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wid.przybylak\Desktop\"/>
    </mc:Choice>
  </mc:AlternateContent>
  <xr:revisionPtr revIDLastSave="0" documentId="13_ncr:1_{834747AE-5D7F-4E15-B456-E66EDFA6A73F}" xr6:coauthVersionLast="45" xr6:coauthVersionMax="45" xr10:uidLastSave="{00000000-0000-0000-0000-000000000000}"/>
  <bookViews>
    <workbookView xWindow="20370" yWindow="-120" windowWidth="24240" windowHeight="13140" xr2:uid="{4F9CFED8-1EF8-4C81-B844-5E9ACBAA9FEF}"/>
  </bookViews>
  <sheets>
    <sheet name="oferta1" sheetId="1" r:id="rId1"/>
    <sheet name="oferta2" sheetId="2" r:id="rId2"/>
    <sheet name="oferta3" sheetId="3" r:id="rId3"/>
    <sheet name="oferta4" sheetId="4" r:id="rId4"/>
  </sheets>
  <definedNames>
    <definedName name="_xlnm.Print_Area" localSheetId="0">oferta1!$A$2:$K$68</definedName>
    <definedName name="_xlnm.Print_Area" localSheetId="1">oferta2!$A$2:$K$72</definedName>
    <definedName name="_xlnm.Print_Area" localSheetId="2">oferta3!$A$9:$K$70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4" l="1"/>
  <c r="H47" i="4"/>
  <c r="H46" i="4"/>
  <c r="J46" i="4" s="1"/>
  <c r="K46" i="4" s="1"/>
  <c r="J43" i="4"/>
  <c r="H43" i="4"/>
  <c r="K43" i="4" s="1"/>
  <c r="J38" i="4"/>
  <c r="K38" i="4" s="1"/>
  <c r="H38" i="4"/>
  <c r="H37" i="4"/>
  <c r="J37" i="4" s="1"/>
  <c r="K37" i="4" s="1"/>
  <c r="H36" i="4"/>
  <c r="J36" i="4" s="1"/>
  <c r="K36" i="4" s="1"/>
  <c r="H35" i="4"/>
  <c r="J35" i="4" s="1"/>
  <c r="K35" i="4" s="1"/>
  <c r="H34" i="4"/>
  <c r="J34" i="4" s="1"/>
  <c r="K34" i="4" s="1"/>
  <c r="H33" i="4"/>
  <c r="J33" i="4" s="1"/>
  <c r="K33" i="4" s="1"/>
  <c r="H32" i="4"/>
  <c r="J32" i="4" s="1"/>
  <c r="K32" i="4" s="1"/>
  <c r="H28" i="4"/>
  <c r="J28" i="4" s="1"/>
  <c r="K28" i="4" s="1"/>
  <c r="H27" i="4"/>
  <c r="J27" i="4" s="1"/>
  <c r="J56" i="3"/>
  <c r="H56" i="3"/>
  <c r="K56" i="3" s="1"/>
  <c r="H55" i="3"/>
  <c r="K55" i="3" s="1"/>
  <c r="H54" i="3"/>
  <c r="H50" i="3"/>
  <c r="J49" i="3"/>
  <c r="H49" i="3"/>
  <c r="H45" i="3"/>
  <c r="H42" i="3"/>
  <c r="J42" i="3" s="1"/>
  <c r="K42" i="3" s="1"/>
  <c r="H40" i="3"/>
  <c r="J40" i="3" s="1"/>
  <c r="H39" i="3"/>
  <c r="H36" i="3"/>
  <c r="H31" i="3"/>
  <c r="J31" i="3" s="1"/>
  <c r="K31" i="3" s="1"/>
  <c r="J30" i="3"/>
  <c r="H30" i="3"/>
  <c r="K30" i="3" s="1"/>
  <c r="H29" i="3"/>
  <c r="H28" i="3"/>
  <c r="H25" i="3"/>
  <c r="H24" i="3"/>
  <c r="H54" i="2"/>
  <c r="K54" i="2" s="1"/>
  <c r="H53" i="2"/>
  <c r="K53" i="2" s="1"/>
  <c r="H52" i="2"/>
  <c r="H49" i="2"/>
  <c r="J49" i="2" s="1"/>
  <c r="K49" i="2" s="1"/>
  <c r="H48" i="2"/>
  <c r="J48" i="2" s="1"/>
  <c r="K48" i="2" s="1"/>
  <c r="H45" i="2"/>
  <c r="H42" i="2"/>
  <c r="H40" i="2"/>
  <c r="J40" i="2" s="1"/>
  <c r="K40" i="2" s="1"/>
  <c r="J39" i="2"/>
  <c r="K39" i="2" s="1"/>
  <c r="H39" i="2"/>
  <c r="H36" i="2"/>
  <c r="H31" i="2"/>
  <c r="H30" i="2"/>
  <c r="J30" i="2" s="1"/>
  <c r="K30" i="2" s="1"/>
  <c r="H29" i="2"/>
  <c r="J29" i="2" s="1"/>
  <c r="K29" i="2" s="1"/>
  <c r="H28" i="2"/>
  <c r="H25" i="2"/>
  <c r="H24" i="2"/>
  <c r="J24" i="2" s="1"/>
  <c r="K24" i="2" s="1"/>
  <c r="J49" i="4" l="1"/>
  <c r="K49" i="4" s="1"/>
  <c r="F52" i="4"/>
  <c r="K27" i="4"/>
  <c r="J47" i="4"/>
  <c r="K47" i="4" s="1"/>
  <c r="K50" i="3"/>
  <c r="J50" i="3"/>
  <c r="K49" i="3"/>
  <c r="K40" i="3"/>
  <c r="J39" i="3"/>
  <c r="K39" i="3" s="1"/>
  <c r="J29" i="3"/>
  <c r="K29" i="3" s="1"/>
  <c r="E62" i="3"/>
  <c r="J24" i="3"/>
  <c r="K24" i="3"/>
  <c r="J28" i="3"/>
  <c r="K28" i="3" s="1"/>
  <c r="J36" i="3"/>
  <c r="K36" i="3" s="1"/>
  <c r="J45" i="3"/>
  <c r="K45" i="3" s="1"/>
  <c r="J55" i="3"/>
  <c r="J25" i="3"/>
  <c r="K25" i="3" s="1"/>
  <c r="J54" i="3"/>
  <c r="K54" i="3" s="1"/>
  <c r="J54" i="2"/>
  <c r="E60" i="2"/>
  <c r="J28" i="2"/>
  <c r="K28" i="2" s="1"/>
  <c r="J36" i="2"/>
  <c r="J45" i="2"/>
  <c r="K45" i="2" s="1"/>
  <c r="J53" i="2"/>
  <c r="J25" i="2"/>
  <c r="K25" i="2" s="1"/>
  <c r="J31" i="2"/>
  <c r="K31" i="2" s="1"/>
  <c r="K36" i="2"/>
  <c r="J42" i="2"/>
  <c r="K42" i="2" s="1"/>
  <c r="J52" i="2"/>
  <c r="K52" i="2" s="1"/>
  <c r="F53" i="4" l="1"/>
  <c r="E63" i="3"/>
  <c r="E61" i="2"/>
  <c r="H53" i="1" l="1"/>
  <c r="J53" i="1" s="1"/>
  <c r="J52" i="1"/>
  <c r="H52" i="1"/>
  <c r="K52" i="1" s="1"/>
  <c r="J51" i="1"/>
  <c r="H51" i="1"/>
  <c r="H47" i="1"/>
  <c r="J47" i="1" s="1"/>
  <c r="K47" i="1" s="1"/>
  <c r="H44" i="1"/>
  <c r="J44" i="1" s="1"/>
  <c r="K44" i="1" s="1"/>
  <c r="H42" i="1"/>
  <c r="J42" i="1" s="1"/>
  <c r="K42" i="1" s="1"/>
  <c r="H41" i="1"/>
  <c r="J41" i="1" s="1"/>
  <c r="K41" i="1" s="1"/>
  <c r="H38" i="1"/>
  <c r="J38" i="1" s="1"/>
  <c r="K38" i="1" s="1"/>
  <c r="H32" i="1"/>
  <c r="J32" i="1" s="1"/>
  <c r="K32" i="1" s="1"/>
  <c r="J31" i="1"/>
  <c r="H31" i="1"/>
  <c r="K31" i="1" s="1"/>
  <c r="H30" i="1"/>
  <c r="H29" i="1"/>
  <c r="H25" i="1"/>
  <c r="J25" i="1" s="1"/>
  <c r="K25" i="1" s="1"/>
  <c r="J24" i="1"/>
  <c r="H24" i="1"/>
  <c r="K53" i="1" l="1"/>
  <c r="K51" i="1"/>
  <c r="J30" i="1"/>
  <c r="K30" i="1" s="1"/>
  <c r="E59" i="1"/>
  <c r="K24" i="1"/>
  <c r="J29" i="1"/>
  <c r="K29" i="1" s="1"/>
  <c r="E60" i="1" l="1"/>
</calcChain>
</file>

<file path=xl/sharedStrings.xml><?xml version="1.0" encoding="utf-8"?>
<sst xmlns="http://schemas.openxmlformats.org/spreadsheetml/2006/main" count="291" uniqueCount="95">
  <si>
    <t xml:space="preserve">Załącznik nr 2 do SIWZ </t>
  </si>
  <si>
    <t>__________________________________________________________</t>
  </si>
  <si>
    <t>(Nazwa i adres wykonawcy)</t>
  </si>
  <si>
    <t>Krasnytaw, dnia _____________ r.</t>
  </si>
  <si>
    <t xml:space="preserve">Krasnystaw, dnia </t>
  </si>
  <si>
    <t xml:space="preserve">Skarb Państwa - </t>
  </si>
  <si>
    <t xml:space="preserve">Państwowe Gospodarstwo Leśne Lasy Państwowe </t>
  </si>
  <si>
    <t xml:space="preserve">Nadleśnictwo Krasnystaw </t>
  </si>
  <si>
    <t xml:space="preserve">ul.Leśna 1, 22-300 Krasnystaw </t>
  </si>
  <si>
    <t>Lp.</t>
  </si>
  <si>
    <t>Czynność- opis prac</t>
  </si>
  <si>
    <t>Jedn.</t>
  </si>
  <si>
    <t>Ilość</t>
  </si>
  <si>
    <t>Cena jednostkowa netto w PLN</t>
  </si>
  <si>
    <t>Wartość</t>
  </si>
  <si>
    <t>Stawka VAT</t>
  </si>
  <si>
    <t>Wartość VAT w PLN</t>
  </si>
  <si>
    <t>Wartość całkowita brutto w PLN</t>
  </si>
  <si>
    <t>całkowita netto w PLN</t>
  </si>
  <si>
    <t xml:space="preserve"> HODOWLA LASU</t>
  </si>
  <si>
    <t>Godziny ręczne w hodowli lasu</t>
  </si>
  <si>
    <t>RH</t>
  </si>
  <si>
    <t>Godziny ciągnikowe w hodowli lasu</t>
  </si>
  <si>
    <t>CH</t>
  </si>
  <si>
    <t xml:space="preserve"> OCHRONA LASU</t>
  </si>
  <si>
    <t>Godziny ręczne w ochronie lasu</t>
  </si>
  <si>
    <t>Godziny ciągnikowe w ochronie lasu</t>
  </si>
  <si>
    <t xml:space="preserve"> POZYSKANIE I ZRYWKA DREWNA</t>
  </si>
  <si>
    <t>Pozyskanie drewna</t>
  </si>
  <si>
    <t>CWDN-D</t>
  </si>
  <si>
    <t>Całkowity wyrób drewna techniką mieszaną w terenie nizinnym</t>
  </si>
  <si>
    <t>Zrywka drewna</t>
  </si>
  <si>
    <t>ZRYW-PODW</t>
  </si>
  <si>
    <t>Zrywka półpodwieszana</t>
  </si>
  <si>
    <t>ZRYW-NASM</t>
  </si>
  <si>
    <t>Zrywka nasiębierna mechaniczna</t>
  </si>
  <si>
    <t>Podwóz drewna</t>
  </si>
  <si>
    <t>PODWOZ_DR</t>
  </si>
  <si>
    <t>M3</t>
  </si>
  <si>
    <t>Pozostałe prace  z pozyskania i zrywki drewna</t>
  </si>
  <si>
    <t>POM-ODB</t>
  </si>
  <si>
    <t>Pomoc przy odbiórce</t>
  </si>
  <si>
    <t xml:space="preserve"> UTRZYMANIE DRÓG LEŚNYCH</t>
  </si>
  <si>
    <t>ODS-DROGU</t>
  </si>
  <si>
    <t>Odśnieżanie dróg-usługi</t>
  </si>
  <si>
    <t>KMTR</t>
  </si>
  <si>
    <t>ODSŁ-DROG</t>
  </si>
  <si>
    <t>Odsłanianie drogi z krzewów</t>
  </si>
  <si>
    <t>UTRZ-DROG</t>
  </si>
  <si>
    <t>Utrzymanie dróg-usługi</t>
  </si>
  <si>
    <t>Cena łączna netto w PLN</t>
  </si>
  <si>
    <t>Cena łączna brutto w PLN</t>
  </si>
  <si>
    <t>(miejsce na podpis elektroniczny)</t>
  </si>
  <si>
    <t>KOSZTORYS OFERTOWY</t>
  </si>
  <si>
    <t>Odpowiadając na ogłoszenie o przetargu nieograniczonym na „Wykonywanie usług z zakresu gospodarki leśnej na terenie Nadleśnictwa Krasnystaw w latach 2021-2023” składamy niniejszym ofertę na Pakiet I tego zamówienia i oferujemy następujące ceny jednostkowe za usługi wchodzące w skład tej części zamówienia:</t>
  </si>
  <si>
    <t>OCHRONA LASU</t>
  </si>
  <si>
    <t>OCHRONA P.POŻ</t>
  </si>
  <si>
    <t>Godziny ręczne w ochronie P.POŻ.</t>
  </si>
  <si>
    <t>8% </t>
  </si>
  <si>
    <t>Godziny ciągnikowe w ochronie P.POŻ.</t>
  </si>
  <si>
    <t>UTRZYMANIE DRÓG LEŚNYCH</t>
  </si>
  <si>
    <t>Odpowiadając na ogłoszenie o przetargu nieograniczonym na „Wykonywanie usług z zakresu gospodarki leśnej na terenie Nadleśnictwa Krasnystaw w latach 2021-2023” składamy niniejszym ofertę na Pakiet II tego zamówienia i oferujemy następujące ceny jednostkowe za usługi wchodzące w skład tej części zamówienia:</t>
  </si>
  <si>
    <t>HODOWLA LASU</t>
  </si>
  <si>
    <t>NASIENICTWO I SELEKCJA</t>
  </si>
  <si>
    <t>Godziny ręczne w nasiennictwie i selekcji</t>
  </si>
  <si>
    <t>Godziny ciągnikowe w nasiennictwie i selekcji</t>
  </si>
  <si>
    <t>Odpowiadając na ogłoszenie o przetargu nieograniczonym na „Wykonywanie usług z zakresu gospodarki leśnej na terenie Nadleśnictwa Krasnystaw w latach 2021-2023” składamy niniejszym ofertę na Pakiet III tego zamówienia i oferujemy następujące ceny jednostkowe za usługi wchodzące w skład tej części zamówienia:</t>
  </si>
  <si>
    <t>Czynność</t>
  </si>
  <si>
    <t>Opis prac</t>
  </si>
  <si>
    <t xml:space="preserve"> SZKOŁKARSTWO, NASIENNICTWO i SELEKCJA</t>
  </si>
  <si>
    <t>GOSPODARKA SZKÓŁKARSKA</t>
  </si>
  <si>
    <t>1. Gospodarka szkółkarska na powierzchniach otwartych</t>
  </si>
  <si>
    <t>Godziny ręczne w szkółkarstwie</t>
  </si>
  <si>
    <t>Godziny ciągnikowe w szkółkarstwie</t>
  </si>
  <si>
    <t>GOSPODARKA NASIENNA</t>
  </si>
  <si>
    <t>2. Pozyskanie nasion i szyszek z drzewostanów gospodarczych</t>
  </si>
  <si>
    <t>S MD</t>
  </si>
  <si>
    <t>Zbiór szyszek modrzewia</t>
  </si>
  <si>
    <t>KG</t>
  </si>
  <si>
    <t>S SO</t>
  </si>
  <si>
    <t>Zbiór szyszek sosny</t>
  </si>
  <si>
    <t>N BK</t>
  </si>
  <si>
    <t>Zbiór nasion buka</t>
  </si>
  <si>
    <t>N DB</t>
  </si>
  <si>
    <t>Zbiór nasion dębu</t>
  </si>
  <si>
    <t>N JW.</t>
  </si>
  <si>
    <t>Zbiór nasion jaworu</t>
  </si>
  <si>
    <t>N OL</t>
  </si>
  <si>
    <t>Zbiór nasion olchy</t>
  </si>
  <si>
    <t>N CZRP</t>
  </si>
  <si>
    <t>Zbiór nasion czereśni</t>
  </si>
  <si>
    <t>POZYSKANIE I ZRYWKA DREWNA</t>
  </si>
  <si>
    <t>Pozyskanie drwena</t>
  </si>
  <si>
    <t xml:space="preserve"> Godziny ręczne w ochronie lasu</t>
  </si>
  <si>
    <t>Odpowiadając na ogłoszenie o przetargu nieograniczonym na „Wykonywanie usług z zakresu gospodarki leśnej na terenie Nadleśnictwa Krasnystaw w latach 2021-2023” składamy niniejszym ofertę na Pakiet IV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</si>
</sst>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indexed="8"/>
      <name val="serif"/>
    </font>
    <font>
      <b/>
      <sz val="10"/>
      <color theme="1"/>
      <name val="Times New Roman"/>
      <family val="1"/>
      <charset val="238"/>
    </font>
    <font>
      <sz val="10"/>
      <color theme="0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0">
    <xf numFmtId="0" fontId="0" fillId="0" borderId="0" xfId="0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43" fontId="0" fillId="0" borderId="14" xfId="1" applyFont="1" applyFill="1" applyBorder="1" applyAlignment="1">
      <alignment horizontal="center" vertical="center"/>
    </xf>
    <xf numFmtId="44" fontId="8" fillId="0" borderId="14" xfId="2" applyFont="1" applyFill="1" applyBorder="1" applyAlignment="1">
      <alignment horizontal="center" vertical="center"/>
    </xf>
    <xf numFmtId="44" fontId="7" fillId="0" borderId="14" xfId="2" applyFont="1" applyFill="1" applyBorder="1" applyAlignment="1">
      <alignment horizontal="center" vertical="center" wrapText="1"/>
    </xf>
    <xf numFmtId="9" fontId="7" fillId="0" borderId="14" xfId="0" applyNumberFormat="1" applyFont="1" applyBorder="1" applyAlignment="1">
      <alignment horizontal="center" vertical="center" wrapText="1"/>
    </xf>
    <xf numFmtId="44" fontId="7" fillId="0" borderId="14" xfId="2" applyFont="1" applyFill="1" applyBorder="1" applyAlignment="1">
      <alignment vertical="center"/>
    </xf>
    <xf numFmtId="44" fontId="7" fillId="0" borderId="14" xfId="2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44" fontId="8" fillId="0" borderId="18" xfId="2" applyFont="1" applyFill="1" applyBorder="1" applyAlignment="1">
      <alignment horizontal="center" vertical="center"/>
    </xf>
    <xf numFmtId="44" fontId="7" fillId="0" borderId="18" xfId="2" applyFont="1" applyFill="1" applyBorder="1" applyAlignment="1">
      <alignment horizontal="center" vertical="center" wrapText="1"/>
    </xf>
    <xf numFmtId="9" fontId="7" fillId="0" borderId="18" xfId="0" applyNumberFormat="1" applyFont="1" applyBorder="1" applyAlignment="1">
      <alignment horizontal="center" vertical="center" wrapText="1"/>
    </xf>
    <xf numFmtId="44" fontId="7" fillId="0" borderId="18" xfId="2" applyFont="1" applyFill="1" applyBorder="1" applyAlignment="1">
      <alignment vertical="center"/>
    </xf>
    <xf numFmtId="44" fontId="7" fillId="0" borderId="18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right" vertical="center"/>
    </xf>
    <xf numFmtId="44" fontId="8" fillId="0" borderId="0" xfId="2" applyFont="1" applyFill="1" applyBorder="1" applyAlignment="1">
      <alignment horizontal="center" vertical="center"/>
    </xf>
    <xf numFmtId="44" fontId="7" fillId="0" borderId="0" xfId="2" applyFont="1" applyFill="1" applyBorder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 wrapText="1"/>
    </xf>
    <xf numFmtId="44" fontId="7" fillId="0" borderId="0" xfId="2" applyFont="1" applyFill="1" applyBorder="1" applyAlignment="1">
      <alignment vertical="center"/>
    </xf>
    <xf numFmtId="44" fontId="7" fillId="0" borderId="0" xfId="2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 wrapText="1"/>
    </xf>
    <xf numFmtId="9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 vertical="center"/>
    </xf>
    <xf numFmtId="43" fontId="5" fillId="0" borderId="22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43" fontId="0" fillId="0" borderId="0" xfId="1" applyFont="1" applyFill="1"/>
    <xf numFmtId="2" fontId="5" fillId="0" borderId="23" xfId="0" applyNumberFormat="1" applyFont="1" applyBorder="1" applyAlignment="1">
      <alignment horizontal="center" vertical="center"/>
    </xf>
    <xf numFmtId="9" fontId="7" fillId="0" borderId="23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2" fontId="7" fillId="0" borderId="23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43" fontId="0" fillId="0" borderId="14" xfId="1" applyFont="1" applyFill="1" applyBorder="1"/>
    <xf numFmtId="44" fontId="5" fillId="0" borderId="14" xfId="2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0" fillId="0" borderId="0" xfId="0" applyNumberForma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14" xfId="0" applyBorder="1"/>
    <xf numFmtId="164" fontId="5" fillId="0" borderId="22" xfId="0" applyNumberFormat="1" applyFont="1" applyBorder="1" applyAlignment="1">
      <alignment horizontal="right" vertical="center" wrapText="1"/>
    </xf>
    <xf numFmtId="164" fontId="7" fillId="0" borderId="22" xfId="0" applyNumberFormat="1" applyFont="1" applyBorder="1" applyAlignment="1">
      <alignment horizontal="right"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164" fontId="8" fillId="0" borderId="23" xfId="0" applyNumberFormat="1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 wrapText="1"/>
    </xf>
    <xf numFmtId="9" fontId="7" fillId="0" borderId="14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/>
    </xf>
    <xf numFmtId="44" fontId="5" fillId="0" borderId="14" xfId="2" applyFont="1" applyFill="1" applyBorder="1" applyAlignment="1">
      <alignment vertical="center"/>
    </xf>
    <xf numFmtId="44" fontId="5" fillId="0" borderId="14" xfId="2" applyFont="1" applyFill="1" applyBorder="1" applyAlignment="1">
      <alignment horizontal="center" vertical="center" wrapText="1"/>
    </xf>
    <xf numFmtId="44" fontId="5" fillId="0" borderId="14" xfId="0" applyNumberFormat="1" applyFont="1" applyBorder="1" applyAlignment="1">
      <alignment vertical="center"/>
    </xf>
    <xf numFmtId="0" fontId="11" fillId="0" borderId="26" xfId="0" applyFont="1" applyBorder="1" applyAlignment="1">
      <alignment horizontal="left" vertical="top"/>
    </xf>
    <xf numFmtId="0" fontId="11" fillId="0" borderId="28" xfId="0" applyFont="1" applyBorder="1" applyAlignment="1">
      <alignment horizontal="left" vertical="top"/>
    </xf>
    <xf numFmtId="0" fontId="11" fillId="0" borderId="27" xfId="0" applyFont="1" applyBorder="1" applyAlignment="1">
      <alignment horizontal="left" vertical="top"/>
    </xf>
    <xf numFmtId="0" fontId="6" fillId="0" borderId="25" xfId="0" applyFont="1" applyBorder="1" applyAlignment="1">
      <alignment vertical="center" wrapText="1"/>
    </xf>
    <xf numFmtId="4" fontId="7" fillId="0" borderId="0" xfId="0" applyNumberFormat="1" applyFont="1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44" fontId="5" fillId="0" borderId="0" xfId="2" applyFont="1" applyFill="1" applyBorder="1" applyAlignment="1">
      <alignment horizontal="center" vertical="center" wrapText="1"/>
    </xf>
    <xf numFmtId="44" fontId="0" fillId="0" borderId="0" xfId="2" applyFont="1" applyFill="1" applyBorder="1" applyAlignment="1">
      <alignment horizontal="center" vertical="center"/>
    </xf>
    <xf numFmtId="9" fontId="5" fillId="0" borderId="0" xfId="0" applyNumberFormat="1" applyFont="1" applyAlignment="1">
      <alignment horizontal="center" vertical="center" wrapText="1"/>
    </xf>
    <xf numFmtId="2" fontId="7" fillId="0" borderId="14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43" fontId="7" fillId="0" borderId="0" xfId="1" applyFont="1" applyFill="1" applyBorder="1" applyAlignment="1">
      <alignment vertical="center"/>
    </xf>
    <xf numFmtId="43" fontId="7" fillId="0" borderId="0" xfId="1" applyFont="1" applyFill="1" applyBorder="1" applyAlignment="1">
      <alignment horizontal="center" vertical="center"/>
    </xf>
    <xf numFmtId="43" fontId="5" fillId="0" borderId="23" xfId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4" fontId="7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0" fillId="0" borderId="31" xfId="0" applyBorder="1"/>
    <xf numFmtId="0" fontId="3" fillId="0" borderId="0" xfId="0" applyFont="1"/>
    <xf numFmtId="0" fontId="6" fillId="0" borderId="34" xfId="0" applyFont="1" applyBorder="1" applyAlignment="1">
      <alignment horizontal="center" vertical="center" wrapText="1"/>
    </xf>
    <xf numFmtId="44" fontId="6" fillId="0" borderId="34" xfId="2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4" fontId="6" fillId="0" borderId="10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4" fontId="6" fillId="0" borderId="0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/>
    </xf>
    <xf numFmtId="2" fontId="7" fillId="0" borderId="14" xfId="0" applyNumberFormat="1" applyFont="1" applyBorder="1" applyAlignment="1">
      <alignment horizontal="right" vertical="center" wrapText="1"/>
    </xf>
    <xf numFmtId="2" fontId="7" fillId="0" borderId="14" xfId="0" applyNumberFormat="1" applyFont="1" applyBorder="1" applyAlignment="1">
      <alignment horizontal="left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vertical="center" wrapText="1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vertical="center" wrapText="1"/>
    </xf>
    <xf numFmtId="0" fontId="0" fillId="0" borderId="24" xfId="0" applyBorder="1"/>
    <xf numFmtId="0" fontId="0" fillId="0" borderId="14" xfId="0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27" xfId="0" applyFont="1" applyBorder="1" applyAlignment="1">
      <alignment horizontal="left" vertical="top"/>
    </xf>
    <xf numFmtId="0" fontId="11" fillId="0" borderId="26" xfId="0" applyFont="1" applyBorder="1" applyAlignment="1">
      <alignment horizontal="left" vertical="top"/>
    </xf>
    <xf numFmtId="0" fontId="11" fillId="0" borderId="29" xfId="0" applyFont="1" applyBorder="1" applyAlignment="1">
      <alignment horizontal="left" vertical="top"/>
    </xf>
    <xf numFmtId="0" fontId="4" fillId="0" borderId="25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2" fontId="7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4" fontId="6" fillId="0" borderId="32" xfId="2" applyFont="1" applyFill="1" applyBorder="1" applyAlignment="1">
      <alignment horizontal="center" vertical="center" wrapText="1"/>
    </xf>
    <xf numFmtId="44" fontId="6" fillId="0" borderId="7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Walutowy" xfId="2" builtinId="4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597-A98C-4D15-951D-CCD88507DC0F}">
  <sheetPr>
    <pageSetUpPr fitToPage="1"/>
  </sheetPr>
  <dimension ref="A1:M65"/>
  <sheetViews>
    <sheetView tabSelected="1" topLeftCell="A9" zoomScaleNormal="100" workbookViewId="0">
      <pane ySplit="12" topLeftCell="A21" activePane="bottomLeft" state="frozen"/>
      <selection activeCell="A9" sqref="A9"/>
      <selection pane="bottomLeft" activeCell="K59" sqref="K59"/>
    </sheetView>
  </sheetViews>
  <sheetFormatPr defaultRowHeight="15"/>
  <cols>
    <col min="2" max="2" width="11.42578125" customWidth="1"/>
    <col min="4" max="4" width="26.28515625" customWidth="1"/>
    <col min="6" max="6" width="11.5703125" customWidth="1"/>
    <col min="7" max="7" width="10.5703125" customWidth="1"/>
    <col min="8" max="8" width="17" customWidth="1"/>
    <col min="9" max="9" width="7.85546875" customWidth="1"/>
    <col min="10" max="10" width="12.7109375" customWidth="1"/>
    <col min="11" max="11" width="21.85546875" customWidth="1"/>
  </cols>
  <sheetData>
    <row r="1" spans="1:1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>
      <c r="A2" s="1"/>
    </row>
    <row r="3" spans="1:11">
      <c r="A3" s="164" t="s">
        <v>1</v>
      </c>
      <c r="B3" s="164"/>
      <c r="C3" s="164"/>
      <c r="D3" s="164"/>
    </row>
    <row r="4" spans="1:11">
      <c r="A4" s="164" t="s">
        <v>1</v>
      </c>
      <c r="B4" s="164"/>
      <c r="C4" s="164"/>
      <c r="D4" s="164"/>
    </row>
    <row r="5" spans="1:11">
      <c r="A5" s="164" t="s">
        <v>1</v>
      </c>
      <c r="B5" s="164"/>
      <c r="C5" s="164"/>
      <c r="D5" s="164"/>
    </row>
    <row r="6" spans="1:11">
      <c r="A6" s="164" t="s">
        <v>2</v>
      </c>
      <c r="B6" s="164"/>
      <c r="C6" s="164"/>
      <c r="D6" s="164"/>
    </row>
    <row r="7" spans="1:11">
      <c r="A7" s="165" t="s">
        <v>3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>
      <c r="A8" s="1"/>
    </row>
    <row r="9" spans="1:11">
      <c r="A9" s="163" t="s">
        <v>53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1">
      <c r="A10" s="2"/>
      <c r="J10" s="103" t="s">
        <v>4</v>
      </c>
    </row>
    <row r="11" spans="1:11">
      <c r="A11" s="166" t="s">
        <v>5</v>
      </c>
      <c r="B11" s="166"/>
      <c r="C11" s="166"/>
      <c r="D11" s="166"/>
      <c r="E11" s="166"/>
    </row>
    <row r="12" spans="1:11">
      <c r="A12" s="166" t="s">
        <v>6</v>
      </c>
      <c r="B12" s="166"/>
      <c r="C12" s="166"/>
      <c r="D12" s="166"/>
      <c r="E12" s="166"/>
    </row>
    <row r="13" spans="1:11">
      <c r="A13" s="166" t="s">
        <v>7</v>
      </c>
      <c r="B13" s="166"/>
      <c r="C13" s="166"/>
      <c r="D13" s="166"/>
      <c r="E13" s="166"/>
    </row>
    <row r="14" spans="1:11">
      <c r="A14" s="166" t="s">
        <v>8</v>
      </c>
      <c r="B14" s="166"/>
      <c r="C14" s="166"/>
      <c r="D14" s="166"/>
      <c r="E14" s="166"/>
    </row>
    <row r="15" spans="1:11">
      <c r="A15" s="1"/>
    </row>
    <row r="16" spans="1:11" ht="39.75" customHeight="1">
      <c r="A16" s="162" t="s">
        <v>54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</row>
    <row r="17" spans="1:13">
      <c r="A17" s="3"/>
    </row>
    <row r="18" spans="1:13" ht="8.25" customHeight="1" thickBot="1">
      <c r="A18" s="1"/>
    </row>
    <row r="19" spans="1:13" ht="24.75" customHeight="1">
      <c r="A19" s="147" t="s">
        <v>9</v>
      </c>
      <c r="B19" s="149" t="s">
        <v>10</v>
      </c>
      <c r="C19" s="150"/>
      <c r="D19" s="151"/>
      <c r="E19" s="147" t="s">
        <v>11</v>
      </c>
      <c r="F19" s="147" t="s">
        <v>12</v>
      </c>
      <c r="G19" s="155" t="s">
        <v>13</v>
      </c>
      <c r="H19" s="4" t="s">
        <v>14</v>
      </c>
      <c r="I19" s="157" t="s">
        <v>15</v>
      </c>
      <c r="J19" s="140" t="s">
        <v>16</v>
      </c>
      <c r="K19" s="142" t="s">
        <v>17</v>
      </c>
      <c r="M19" s="144"/>
    </row>
    <row r="20" spans="1:13" ht="26.25" thickBot="1">
      <c r="A20" s="148"/>
      <c r="B20" s="152"/>
      <c r="C20" s="153"/>
      <c r="D20" s="154"/>
      <c r="E20" s="148"/>
      <c r="F20" s="148"/>
      <c r="G20" s="156"/>
      <c r="H20" s="5" t="s">
        <v>18</v>
      </c>
      <c r="I20" s="158"/>
      <c r="J20" s="141"/>
      <c r="K20" s="143"/>
      <c r="M20" s="144"/>
    </row>
    <row r="21" spans="1:13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6"/>
    </row>
    <row r="22" spans="1:13">
      <c r="A22" s="131" t="s">
        <v>19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</row>
    <row r="23" spans="1:13" ht="19.5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3" ht="25.5" customHeight="1">
      <c r="A24" s="8">
        <v>1</v>
      </c>
      <c r="B24" s="132" t="s">
        <v>20</v>
      </c>
      <c r="C24" s="133"/>
      <c r="D24" s="134"/>
      <c r="E24" s="9" t="s">
        <v>21</v>
      </c>
      <c r="F24" s="10">
        <v>68941.38</v>
      </c>
      <c r="G24" s="11"/>
      <c r="H24" s="12">
        <f>F24*G24</f>
        <v>0</v>
      </c>
      <c r="I24" s="13">
        <v>0.08</v>
      </c>
      <c r="J24" s="14">
        <f>0.08*H24</f>
        <v>0</v>
      </c>
      <c r="K24" s="15">
        <f>H24+J24</f>
        <v>0</v>
      </c>
    </row>
    <row r="25" spans="1:13" ht="25.5" customHeight="1">
      <c r="A25" s="8">
        <v>2</v>
      </c>
      <c r="B25" s="132" t="s">
        <v>22</v>
      </c>
      <c r="C25" s="133"/>
      <c r="D25" s="134"/>
      <c r="E25" s="16" t="s">
        <v>23</v>
      </c>
      <c r="F25" s="10">
        <v>30</v>
      </c>
      <c r="G25" s="17"/>
      <c r="H25" s="12">
        <f t="shared" ref="H25" si="0">F25*G25</f>
        <v>0</v>
      </c>
      <c r="I25" s="13">
        <v>0.08</v>
      </c>
      <c r="J25" s="14">
        <f>0.08*H25</f>
        <v>0</v>
      </c>
      <c r="K25" s="15">
        <f>H25+J25</f>
        <v>0</v>
      </c>
    </row>
    <row r="26" spans="1:13">
      <c r="A26" s="159"/>
      <c r="B26" s="160"/>
      <c r="C26" s="160"/>
      <c r="D26" s="160"/>
      <c r="E26" s="160"/>
      <c r="F26" s="160"/>
      <c r="G26" s="160"/>
      <c r="H26" s="160"/>
      <c r="I26" s="160"/>
      <c r="J26" s="160"/>
      <c r="K26" s="161"/>
    </row>
    <row r="27" spans="1:13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3">
      <c r="A28" s="131" t="s">
        <v>24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3">
      <c r="A29" s="8">
        <v>3</v>
      </c>
      <c r="B29" s="132" t="s">
        <v>25</v>
      </c>
      <c r="C29" s="133"/>
      <c r="D29" s="134"/>
      <c r="E29" s="9" t="s">
        <v>21</v>
      </c>
      <c r="F29" s="10">
        <v>5269.7999999999993</v>
      </c>
      <c r="G29" s="11"/>
      <c r="H29" s="12">
        <f>F29*G29</f>
        <v>0</v>
      </c>
      <c r="I29" s="13">
        <v>0.08</v>
      </c>
      <c r="J29" s="14">
        <f>0.08*H29</f>
        <v>0</v>
      </c>
      <c r="K29" s="15">
        <f>H29+J29</f>
        <v>0</v>
      </c>
    </row>
    <row r="30" spans="1:13">
      <c r="A30" s="8">
        <v>4</v>
      </c>
      <c r="B30" s="132" t="s">
        <v>25</v>
      </c>
      <c r="C30" s="133"/>
      <c r="D30" s="134"/>
      <c r="E30" s="9" t="s">
        <v>21</v>
      </c>
      <c r="F30" s="10">
        <v>4074.6000000000004</v>
      </c>
      <c r="G30" s="11"/>
      <c r="H30" s="12">
        <f>F30*G30</f>
        <v>0</v>
      </c>
      <c r="I30" s="13">
        <v>0.23</v>
      </c>
      <c r="J30" s="14">
        <f>0.23*H30</f>
        <v>0</v>
      </c>
      <c r="K30" s="15">
        <f>H30+J30</f>
        <v>0</v>
      </c>
    </row>
    <row r="31" spans="1:13">
      <c r="A31" s="8">
        <v>5</v>
      </c>
      <c r="B31" s="132" t="s">
        <v>26</v>
      </c>
      <c r="C31" s="133"/>
      <c r="D31" s="134"/>
      <c r="E31" s="16" t="s">
        <v>23</v>
      </c>
      <c r="F31" s="10">
        <v>82.5</v>
      </c>
      <c r="G31" s="17"/>
      <c r="H31" s="18">
        <f t="shared" ref="H31" si="1">F31*G31</f>
        <v>0</v>
      </c>
      <c r="I31" s="19">
        <v>0.08</v>
      </c>
      <c r="J31" s="20">
        <f>0.08*H31</f>
        <v>0</v>
      </c>
      <c r="K31" s="21">
        <f>H31+J31</f>
        <v>0</v>
      </c>
    </row>
    <row r="32" spans="1:13">
      <c r="A32" s="8">
        <v>6</v>
      </c>
      <c r="B32" s="132" t="s">
        <v>26</v>
      </c>
      <c r="C32" s="133"/>
      <c r="D32" s="134"/>
      <c r="E32" s="9" t="s">
        <v>23</v>
      </c>
      <c r="F32" s="10">
        <v>78</v>
      </c>
      <c r="G32" s="11"/>
      <c r="H32" s="12">
        <f>F32*G32</f>
        <v>0</v>
      </c>
      <c r="I32" s="13">
        <v>0.23</v>
      </c>
      <c r="J32" s="14">
        <f>0.23*H32</f>
        <v>0</v>
      </c>
      <c r="K32" s="15">
        <f>H32+J32</f>
        <v>0</v>
      </c>
    </row>
    <row r="33" spans="1:11">
      <c r="A33" s="22"/>
      <c r="B33" s="23"/>
      <c r="C33" s="23"/>
      <c r="D33" s="23"/>
      <c r="E33" s="24"/>
      <c r="F33" s="25"/>
      <c r="G33" s="26"/>
      <c r="H33" s="27"/>
      <c r="I33" s="28"/>
      <c r="J33" s="29"/>
      <c r="K33" s="30"/>
    </row>
    <row r="34" spans="1:11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1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K35" s="131"/>
    </row>
    <row r="36" spans="1:11">
      <c r="A36" s="131" t="s">
        <v>27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</row>
    <row r="37" spans="1:11">
      <c r="A37" s="123" t="s">
        <v>28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</row>
    <row r="38" spans="1:11" ht="25.5" customHeight="1">
      <c r="A38" s="31">
        <v>7</v>
      </c>
      <c r="B38" s="32" t="s">
        <v>29</v>
      </c>
      <c r="C38" s="136" t="s">
        <v>30</v>
      </c>
      <c r="D38" s="136"/>
      <c r="E38" s="33" t="s">
        <v>21</v>
      </c>
      <c r="F38" s="34">
        <v>182210.25</v>
      </c>
      <c r="G38" s="35"/>
      <c r="H38" s="36">
        <f>F38*G38</f>
        <v>0</v>
      </c>
      <c r="I38" s="37">
        <v>0.08</v>
      </c>
      <c r="J38" s="38">
        <f>H38*I38</f>
        <v>0</v>
      </c>
      <c r="K38" s="38">
        <f>J38+H38</f>
        <v>0</v>
      </c>
    </row>
    <row r="39" spans="1:11" ht="14.2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</row>
    <row r="40" spans="1:11" ht="14.25" customHeight="1">
      <c r="A40" s="138" t="s">
        <v>31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11" ht="14.25" customHeight="1">
      <c r="A41" s="39">
        <v>8</v>
      </c>
      <c r="B41" s="40" t="s">
        <v>32</v>
      </c>
      <c r="C41" s="139" t="s">
        <v>33</v>
      </c>
      <c r="D41" s="139"/>
      <c r="E41" s="41" t="s">
        <v>21</v>
      </c>
      <c r="F41" s="10">
        <v>8464.74</v>
      </c>
      <c r="G41" s="42"/>
      <c r="H41" s="36">
        <f>F41*G41</f>
        <v>0</v>
      </c>
      <c r="I41" s="43">
        <v>0.08</v>
      </c>
      <c r="J41" s="44">
        <f>H41*I41</f>
        <v>0</v>
      </c>
      <c r="K41" s="38">
        <f>J41+H41</f>
        <v>0</v>
      </c>
    </row>
    <row r="42" spans="1:11" ht="14.25" customHeight="1">
      <c r="A42" s="39">
        <v>9</v>
      </c>
      <c r="B42" s="40" t="s">
        <v>34</v>
      </c>
      <c r="C42" s="139" t="s">
        <v>35</v>
      </c>
      <c r="D42" s="139"/>
      <c r="E42" s="41" t="s">
        <v>21</v>
      </c>
      <c r="F42" s="10">
        <v>10701.78</v>
      </c>
      <c r="G42" s="42"/>
      <c r="H42" s="36">
        <f>F42*G42</f>
        <v>0</v>
      </c>
      <c r="I42" s="43">
        <v>0.08</v>
      </c>
      <c r="J42" s="44">
        <f>H42*I42</f>
        <v>0</v>
      </c>
      <c r="K42" s="38">
        <f>J42+H42</f>
        <v>0</v>
      </c>
    </row>
    <row r="43" spans="1:11" ht="14.25" customHeight="1">
      <c r="A43" s="135" t="s">
        <v>36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  <row r="44" spans="1:11" ht="14.25" customHeight="1">
      <c r="A44" s="45">
        <v>10</v>
      </c>
      <c r="B44" s="46" t="s">
        <v>37</v>
      </c>
      <c r="C44" s="121" t="s">
        <v>36</v>
      </c>
      <c r="D44" s="121"/>
      <c r="E44" s="47" t="s">
        <v>38</v>
      </c>
      <c r="F44" s="48">
        <v>330</v>
      </c>
      <c r="G44" s="49"/>
      <c r="H44" s="36">
        <f>F44*G44</f>
        <v>0</v>
      </c>
      <c r="I44" s="50">
        <v>0.08</v>
      </c>
      <c r="J44" s="51">
        <f>H44*I44</f>
        <v>0</v>
      </c>
      <c r="K44" s="38">
        <f>J44+H44</f>
        <v>0</v>
      </c>
    </row>
    <row r="45" spans="1:11" ht="14.25" customHeight="1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22"/>
    </row>
    <row r="46" spans="1:11" ht="14.25" customHeight="1">
      <c r="A46" s="123" t="s">
        <v>39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ht="14.25" customHeight="1">
      <c r="A47" s="52">
        <v>11</v>
      </c>
      <c r="B47" s="53" t="s">
        <v>40</v>
      </c>
      <c r="C47" s="124" t="s">
        <v>41</v>
      </c>
      <c r="D47" s="124"/>
      <c r="E47" s="54" t="s">
        <v>38</v>
      </c>
      <c r="F47" s="48">
        <v>34137</v>
      </c>
      <c r="G47" s="54"/>
      <c r="H47" s="36">
        <f>F47*G47</f>
        <v>0</v>
      </c>
      <c r="I47" s="50">
        <v>0.08</v>
      </c>
      <c r="J47" s="55">
        <f>H47*I47</f>
        <v>0</v>
      </c>
      <c r="K47" s="38">
        <f>J47+H47</f>
        <v>0</v>
      </c>
    </row>
    <row r="48" spans="1:11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</row>
    <row r="49" spans="1:11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spans="1:11">
      <c r="A50" s="127" t="s">
        <v>42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</row>
    <row r="51" spans="1:11">
      <c r="A51" s="8">
        <v>13</v>
      </c>
      <c r="B51" s="56" t="s">
        <v>43</v>
      </c>
      <c r="C51" s="56" t="s">
        <v>44</v>
      </c>
      <c r="D51" s="56"/>
      <c r="E51" s="9" t="s">
        <v>45</v>
      </c>
      <c r="F51" s="57">
        <v>12</v>
      </c>
      <c r="G51" s="14"/>
      <c r="H51" s="12">
        <f>F51*G51</f>
        <v>0</v>
      </c>
      <c r="I51" s="13">
        <v>0.08</v>
      </c>
      <c r="J51" s="14">
        <f t="shared" ref="J51:J53" si="2">0.08*H51</f>
        <v>0</v>
      </c>
      <c r="K51" s="58">
        <f>H51+J51</f>
        <v>0</v>
      </c>
    </row>
    <row r="52" spans="1:11">
      <c r="A52" s="8">
        <v>14</v>
      </c>
      <c r="B52" s="56" t="s">
        <v>46</v>
      </c>
      <c r="C52" s="56" t="s">
        <v>47</v>
      </c>
      <c r="D52" s="56"/>
      <c r="E52" s="9" t="s">
        <v>45</v>
      </c>
      <c r="F52" s="57">
        <v>12</v>
      </c>
      <c r="G52" s="14"/>
      <c r="H52" s="12">
        <f t="shared" ref="H52:H53" si="3">F52*G52</f>
        <v>0</v>
      </c>
      <c r="I52" s="13">
        <v>0.08</v>
      </c>
      <c r="J52" s="14">
        <f t="shared" si="2"/>
        <v>0</v>
      </c>
      <c r="K52" s="58">
        <f t="shared" ref="K52:K53" si="4">H52*1.08</f>
        <v>0</v>
      </c>
    </row>
    <row r="53" spans="1:11">
      <c r="A53" s="8">
        <v>15</v>
      </c>
      <c r="B53" s="56" t="s">
        <v>48</v>
      </c>
      <c r="C53" s="56" t="s">
        <v>49</v>
      </c>
      <c r="D53" s="56"/>
      <c r="E53" s="9" t="s">
        <v>45</v>
      </c>
      <c r="F53" s="57">
        <v>24</v>
      </c>
      <c r="G53" s="14"/>
      <c r="H53" s="12">
        <f t="shared" si="3"/>
        <v>0</v>
      </c>
      <c r="I53" s="13">
        <v>0.08</v>
      </c>
      <c r="J53" s="14">
        <f t="shared" si="2"/>
        <v>0</v>
      </c>
      <c r="K53" s="58">
        <f t="shared" si="4"/>
        <v>0</v>
      </c>
    </row>
    <row r="54" spans="1:11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</row>
    <row r="56" spans="1:11">
      <c r="A56" s="60"/>
      <c r="K56" s="61"/>
    </row>
    <row r="57" spans="1:11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>
      <c r="A58" s="3"/>
    </row>
    <row r="59" spans="1:11" ht="36" customHeight="1">
      <c r="A59" s="128" t="s">
        <v>50</v>
      </c>
      <c r="B59" s="128"/>
      <c r="C59" s="128"/>
      <c r="D59" s="128"/>
      <c r="E59" s="129">
        <f>H24+H25+H29+H30+H31+H32+H38+H41+H42+H44+H47+H51+H52+H53</f>
        <v>0</v>
      </c>
      <c r="F59" s="130"/>
    </row>
    <row r="60" spans="1:11" ht="36" customHeight="1">
      <c r="A60" s="128" t="s">
        <v>51</v>
      </c>
      <c r="B60" s="128"/>
      <c r="C60" s="128"/>
      <c r="D60" s="128"/>
      <c r="E60" s="129">
        <f>K24+K25+K29+K30+K31+K32+K38+K41+K42+K44+K47+K51+K52+K53</f>
        <v>0</v>
      </c>
      <c r="F60" s="130"/>
    </row>
    <row r="61" spans="1:11">
      <c r="A61" s="1"/>
    </row>
    <row r="62" spans="1:11">
      <c r="A62" s="1"/>
    </row>
    <row r="63" spans="1:11">
      <c r="A63" s="62"/>
    </row>
    <row r="64" spans="1:11">
      <c r="B64" s="62"/>
    </row>
    <row r="65" spans="1:11">
      <c r="A65" s="1"/>
      <c r="H65" s="120" t="s">
        <v>52</v>
      </c>
      <c r="I65" s="120"/>
      <c r="J65" s="120"/>
      <c r="K65" s="120"/>
    </row>
  </sheetData>
  <mergeCells count="54">
    <mergeCell ref="B25:D25"/>
    <mergeCell ref="A26:K26"/>
    <mergeCell ref="A27:K27"/>
    <mergeCell ref="A16:K16"/>
    <mergeCell ref="A1:K1"/>
    <mergeCell ref="A3:D3"/>
    <mergeCell ref="A4:D4"/>
    <mergeCell ref="A5:D5"/>
    <mergeCell ref="A6:D6"/>
    <mergeCell ref="A7:K7"/>
    <mergeCell ref="A9:K9"/>
    <mergeCell ref="A11:E11"/>
    <mergeCell ref="A12:E12"/>
    <mergeCell ref="A13:E13"/>
    <mergeCell ref="A14:E14"/>
    <mergeCell ref="B24:D24"/>
    <mergeCell ref="A19:A20"/>
    <mergeCell ref="B19:D20"/>
    <mergeCell ref="E19:E20"/>
    <mergeCell ref="F19:F20"/>
    <mergeCell ref="J19:J20"/>
    <mergeCell ref="K19:K20"/>
    <mergeCell ref="M19:M20"/>
    <mergeCell ref="A21:K21"/>
    <mergeCell ref="A22:K22"/>
    <mergeCell ref="G19:G20"/>
    <mergeCell ref="I19:I20"/>
    <mergeCell ref="A28:K28"/>
    <mergeCell ref="B29:D29"/>
    <mergeCell ref="A43:K43"/>
    <mergeCell ref="B31:D31"/>
    <mergeCell ref="B32:D32"/>
    <mergeCell ref="A34:K34"/>
    <mergeCell ref="A35:K35"/>
    <mergeCell ref="A36:K36"/>
    <mergeCell ref="A37:K37"/>
    <mergeCell ref="C38:D38"/>
    <mergeCell ref="A39:K39"/>
    <mergeCell ref="A40:K40"/>
    <mergeCell ref="C41:D41"/>
    <mergeCell ref="C42:D42"/>
    <mergeCell ref="B30:D30"/>
    <mergeCell ref="H65:K65"/>
    <mergeCell ref="C44:D44"/>
    <mergeCell ref="A45:K45"/>
    <mergeCell ref="A46:K46"/>
    <mergeCell ref="C47:D47"/>
    <mergeCell ref="A48:K48"/>
    <mergeCell ref="A49:K49"/>
    <mergeCell ref="A50:K50"/>
    <mergeCell ref="A59:D59"/>
    <mergeCell ref="E59:F59"/>
    <mergeCell ref="A60:D60"/>
    <mergeCell ref="E60:F60"/>
  </mergeCells>
  <conditionalFormatting sqref="G24:G25 G29:G32 G38 G41:G42 G44 G47 G51:G53">
    <cfRule type="cellIs" dxfId="0" priority="1" operator="equal">
      <formula>0</formula>
    </cfRule>
  </conditionalFormatting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AC3E0-01B4-4167-BACC-CA6505DD3895}">
  <dimension ref="A1:K66"/>
  <sheetViews>
    <sheetView topLeftCell="A9" workbookViewId="0">
      <pane ySplit="12" topLeftCell="A21" activePane="bottomLeft" state="frozen"/>
      <selection activeCell="A9" sqref="A9"/>
      <selection pane="bottomLeft" activeCell="O28" sqref="O28"/>
    </sheetView>
  </sheetViews>
  <sheetFormatPr defaultRowHeight="15"/>
  <cols>
    <col min="2" max="2" width="11.42578125" customWidth="1"/>
    <col min="4" max="4" width="26.28515625" customWidth="1"/>
    <col min="5" max="5" width="7.28515625" customWidth="1"/>
    <col min="6" max="6" width="10.28515625" customWidth="1"/>
    <col min="7" max="7" width="10.5703125" customWidth="1"/>
    <col min="8" max="8" width="14.28515625" customWidth="1"/>
    <col min="9" max="9" width="7.85546875" customWidth="1"/>
    <col min="10" max="10" width="12.7109375" customWidth="1"/>
    <col min="11" max="11" width="14.42578125" customWidth="1"/>
  </cols>
  <sheetData>
    <row r="1" spans="1:1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>
      <c r="A2" s="1"/>
    </row>
    <row r="3" spans="1:11">
      <c r="A3" s="164" t="s">
        <v>1</v>
      </c>
      <c r="B3" s="164"/>
      <c r="C3" s="164"/>
      <c r="D3" s="164"/>
    </row>
    <row r="4" spans="1:11">
      <c r="A4" s="164" t="s">
        <v>1</v>
      </c>
      <c r="B4" s="164"/>
      <c r="C4" s="164"/>
      <c r="D4" s="164"/>
    </row>
    <row r="5" spans="1:11">
      <c r="A5" s="164" t="s">
        <v>1</v>
      </c>
      <c r="B5" s="164"/>
      <c r="C5" s="164"/>
      <c r="D5" s="164"/>
    </row>
    <row r="6" spans="1:11">
      <c r="A6" s="164" t="s">
        <v>2</v>
      </c>
      <c r="B6" s="164"/>
      <c r="C6" s="164"/>
      <c r="D6" s="164"/>
    </row>
    <row r="7" spans="1:11">
      <c r="A7" s="165" t="s">
        <v>3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>
      <c r="A8" s="1"/>
    </row>
    <row r="9" spans="1:11">
      <c r="A9" s="163" t="s">
        <v>53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1">
      <c r="A10" s="2"/>
      <c r="J10" s="103" t="s">
        <v>4</v>
      </c>
      <c r="K10" s="103"/>
    </row>
    <row r="11" spans="1:11">
      <c r="A11" s="166" t="s">
        <v>5</v>
      </c>
      <c r="B11" s="166"/>
      <c r="C11" s="166"/>
      <c r="D11" s="166"/>
      <c r="E11" s="166"/>
    </row>
    <row r="12" spans="1:11">
      <c r="A12" s="166" t="s">
        <v>6</v>
      </c>
      <c r="B12" s="166"/>
      <c r="C12" s="166"/>
      <c r="D12" s="166"/>
      <c r="E12" s="166"/>
    </row>
    <row r="13" spans="1:11">
      <c r="A13" s="166" t="s">
        <v>7</v>
      </c>
      <c r="B13" s="166"/>
      <c r="C13" s="166"/>
      <c r="D13" s="166"/>
      <c r="E13" s="166"/>
    </row>
    <row r="14" spans="1:11">
      <c r="A14" s="166" t="s">
        <v>8</v>
      </c>
      <c r="B14" s="166"/>
      <c r="C14" s="166"/>
      <c r="D14" s="166"/>
      <c r="E14" s="166"/>
    </row>
    <row r="15" spans="1:11">
      <c r="A15" s="1"/>
    </row>
    <row r="16" spans="1:11" ht="39.75" customHeight="1">
      <c r="A16" s="180" t="s">
        <v>61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</row>
    <row r="17" spans="1:11">
      <c r="A17" s="3"/>
    </row>
    <row r="18" spans="1:11" ht="8.25" customHeight="1" thickBot="1">
      <c r="A18" s="1"/>
    </row>
    <row r="19" spans="1:11" ht="24.75" customHeight="1">
      <c r="A19" s="147" t="s">
        <v>9</v>
      </c>
      <c r="B19" s="149" t="s">
        <v>10</v>
      </c>
      <c r="C19" s="150"/>
      <c r="D19" s="151"/>
      <c r="E19" s="147" t="s">
        <v>11</v>
      </c>
      <c r="F19" s="147" t="s">
        <v>12</v>
      </c>
      <c r="G19" s="155" t="s">
        <v>13</v>
      </c>
      <c r="H19" s="4" t="s">
        <v>14</v>
      </c>
      <c r="I19" s="157" t="s">
        <v>15</v>
      </c>
      <c r="J19" s="140" t="s">
        <v>16</v>
      </c>
      <c r="K19" s="142" t="s">
        <v>17</v>
      </c>
    </row>
    <row r="20" spans="1:11" ht="26.25" thickBot="1">
      <c r="A20" s="148"/>
      <c r="B20" s="152"/>
      <c r="C20" s="153"/>
      <c r="D20" s="154"/>
      <c r="E20" s="148"/>
      <c r="F20" s="148"/>
      <c r="G20" s="156"/>
      <c r="H20" s="5" t="s">
        <v>18</v>
      </c>
      <c r="I20" s="158"/>
      <c r="J20" s="141"/>
      <c r="K20" s="143"/>
    </row>
    <row r="21" spans="1:11">
      <c r="A21" s="140"/>
      <c r="B21" s="145"/>
      <c r="C21" s="145"/>
      <c r="D21" s="145"/>
      <c r="E21" s="145"/>
      <c r="F21" s="145"/>
      <c r="G21" s="145"/>
      <c r="H21" s="145"/>
      <c r="I21" s="145"/>
      <c r="J21" s="145"/>
      <c r="K21" s="146"/>
    </row>
    <row r="22" spans="1:11">
      <c r="A22" s="131" t="s">
        <v>19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</row>
    <row r="23" spans="1:11">
      <c r="A23" s="178"/>
      <c r="B23" s="178"/>
      <c r="C23" s="178"/>
      <c r="D23" s="178"/>
      <c r="E23" s="178"/>
      <c r="F23" s="178"/>
      <c r="G23" s="178"/>
      <c r="H23" s="178"/>
      <c r="I23" s="178"/>
      <c r="J23" s="178"/>
      <c r="K23" s="179"/>
    </row>
    <row r="24" spans="1:11" ht="25.5" customHeight="1">
      <c r="A24" s="8">
        <v>1</v>
      </c>
      <c r="B24" s="132" t="s">
        <v>20</v>
      </c>
      <c r="C24" s="133"/>
      <c r="D24" s="134"/>
      <c r="E24" s="9" t="s">
        <v>21</v>
      </c>
      <c r="F24" s="57">
        <v>99233.459999999992</v>
      </c>
      <c r="G24" s="11"/>
      <c r="H24" s="12">
        <f t="shared" ref="H24:H25" si="0">F24*G24</f>
        <v>0</v>
      </c>
      <c r="I24" s="13">
        <v>0.08</v>
      </c>
      <c r="J24" s="14">
        <f>0.08*H24</f>
        <v>0</v>
      </c>
      <c r="K24" s="15">
        <f>H24+J24</f>
        <v>0</v>
      </c>
    </row>
    <row r="25" spans="1:11" ht="25.5" customHeight="1">
      <c r="A25" s="8">
        <v>2</v>
      </c>
      <c r="B25" s="132" t="s">
        <v>22</v>
      </c>
      <c r="C25" s="133"/>
      <c r="D25" s="134"/>
      <c r="E25" s="9" t="s">
        <v>23</v>
      </c>
      <c r="F25" s="57">
        <v>30</v>
      </c>
      <c r="G25" s="11"/>
      <c r="H25" s="12">
        <f t="shared" si="0"/>
        <v>0</v>
      </c>
      <c r="I25" s="13">
        <v>0.08</v>
      </c>
      <c r="J25" s="14">
        <f>0.08*H25</f>
        <v>0</v>
      </c>
      <c r="K25" s="15">
        <f>H25+J25</f>
        <v>0</v>
      </c>
    </row>
    <row r="26" spans="1:11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K26" s="131"/>
    </row>
    <row r="27" spans="1:11">
      <c r="A27" s="131" t="s">
        <v>55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>
      <c r="A28" s="8">
        <v>3</v>
      </c>
      <c r="B28" s="132" t="s">
        <v>25</v>
      </c>
      <c r="C28" s="133"/>
      <c r="D28" s="134"/>
      <c r="E28" s="9" t="s">
        <v>21</v>
      </c>
      <c r="F28" s="57">
        <v>11425.2</v>
      </c>
      <c r="G28" s="11"/>
      <c r="H28" s="12">
        <f>F28*G28</f>
        <v>0</v>
      </c>
      <c r="I28" s="13">
        <v>0.08</v>
      </c>
      <c r="J28" s="14">
        <f>0.08*H28</f>
        <v>0</v>
      </c>
      <c r="K28" s="15">
        <f>H28+J28</f>
        <v>0</v>
      </c>
    </row>
    <row r="29" spans="1:11" ht="27" customHeight="1">
      <c r="A29" s="8">
        <v>4</v>
      </c>
      <c r="B29" s="132" t="s">
        <v>25</v>
      </c>
      <c r="C29" s="133"/>
      <c r="D29" s="134"/>
      <c r="E29" s="9" t="s">
        <v>21</v>
      </c>
      <c r="F29" s="57">
        <v>4836</v>
      </c>
      <c r="G29" s="11"/>
      <c r="H29" s="12">
        <f>F29*G29</f>
        <v>0</v>
      </c>
      <c r="I29" s="13">
        <v>0.23</v>
      </c>
      <c r="J29" s="14">
        <f>0.23*H29</f>
        <v>0</v>
      </c>
      <c r="K29" s="15">
        <f>H29+J29</f>
        <v>0</v>
      </c>
    </row>
    <row r="30" spans="1:11" ht="15.75" customHeight="1">
      <c r="A30" s="8">
        <v>5</v>
      </c>
      <c r="B30" s="132" t="s">
        <v>26</v>
      </c>
      <c r="C30" s="133"/>
      <c r="D30" s="134"/>
      <c r="E30" s="16" t="s">
        <v>23</v>
      </c>
      <c r="F30" s="57">
        <v>54</v>
      </c>
      <c r="G30" s="17"/>
      <c r="H30" s="18">
        <f t="shared" ref="H30" si="1">F30*G30</f>
        <v>0</v>
      </c>
      <c r="I30" s="19">
        <v>0.08</v>
      </c>
      <c r="J30" s="20">
        <f>0.08*H30</f>
        <v>0</v>
      </c>
      <c r="K30" s="21">
        <f>H30+J30</f>
        <v>0</v>
      </c>
    </row>
    <row r="31" spans="1:11" ht="29.25" customHeight="1">
      <c r="A31" s="8">
        <v>6</v>
      </c>
      <c r="B31" s="132" t="s">
        <v>26</v>
      </c>
      <c r="C31" s="133"/>
      <c r="D31" s="134"/>
      <c r="E31" s="9" t="s">
        <v>23</v>
      </c>
      <c r="F31" s="57">
        <v>72</v>
      </c>
      <c r="G31" s="11"/>
      <c r="H31" s="12">
        <f>F31*G31</f>
        <v>0</v>
      </c>
      <c r="I31" s="13">
        <v>0.23</v>
      </c>
      <c r="J31" s="14">
        <f>0.23*H31</f>
        <v>0</v>
      </c>
      <c r="K31" s="15">
        <f>H31+J31</f>
        <v>0</v>
      </c>
    </row>
    <row r="32" spans="1:11" ht="26.25" customHeight="1">
      <c r="A32" s="22"/>
      <c r="B32" s="23"/>
      <c r="C32" s="23"/>
      <c r="D32" s="23"/>
      <c r="E32" s="24"/>
      <c r="F32" s="25"/>
      <c r="G32" s="26"/>
      <c r="H32" s="27"/>
      <c r="I32" s="28"/>
      <c r="J32" s="29"/>
      <c r="K32" s="30"/>
    </row>
    <row r="33" spans="1:11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1:11">
      <c r="A34" s="131" t="s">
        <v>27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1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pans="1:11" ht="14.25" customHeight="1">
      <c r="A36" s="31">
        <v>7</v>
      </c>
      <c r="B36" s="32" t="s">
        <v>29</v>
      </c>
      <c r="C36" s="136" t="s">
        <v>30</v>
      </c>
      <c r="D36" s="136"/>
      <c r="E36" s="33" t="s">
        <v>21</v>
      </c>
      <c r="F36" s="64">
        <v>140821.20000000001</v>
      </c>
      <c r="G36" s="35"/>
      <c r="H36" s="36">
        <f>F36*G36</f>
        <v>0</v>
      </c>
      <c r="I36" s="37">
        <v>0.08</v>
      </c>
      <c r="J36" s="38">
        <f>H36*I36</f>
        <v>0</v>
      </c>
      <c r="K36" s="38">
        <f>H36+J36</f>
        <v>0</v>
      </c>
    </row>
    <row r="37" spans="1:11" ht="14.2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1:11" ht="14.25" customHeight="1">
      <c r="A38" s="138" t="s">
        <v>31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</row>
    <row r="39" spans="1:11" ht="14.25" customHeight="1">
      <c r="A39" s="39">
        <v>8</v>
      </c>
      <c r="B39" s="40" t="s">
        <v>32</v>
      </c>
      <c r="C39" s="139" t="s">
        <v>33</v>
      </c>
      <c r="D39" s="139"/>
      <c r="E39" s="41" t="s">
        <v>21</v>
      </c>
      <c r="F39" s="64">
        <v>8451.2100000000009</v>
      </c>
      <c r="G39" s="42"/>
      <c r="H39" s="65">
        <f>F39*G39</f>
        <v>0</v>
      </c>
      <c r="I39" s="43">
        <v>0.08</v>
      </c>
      <c r="J39" s="44">
        <f>H39*I39</f>
        <v>0</v>
      </c>
      <c r="K39" s="66">
        <f>H39+J39</f>
        <v>0</v>
      </c>
    </row>
    <row r="40" spans="1:11" ht="14.25" customHeight="1">
      <c r="A40" s="39">
        <v>9</v>
      </c>
      <c r="B40" s="40" t="s">
        <v>34</v>
      </c>
      <c r="C40" s="139" t="s">
        <v>35</v>
      </c>
      <c r="D40" s="139"/>
      <c r="E40" s="41" t="s">
        <v>21</v>
      </c>
      <c r="F40" s="64">
        <v>7569.66</v>
      </c>
      <c r="G40" s="42"/>
      <c r="H40" s="65">
        <f>F40*G40</f>
        <v>0</v>
      </c>
      <c r="I40" s="43">
        <v>0.08</v>
      </c>
      <c r="J40" s="44">
        <f>H40*I40</f>
        <v>0</v>
      </c>
      <c r="K40" s="66">
        <f>H40+J40</f>
        <v>0</v>
      </c>
    </row>
    <row r="41" spans="1:11" ht="14.25" customHeight="1">
      <c r="A41" s="135" t="s">
        <v>36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</row>
    <row r="42" spans="1:11" ht="14.25" customHeight="1">
      <c r="A42" s="45">
        <v>10</v>
      </c>
      <c r="B42" s="46" t="s">
        <v>37</v>
      </c>
      <c r="C42" s="121" t="s">
        <v>36</v>
      </c>
      <c r="D42" s="121"/>
      <c r="E42" s="47" t="s">
        <v>38</v>
      </c>
      <c r="F42" s="48">
        <v>330</v>
      </c>
      <c r="G42" s="49"/>
      <c r="H42" s="67">
        <f>F42*G42</f>
        <v>0</v>
      </c>
      <c r="I42" s="50">
        <v>0.08</v>
      </c>
      <c r="J42" s="51">
        <f>H42*I42</f>
        <v>0</v>
      </c>
      <c r="K42" s="68">
        <f>H42+J42</f>
        <v>0</v>
      </c>
    </row>
    <row r="43" spans="1:11" ht="14.2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</row>
    <row r="44" spans="1:11" ht="14.25" customHeight="1">
      <c r="A44" s="123" t="s">
        <v>39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 ht="14.25" customHeight="1">
      <c r="A45" s="8">
        <v>11</v>
      </c>
      <c r="B45" s="69" t="s">
        <v>40</v>
      </c>
      <c r="C45" s="173" t="s">
        <v>41</v>
      </c>
      <c r="D45" s="173"/>
      <c r="E45" s="70" t="s">
        <v>38</v>
      </c>
      <c r="F45" s="57">
        <v>34881</v>
      </c>
      <c r="G45" s="70"/>
      <c r="H45" s="71">
        <f>F45*G45</f>
        <v>0</v>
      </c>
      <c r="I45" s="72">
        <v>0.08</v>
      </c>
      <c r="J45" s="73">
        <f>H45*I45</f>
        <v>0</v>
      </c>
      <c r="K45" s="74">
        <f>H45+J45</f>
        <v>0</v>
      </c>
    </row>
    <row r="46" spans="1:11">
      <c r="A46" s="174"/>
      <c r="B46" s="131"/>
      <c r="C46" s="131"/>
      <c r="D46" s="131"/>
      <c r="E46" s="131"/>
      <c r="F46" s="131"/>
      <c r="G46" s="131"/>
      <c r="H46" s="131"/>
      <c r="I46" s="131"/>
      <c r="J46" s="131"/>
      <c r="K46" s="131"/>
    </row>
    <row r="47" spans="1:11">
      <c r="A47" s="174" t="s">
        <v>56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</row>
    <row r="48" spans="1:11" ht="30" customHeight="1">
      <c r="A48" s="8">
        <v>12</v>
      </c>
      <c r="B48" s="175" t="s">
        <v>57</v>
      </c>
      <c r="C48" s="176"/>
      <c r="D48" s="177"/>
      <c r="E48" s="75" t="s">
        <v>21</v>
      </c>
      <c r="F48" s="57">
        <v>252</v>
      </c>
      <c r="G48" s="76"/>
      <c r="H48" s="77">
        <f>F48*G48</f>
        <v>0</v>
      </c>
      <c r="I48" s="75" t="s">
        <v>58</v>
      </c>
      <c r="J48" s="78">
        <f>H48*0.08</f>
        <v>0</v>
      </c>
      <c r="K48" s="58">
        <f>H48+J48</f>
        <v>0</v>
      </c>
    </row>
    <row r="49" spans="1:11" ht="25.5" customHeight="1">
      <c r="A49" s="8">
        <v>13</v>
      </c>
      <c r="B49" s="175" t="s">
        <v>59</v>
      </c>
      <c r="C49" s="176"/>
      <c r="D49" s="177"/>
      <c r="E49" s="9" t="s">
        <v>23</v>
      </c>
      <c r="F49" s="57">
        <v>12</v>
      </c>
      <c r="G49" s="11"/>
      <c r="H49" s="12">
        <f t="shared" ref="H49" si="2">F49*G49</f>
        <v>0</v>
      </c>
      <c r="I49" s="13">
        <v>0.08</v>
      </c>
      <c r="J49" s="14">
        <f>0.08*H49</f>
        <v>0</v>
      </c>
      <c r="K49" s="15">
        <f>H49+J49</f>
        <v>0</v>
      </c>
    </row>
    <row r="50" spans="1:11">
      <c r="A50" s="172"/>
      <c r="B50" s="126"/>
      <c r="C50" s="126"/>
      <c r="D50" s="126"/>
      <c r="E50" s="126"/>
      <c r="F50" s="126"/>
      <c r="G50" s="126"/>
      <c r="H50" s="126"/>
      <c r="I50" s="126"/>
      <c r="J50" s="126"/>
      <c r="K50" s="126"/>
    </row>
    <row r="51" spans="1:11">
      <c r="A51" s="167" t="s">
        <v>60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</row>
    <row r="52" spans="1:11">
      <c r="A52" s="8">
        <v>14</v>
      </c>
      <c r="B52" s="79" t="s">
        <v>43</v>
      </c>
      <c r="C52" s="169" t="s">
        <v>44</v>
      </c>
      <c r="D52" s="170"/>
      <c r="E52" s="9" t="s">
        <v>45</v>
      </c>
      <c r="F52" s="57">
        <v>12</v>
      </c>
      <c r="G52" s="14"/>
      <c r="H52" s="12">
        <f>F52*G52</f>
        <v>0</v>
      </c>
      <c r="I52" s="13">
        <v>0.08</v>
      </c>
      <c r="J52" s="14">
        <f t="shared" ref="J52:J54" si="3">0.08*H52</f>
        <v>0</v>
      </c>
      <c r="K52" s="15">
        <f>H52+J52</f>
        <v>0</v>
      </c>
    </row>
    <row r="53" spans="1:11">
      <c r="A53" s="8">
        <v>15</v>
      </c>
      <c r="B53" s="80" t="s">
        <v>46</v>
      </c>
      <c r="C53" s="81" t="s">
        <v>47</v>
      </c>
      <c r="D53" s="79"/>
      <c r="E53" s="9" t="s">
        <v>45</v>
      </c>
      <c r="F53" s="57">
        <v>12</v>
      </c>
      <c r="G53" s="14"/>
      <c r="H53" s="12">
        <f t="shared" ref="H53:H54" si="4">F53*G53</f>
        <v>0</v>
      </c>
      <c r="I53" s="13">
        <v>0.08</v>
      </c>
      <c r="J53" s="14">
        <f t="shared" si="3"/>
        <v>0</v>
      </c>
      <c r="K53" s="15">
        <f t="shared" ref="K53:K54" si="5">H53*1.08</f>
        <v>0</v>
      </c>
    </row>
    <row r="54" spans="1:11">
      <c r="A54" s="8">
        <v>16</v>
      </c>
      <c r="B54" s="64" t="s">
        <v>48</v>
      </c>
      <c r="C54" s="171" t="s">
        <v>49</v>
      </c>
      <c r="D54" s="170"/>
      <c r="E54" s="9" t="s">
        <v>45</v>
      </c>
      <c r="F54" s="57">
        <v>24</v>
      </c>
      <c r="G54" s="14"/>
      <c r="H54" s="12">
        <f t="shared" si="4"/>
        <v>0</v>
      </c>
      <c r="I54" s="13">
        <v>0.08</v>
      </c>
      <c r="J54" s="14">
        <f t="shared" si="3"/>
        <v>0</v>
      </c>
      <c r="K54" s="15">
        <f t="shared" si="5"/>
        <v>0</v>
      </c>
    </row>
    <row r="55" spans="1:11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7" spans="1:11">
      <c r="A57" s="60"/>
    </row>
    <row r="58" spans="1:11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</row>
    <row r="59" spans="1:11">
      <c r="A59" s="3"/>
    </row>
    <row r="60" spans="1:11" ht="36" customHeight="1">
      <c r="A60" s="128" t="s">
        <v>50</v>
      </c>
      <c r="B60" s="128"/>
      <c r="C60" s="128"/>
      <c r="D60" s="128"/>
      <c r="E60" s="129">
        <f>H36+H39+H40+H42+H45+H48+H49+H52+H53+H54</f>
        <v>0</v>
      </c>
      <c r="F60" s="130"/>
    </row>
    <row r="61" spans="1:11" ht="36" customHeight="1">
      <c r="A61" s="128" t="s">
        <v>51</v>
      </c>
      <c r="B61" s="128"/>
      <c r="C61" s="128"/>
      <c r="D61" s="128"/>
      <c r="E61" s="129">
        <f>K24+K25+K28+K29+K30+K31+K36+K39+K40+K42+K45+K48+K49+K52+K53+K54</f>
        <v>0</v>
      </c>
      <c r="F61" s="130"/>
    </row>
    <row r="62" spans="1:11">
      <c r="A62" s="1"/>
    </row>
    <row r="63" spans="1:11">
      <c r="A63" s="1"/>
    </row>
    <row r="64" spans="1:11">
      <c r="A64" s="62"/>
    </row>
    <row r="65" spans="1:11">
      <c r="B65" s="62"/>
    </row>
    <row r="66" spans="1:11">
      <c r="A66" s="1"/>
      <c r="H66" s="120" t="s">
        <v>52</v>
      </c>
      <c r="I66" s="120"/>
      <c r="J66" s="120"/>
      <c r="K66" s="120"/>
    </row>
  </sheetData>
  <mergeCells count="56">
    <mergeCell ref="A16:K16"/>
    <mergeCell ref="A1:K1"/>
    <mergeCell ref="A3:D3"/>
    <mergeCell ref="A4:D4"/>
    <mergeCell ref="A5:D5"/>
    <mergeCell ref="A6:D6"/>
    <mergeCell ref="A7:K7"/>
    <mergeCell ref="A9:K9"/>
    <mergeCell ref="A11:E11"/>
    <mergeCell ref="A12:E12"/>
    <mergeCell ref="A13:E13"/>
    <mergeCell ref="A14:E14"/>
    <mergeCell ref="B24:D24"/>
    <mergeCell ref="A19:A20"/>
    <mergeCell ref="B19:D20"/>
    <mergeCell ref="E19:E20"/>
    <mergeCell ref="F19:F20"/>
    <mergeCell ref="J19:J20"/>
    <mergeCell ref="K19:K20"/>
    <mergeCell ref="A21:K21"/>
    <mergeCell ref="A22:K22"/>
    <mergeCell ref="A23:K23"/>
    <mergeCell ref="G19:G20"/>
    <mergeCell ref="I19:I20"/>
    <mergeCell ref="A38:K38"/>
    <mergeCell ref="B25:D25"/>
    <mergeCell ref="A26:K26"/>
    <mergeCell ref="A27:K27"/>
    <mergeCell ref="B28:D28"/>
    <mergeCell ref="B29:D29"/>
    <mergeCell ref="B30:D30"/>
    <mergeCell ref="B31:D31"/>
    <mergeCell ref="A33:K33"/>
    <mergeCell ref="A34:K34"/>
    <mergeCell ref="C36:D36"/>
    <mergeCell ref="A37:K37"/>
    <mergeCell ref="A50:K50"/>
    <mergeCell ref="C39:D39"/>
    <mergeCell ref="C40:D40"/>
    <mergeCell ref="A41:K41"/>
    <mergeCell ref="C42:D42"/>
    <mergeCell ref="A43:K43"/>
    <mergeCell ref="A44:K44"/>
    <mergeCell ref="C45:D45"/>
    <mergeCell ref="A46:K46"/>
    <mergeCell ref="A47:K47"/>
    <mergeCell ref="B48:D48"/>
    <mergeCell ref="B49:D49"/>
    <mergeCell ref="H66:K66"/>
    <mergeCell ref="A51:K51"/>
    <mergeCell ref="C52:D52"/>
    <mergeCell ref="C54:D54"/>
    <mergeCell ref="A60:D60"/>
    <mergeCell ref="E60:F60"/>
    <mergeCell ref="A61:D61"/>
    <mergeCell ref="E61:F61"/>
  </mergeCells>
  <conditionalFormatting sqref="G24:G25 G28:G31 G36 G39:G40 G42 G45 G48:G49 G52:G54">
    <cfRule type="cellIs" dxfId="2" priority="1" operator="equal">
      <formula>0</formula>
    </cfRule>
  </conditionalFormatting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72B6A-E22A-4F99-9D4E-40E96808A23F}">
  <sheetPr>
    <pageSetUpPr fitToPage="1"/>
  </sheetPr>
  <dimension ref="A1:V68"/>
  <sheetViews>
    <sheetView topLeftCell="A9" zoomScale="70" zoomScaleNormal="70" workbookViewId="0">
      <pane ySplit="12" topLeftCell="A42" activePane="bottomLeft" state="frozen"/>
      <selection activeCell="A9" sqref="A9"/>
      <selection pane="bottomLeft" activeCell="L61" sqref="L61"/>
    </sheetView>
  </sheetViews>
  <sheetFormatPr defaultRowHeight="15"/>
  <cols>
    <col min="2" max="2" width="11.42578125" customWidth="1"/>
    <col min="4" max="4" width="26.28515625" customWidth="1"/>
    <col min="6" max="6" width="10.28515625" customWidth="1"/>
    <col min="7" max="7" width="12" customWidth="1"/>
    <col min="8" max="8" width="14.42578125" customWidth="1"/>
    <col min="9" max="9" width="7.85546875" customWidth="1"/>
    <col min="10" max="10" width="14.5703125" customWidth="1"/>
    <col min="11" max="11" width="16" customWidth="1"/>
    <col min="13" max="13" width="10.28515625" customWidth="1"/>
    <col min="14" max="14" width="13.7109375" customWidth="1"/>
  </cols>
  <sheetData>
    <row r="1" spans="1:1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>
      <c r="A2" s="1"/>
    </row>
    <row r="3" spans="1:11">
      <c r="A3" s="164" t="s">
        <v>1</v>
      </c>
      <c r="B3" s="164"/>
      <c r="C3" s="164"/>
      <c r="D3" s="164"/>
    </row>
    <row r="4" spans="1:11">
      <c r="A4" s="164" t="s">
        <v>1</v>
      </c>
      <c r="B4" s="164"/>
      <c r="C4" s="164"/>
      <c r="D4" s="164"/>
    </row>
    <row r="5" spans="1:11">
      <c r="A5" s="164" t="s">
        <v>1</v>
      </c>
      <c r="B5" s="164"/>
      <c r="C5" s="164"/>
      <c r="D5" s="164"/>
    </row>
    <row r="6" spans="1:11">
      <c r="A6" s="164" t="s">
        <v>2</v>
      </c>
      <c r="B6" s="164"/>
      <c r="C6" s="164"/>
      <c r="D6" s="164"/>
    </row>
    <row r="7" spans="1:11">
      <c r="A7" s="165" t="s">
        <v>3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>
      <c r="A8" s="1"/>
    </row>
    <row r="9" spans="1:11">
      <c r="A9" s="163" t="s">
        <v>53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1">
      <c r="A10" s="2"/>
      <c r="J10" s="103" t="s">
        <v>4</v>
      </c>
    </row>
    <row r="11" spans="1:11">
      <c r="A11" s="166" t="s">
        <v>5</v>
      </c>
      <c r="B11" s="166"/>
      <c r="C11" s="166"/>
      <c r="D11" s="166"/>
      <c r="E11" s="166"/>
    </row>
    <row r="12" spans="1:11">
      <c r="A12" s="166" t="s">
        <v>6</v>
      </c>
      <c r="B12" s="166"/>
      <c r="C12" s="166"/>
      <c r="D12" s="166"/>
      <c r="E12" s="166"/>
    </row>
    <row r="13" spans="1:11">
      <c r="A13" s="166" t="s">
        <v>7</v>
      </c>
      <c r="B13" s="166"/>
      <c r="C13" s="166"/>
      <c r="D13" s="166"/>
      <c r="E13" s="166"/>
    </row>
    <row r="14" spans="1:11">
      <c r="A14" s="166" t="s">
        <v>8</v>
      </c>
      <c r="B14" s="166"/>
      <c r="C14" s="166"/>
      <c r="D14" s="166"/>
      <c r="E14" s="166"/>
    </row>
    <row r="15" spans="1:11">
      <c r="A15" s="1"/>
    </row>
    <row r="16" spans="1:11" ht="53.25" customHeight="1">
      <c r="A16" s="180" t="s">
        <v>66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</row>
    <row r="17" spans="1:22">
      <c r="A17" s="3"/>
    </row>
    <row r="18" spans="1:22" ht="8.25" customHeight="1" thickBot="1">
      <c r="A18" s="1"/>
    </row>
    <row r="19" spans="1:22" ht="24.75" customHeight="1">
      <c r="A19" s="147" t="s">
        <v>9</v>
      </c>
      <c r="B19" s="149" t="s">
        <v>10</v>
      </c>
      <c r="C19" s="150"/>
      <c r="D19" s="151"/>
      <c r="E19" s="147" t="s">
        <v>11</v>
      </c>
      <c r="F19" s="147" t="s">
        <v>12</v>
      </c>
      <c r="G19" s="155" t="s">
        <v>13</v>
      </c>
      <c r="H19" s="4" t="s">
        <v>14</v>
      </c>
      <c r="I19" s="157" t="s">
        <v>15</v>
      </c>
      <c r="J19" s="140" t="s">
        <v>16</v>
      </c>
      <c r="K19" s="142" t="s">
        <v>17</v>
      </c>
      <c r="M19" s="182"/>
    </row>
    <row r="20" spans="1:22" ht="26.25" thickBot="1">
      <c r="A20" s="148"/>
      <c r="B20" s="152"/>
      <c r="C20" s="153"/>
      <c r="D20" s="154"/>
      <c r="E20" s="148"/>
      <c r="F20" s="148"/>
      <c r="G20" s="156"/>
      <c r="H20" s="5" t="s">
        <v>18</v>
      </c>
      <c r="I20" s="158"/>
      <c r="J20" s="141"/>
      <c r="K20" s="143"/>
      <c r="M20" s="182"/>
    </row>
    <row r="21" spans="1:22">
      <c r="A21" s="140"/>
      <c r="B21" s="145"/>
      <c r="C21" s="145"/>
      <c r="D21" s="145"/>
      <c r="E21" s="145"/>
      <c r="F21" s="145"/>
      <c r="G21" s="145"/>
      <c r="H21" s="145"/>
      <c r="I21" s="145"/>
      <c r="J21" s="145"/>
      <c r="K21" s="146"/>
    </row>
    <row r="22" spans="1:22">
      <c r="A22" s="174" t="s">
        <v>62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</row>
    <row r="23" spans="1:22">
      <c r="A23" s="82"/>
      <c r="B23" s="7"/>
      <c r="C23" s="7"/>
      <c r="D23" s="7"/>
      <c r="E23" s="7"/>
      <c r="F23" s="7"/>
      <c r="G23" s="7"/>
      <c r="H23" s="7"/>
      <c r="I23" s="7"/>
      <c r="J23" s="7"/>
      <c r="K23" s="7"/>
      <c r="M23" s="7"/>
    </row>
    <row r="24" spans="1:22" ht="25.5" customHeight="1">
      <c r="A24" s="8">
        <v>1</v>
      </c>
      <c r="B24" s="175" t="s">
        <v>20</v>
      </c>
      <c r="C24" s="176"/>
      <c r="D24" s="177"/>
      <c r="E24" s="9" t="s">
        <v>21</v>
      </c>
      <c r="F24" s="64">
        <v>65434.319999999992</v>
      </c>
      <c r="G24" s="11"/>
      <c r="H24" s="12">
        <f t="shared" ref="H24:H25" si="0">F24*G24</f>
        <v>0</v>
      </c>
      <c r="I24" s="13">
        <v>0.08</v>
      </c>
      <c r="J24" s="14">
        <f>0.08*H24</f>
        <v>0</v>
      </c>
      <c r="K24" s="15">
        <f>H24+J24</f>
        <v>0</v>
      </c>
      <c r="M24" s="83"/>
      <c r="N24" s="84"/>
    </row>
    <row r="25" spans="1:22" ht="25.5" customHeight="1">
      <c r="A25" s="8">
        <v>2</v>
      </c>
      <c r="B25" s="175" t="s">
        <v>22</v>
      </c>
      <c r="C25" s="176"/>
      <c r="D25" s="177"/>
      <c r="E25" s="9" t="s">
        <v>23</v>
      </c>
      <c r="F25" s="64">
        <v>30</v>
      </c>
      <c r="G25" s="11"/>
      <c r="H25" s="12">
        <f t="shared" si="0"/>
        <v>0</v>
      </c>
      <c r="I25" s="13">
        <v>0.08</v>
      </c>
      <c r="J25" s="14">
        <f>0.08*H25</f>
        <v>0</v>
      </c>
      <c r="K25" s="15">
        <f>H25+J25</f>
        <v>0</v>
      </c>
      <c r="M25" s="25"/>
      <c r="N25" s="84"/>
    </row>
    <row r="26" spans="1:22">
      <c r="A26" s="159"/>
      <c r="B26" s="160"/>
      <c r="C26" s="160"/>
      <c r="D26" s="160"/>
      <c r="E26" s="160"/>
      <c r="F26" s="160"/>
      <c r="G26" s="160"/>
      <c r="H26" s="160"/>
      <c r="I26" s="160"/>
      <c r="J26" s="160"/>
      <c r="K26" s="161"/>
      <c r="L26" s="85"/>
      <c r="M26" s="86"/>
      <c r="N26" s="86"/>
      <c r="O26" s="86"/>
      <c r="P26" s="87"/>
      <c r="Q26" s="88"/>
      <c r="R26" s="89"/>
      <c r="S26" s="90"/>
      <c r="T26" s="91"/>
      <c r="U26" s="27"/>
      <c r="V26" s="90"/>
    </row>
    <row r="27" spans="1:22">
      <c r="A27" s="131" t="s">
        <v>24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22">
      <c r="A28" s="8">
        <v>3</v>
      </c>
      <c r="B28" s="132" t="s">
        <v>25</v>
      </c>
      <c r="C28" s="133"/>
      <c r="D28" s="134"/>
      <c r="E28" s="9" t="s">
        <v>21</v>
      </c>
      <c r="F28" s="92">
        <v>6346.5</v>
      </c>
      <c r="G28" s="11"/>
      <c r="H28" s="12">
        <f>F28*G28</f>
        <v>0</v>
      </c>
      <c r="I28" s="13">
        <v>0.08</v>
      </c>
      <c r="J28" s="14">
        <f>0.08*H28</f>
        <v>0</v>
      </c>
      <c r="K28" s="15">
        <f>H28+J28</f>
        <v>0</v>
      </c>
      <c r="M28" s="93"/>
      <c r="N28" s="84"/>
    </row>
    <row r="29" spans="1:22" ht="27" customHeight="1">
      <c r="A29" s="8">
        <v>4</v>
      </c>
      <c r="B29" s="132" t="s">
        <v>25</v>
      </c>
      <c r="C29" s="133"/>
      <c r="D29" s="134"/>
      <c r="E29" s="9" t="s">
        <v>21</v>
      </c>
      <c r="F29" s="92">
        <v>189</v>
      </c>
      <c r="G29" s="11"/>
      <c r="H29" s="12">
        <f>F29*G29</f>
        <v>0</v>
      </c>
      <c r="I29" s="13">
        <v>0.23</v>
      </c>
      <c r="J29" s="14">
        <f>0.23*H29</f>
        <v>0</v>
      </c>
      <c r="K29" s="15">
        <f>H29+J29</f>
        <v>0</v>
      </c>
      <c r="M29" s="93"/>
      <c r="N29" s="84"/>
    </row>
    <row r="30" spans="1:22" ht="15.75" customHeight="1">
      <c r="A30" s="8">
        <v>5</v>
      </c>
      <c r="B30" s="132" t="s">
        <v>26</v>
      </c>
      <c r="C30" s="133"/>
      <c r="D30" s="134"/>
      <c r="E30" s="16" t="s">
        <v>23</v>
      </c>
      <c r="F30" s="92">
        <v>97.5</v>
      </c>
      <c r="G30" s="17"/>
      <c r="H30" s="18">
        <f t="shared" ref="H30" si="1">F30*G30</f>
        <v>0</v>
      </c>
      <c r="I30" s="19">
        <v>0.08</v>
      </c>
      <c r="J30" s="20">
        <f>0.08*H30</f>
        <v>0</v>
      </c>
      <c r="K30" s="21">
        <f>H30+J30</f>
        <v>0</v>
      </c>
      <c r="M30" s="25"/>
      <c r="N30" s="84"/>
    </row>
    <row r="31" spans="1:22" ht="29.25" customHeight="1">
      <c r="A31" s="8">
        <v>6</v>
      </c>
      <c r="B31" s="132" t="s">
        <v>26</v>
      </c>
      <c r="C31" s="133"/>
      <c r="D31" s="134"/>
      <c r="E31" s="9" t="s">
        <v>23</v>
      </c>
      <c r="F31" s="92">
        <v>15</v>
      </c>
      <c r="G31" s="11"/>
      <c r="H31" s="12">
        <f>F31*G31</f>
        <v>0</v>
      </c>
      <c r="I31" s="13">
        <v>0.23</v>
      </c>
      <c r="J31" s="14">
        <f>0.23*H31</f>
        <v>0</v>
      </c>
      <c r="K31" s="15">
        <f>H31+J31</f>
        <v>0</v>
      </c>
      <c r="M31" s="93"/>
      <c r="N31" s="84"/>
    </row>
    <row r="32" spans="1:22" ht="26.25" customHeight="1">
      <c r="A32" s="22"/>
      <c r="B32" s="23"/>
      <c r="C32" s="23"/>
      <c r="D32" s="23"/>
      <c r="E32" s="24"/>
      <c r="F32" s="25"/>
      <c r="G32" s="26"/>
      <c r="H32" s="27"/>
      <c r="I32" s="28"/>
      <c r="J32" s="29"/>
      <c r="K32" s="30"/>
      <c r="M32" s="25"/>
    </row>
    <row r="33" spans="1:14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1:14">
      <c r="A34" s="131" t="s">
        <v>27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4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M35" s="63"/>
    </row>
    <row r="36" spans="1:14" ht="14.25" customHeight="1">
      <c r="A36" s="31">
        <v>7</v>
      </c>
      <c r="B36" s="32" t="s">
        <v>29</v>
      </c>
      <c r="C36" s="136" t="s">
        <v>30</v>
      </c>
      <c r="D36" s="136"/>
      <c r="E36" s="33" t="s">
        <v>21</v>
      </c>
      <c r="F36" s="92">
        <v>128857.29000000001</v>
      </c>
      <c r="G36" s="35"/>
      <c r="H36" s="36">
        <f>F36*G36</f>
        <v>0</v>
      </c>
      <c r="I36" s="37">
        <v>0.08</v>
      </c>
      <c r="J36" s="38">
        <f>H36*I36</f>
        <v>0</v>
      </c>
      <c r="K36" s="38">
        <f>H36+J36</f>
        <v>0</v>
      </c>
      <c r="M36" s="94"/>
      <c r="N36" s="84"/>
    </row>
    <row r="37" spans="1:14" ht="14.2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1:14" ht="14.25" customHeight="1">
      <c r="A38" s="138" t="s">
        <v>31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</row>
    <row r="39" spans="1:14" ht="14.25" customHeight="1">
      <c r="A39" s="39">
        <v>8</v>
      </c>
      <c r="B39" s="40" t="s">
        <v>32</v>
      </c>
      <c r="C39" s="139" t="s">
        <v>33</v>
      </c>
      <c r="D39" s="139"/>
      <c r="E39" s="41" t="s">
        <v>21</v>
      </c>
      <c r="F39" s="92">
        <v>5850.9</v>
      </c>
      <c r="G39" s="42"/>
      <c r="H39" s="65">
        <f>F39*G39</f>
        <v>0</v>
      </c>
      <c r="I39" s="43">
        <v>0.08</v>
      </c>
      <c r="J39" s="44">
        <f>H39*I39</f>
        <v>0</v>
      </c>
      <c r="K39" s="66">
        <f>H39+J39</f>
        <v>0</v>
      </c>
      <c r="M39" s="95"/>
      <c r="N39" s="84"/>
    </row>
    <row r="40" spans="1:14" ht="14.25" customHeight="1">
      <c r="A40" s="39">
        <v>9</v>
      </c>
      <c r="B40" s="40" t="s">
        <v>34</v>
      </c>
      <c r="C40" s="139" t="s">
        <v>35</v>
      </c>
      <c r="D40" s="139"/>
      <c r="E40" s="41" t="s">
        <v>21</v>
      </c>
      <c r="F40" s="92">
        <v>7523.13</v>
      </c>
      <c r="G40" s="42"/>
      <c r="H40" s="65">
        <f>F40*G40</f>
        <v>0</v>
      </c>
      <c r="I40" s="43">
        <v>0.08</v>
      </c>
      <c r="J40" s="44">
        <f>H40*I40</f>
        <v>0</v>
      </c>
      <c r="K40" s="66">
        <f>H40+J40</f>
        <v>0</v>
      </c>
      <c r="M40" s="95"/>
      <c r="N40" s="84"/>
    </row>
    <row r="41" spans="1:14" ht="14.25" customHeight="1">
      <c r="A41" s="135" t="s">
        <v>36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N41" s="84"/>
    </row>
    <row r="42" spans="1:14" ht="14.25" customHeight="1">
      <c r="A42" s="45">
        <v>10</v>
      </c>
      <c r="B42" s="46" t="s">
        <v>37</v>
      </c>
      <c r="C42" s="121" t="s">
        <v>36</v>
      </c>
      <c r="D42" s="121"/>
      <c r="E42" s="47" t="s">
        <v>38</v>
      </c>
      <c r="F42" s="96">
        <v>330</v>
      </c>
      <c r="G42" s="49"/>
      <c r="H42" s="67">
        <f>F42*G42</f>
        <v>0</v>
      </c>
      <c r="I42" s="50">
        <v>0.08</v>
      </c>
      <c r="J42" s="51">
        <f>H42*I42</f>
        <v>0</v>
      </c>
      <c r="K42" s="68">
        <f>H42+J42</f>
        <v>0</v>
      </c>
      <c r="M42" s="97"/>
      <c r="N42" s="84"/>
    </row>
    <row r="43" spans="1:14" ht="14.2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N43" s="84"/>
    </row>
    <row r="44" spans="1:14" ht="14.25" customHeight="1">
      <c r="A44" s="123" t="s">
        <v>39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N44" s="84"/>
    </row>
    <row r="45" spans="1:14" ht="14.25" customHeight="1">
      <c r="A45" s="8">
        <v>11</v>
      </c>
      <c r="B45" s="69" t="s">
        <v>40</v>
      </c>
      <c r="C45" s="173" t="s">
        <v>41</v>
      </c>
      <c r="D45" s="173"/>
      <c r="E45" s="70" t="s">
        <v>38</v>
      </c>
      <c r="F45" s="92">
        <v>27225</v>
      </c>
      <c r="G45" s="70"/>
      <c r="H45" s="71">
        <f>F45*G45</f>
        <v>0</v>
      </c>
      <c r="I45" s="72">
        <v>0.08</v>
      </c>
      <c r="J45" s="73">
        <f>H45*I45</f>
        <v>0</v>
      </c>
      <c r="K45" s="74">
        <f>H45+J45</f>
        <v>0</v>
      </c>
      <c r="M45" s="94"/>
      <c r="N45" s="84"/>
    </row>
    <row r="46" spans="1:14">
      <c r="A46" s="131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N46" s="84"/>
    </row>
    <row r="47" spans="1:14">
      <c r="A47" s="131" t="s">
        <v>63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N47" s="84"/>
    </row>
    <row r="48" spans="1:14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M48" s="63"/>
      <c r="N48" s="84"/>
    </row>
    <row r="49" spans="1:14" ht="25.5" customHeight="1">
      <c r="A49" s="8">
        <v>12</v>
      </c>
      <c r="B49" s="175" t="s">
        <v>64</v>
      </c>
      <c r="C49" s="176"/>
      <c r="D49" s="177"/>
      <c r="E49" s="9" t="s">
        <v>21</v>
      </c>
      <c r="F49" s="98">
        <v>120</v>
      </c>
      <c r="G49" s="11"/>
      <c r="H49" s="12">
        <f t="shared" ref="H49:H50" si="2">F49*G49</f>
        <v>0</v>
      </c>
      <c r="I49" s="13">
        <v>0.08</v>
      </c>
      <c r="J49" s="14">
        <f>0.08*H49</f>
        <v>0</v>
      </c>
      <c r="K49" s="15">
        <f>H49+J49</f>
        <v>0</v>
      </c>
      <c r="M49" s="83"/>
      <c r="N49" s="84"/>
    </row>
    <row r="50" spans="1:14" ht="25.5" customHeight="1">
      <c r="A50" s="8">
        <v>13</v>
      </c>
      <c r="B50" s="175" t="s">
        <v>65</v>
      </c>
      <c r="C50" s="176"/>
      <c r="D50" s="177"/>
      <c r="E50" s="9" t="s">
        <v>23</v>
      </c>
      <c r="F50" s="92">
        <v>97.65</v>
      </c>
      <c r="G50" s="11"/>
      <c r="H50" s="12">
        <f t="shared" si="2"/>
        <v>0</v>
      </c>
      <c r="I50" s="13">
        <v>0.08</v>
      </c>
      <c r="J50" s="14">
        <f>0.08*H50</f>
        <v>0</v>
      </c>
      <c r="K50" s="15">
        <f>H50+J50</f>
        <v>0</v>
      </c>
      <c r="M50" s="25"/>
      <c r="N50" s="84"/>
    </row>
    <row r="51" spans="1:14" ht="15" customHeight="1">
      <c r="A51" s="181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N51" s="84"/>
    </row>
    <row r="52" spans="1:14" ht="15" customHeight="1">
      <c r="A52" s="168" t="s">
        <v>60</v>
      </c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N52" s="84"/>
    </row>
    <row r="53" spans="1:14" ht="15" customHeight="1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  <c r="M53" s="99"/>
      <c r="N53" s="84"/>
    </row>
    <row r="54" spans="1:14">
      <c r="A54" s="8">
        <v>14</v>
      </c>
      <c r="B54" s="100" t="s">
        <v>43</v>
      </c>
      <c r="C54" s="169" t="s">
        <v>44</v>
      </c>
      <c r="D54" s="170"/>
      <c r="E54" s="9" t="s">
        <v>45</v>
      </c>
      <c r="F54" s="92">
        <v>12</v>
      </c>
      <c r="G54" s="14"/>
      <c r="H54" s="12">
        <f>F54*G54</f>
        <v>0</v>
      </c>
      <c r="I54" s="13">
        <v>0.08</v>
      </c>
      <c r="J54" s="14">
        <f t="shared" ref="J54:J56" si="3">0.08*H54</f>
        <v>0</v>
      </c>
      <c r="K54" s="15">
        <f>H54+J54</f>
        <v>0</v>
      </c>
      <c r="M54" s="93"/>
      <c r="N54" s="84"/>
    </row>
    <row r="55" spans="1:14">
      <c r="A55" s="8">
        <v>15</v>
      </c>
      <c r="B55" s="100" t="s">
        <v>46</v>
      </c>
      <c r="C55" s="81" t="s">
        <v>47</v>
      </c>
      <c r="D55" s="79"/>
      <c r="E55" s="9" t="s">
        <v>45</v>
      </c>
      <c r="F55" s="92">
        <v>12</v>
      </c>
      <c r="G55" s="14"/>
      <c r="H55" s="12">
        <f t="shared" ref="H55:H56" si="4">F55*G55</f>
        <v>0</v>
      </c>
      <c r="I55" s="13">
        <v>0.08</v>
      </c>
      <c r="J55" s="14">
        <f t="shared" si="3"/>
        <v>0</v>
      </c>
      <c r="K55" s="15">
        <f t="shared" ref="K55:K56" si="5">H55*1.08</f>
        <v>0</v>
      </c>
      <c r="M55" s="101"/>
      <c r="N55" s="84"/>
    </row>
    <row r="56" spans="1:14">
      <c r="A56" s="8">
        <v>16</v>
      </c>
      <c r="B56" s="102" t="s">
        <v>48</v>
      </c>
      <c r="C56" s="169" t="s">
        <v>49</v>
      </c>
      <c r="D56" s="170"/>
      <c r="E56" s="9" t="s">
        <v>45</v>
      </c>
      <c r="F56" s="92">
        <v>24</v>
      </c>
      <c r="G56" s="14"/>
      <c r="H56" s="12">
        <f t="shared" si="4"/>
        <v>0</v>
      </c>
      <c r="I56" s="13">
        <v>0.08</v>
      </c>
      <c r="J56" s="14">
        <f t="shared" si="3"/>
        <v>0</v>
      </c>
      <c r="K56" s="15">
        <f t="shared" si="5"/>
        <v>0</v>
      </c>
      <c r="M56" s="93"/>
      <c r="N56" s="84"/>
    </row>
    <row r="57" spans="1:14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M57" s="59"/>
    </row>
    <row r="59" spans="1:14">
      <c r="A59" s="60"/>
    </row>
    <row r="60" spans="1:14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M60" s="59"/>
    </row>
    <row r="61" spans="1:14">
      <c r="A61" s="3"/>
    </row>
    <row r="62" spans="1:14" ht="36" customHeight="1">
      <c r="A62" s="128" t="s">
        <v>50</v>
      </c>
      <c r="B62" s="128"/>
      <c r="C62" s="128"/>
      <c r="D62" s="128"/>
      <c r="E62" s="129">
        <f>H24+H25+H28+H29+H30+H31+H36+H39+H40+H42+H45+H49+H50+H54+H55+H56</f>
        <v>0</v>
      </c>
      <c r="F62" s="130"/>
    </row>
    <row r="63" spans="1:14" ht="36" customHeight="1">
      <c r="A63" s="128" t="s">
        <v>51</v>
      </c>
      <c r="B63" s="128"/>
      <c r="C63" s="128"/>
      <c r="D63" s="128"/>
      <c r="E63" s="129">
        <f>K24+K25+K28+K29+K30+K31+K36+K39+K40+K42+K45+K49+K50+K54+K55+K56</f>
        <v>0</v>
      </c>
      <c r="F63" s="130"/>
    </row>
    <row r="64" spans="1:14">
      <c r="A64" s="1"/>
    </row>
    <row r="65" spans="1:11">
      <c r="A65" s="1"/>
    </row>
    <row r="66" spans="1:11">
      <c r="A66" s="62"/>
    </row>
    <row r="67" spans="1:11">
      <c r="B67" s="62"/>
    </row>
    <row r="68" spans="1:11">
      <c r="A68" s="1"/>
      <c r="H68" s="120" t="s">
        <v>52</v>
      </c>
      <c r="I68" s="120"/>
      <c r="J68" s="120"/>
      <c r="K68" s="120"/>
    </row>
  </sheetData>
  <mergeCells count="56">
    <mergeCell ref="A16:K16"/>
    <mergeCell ref="A1:K1"/>
    <mergeCell ref="A3:D3"/>
    <mergeCell ref="A4:D4"/>
    <mergeCell ref="A5:D5"/>
    <mergeCell ref="A6:D6"/>
    <mergeCell ref="A7:K7"/>
    <mergeCell ref="A9:K9"/>
    <mergeCell ref="A11:E11"/>
    <mergeCell ref="A12:E12"/>
    <mergeCell ref="A13:E13"/>
    <mergeCell ref="A14:E14"/>
    <mergeCell ref="B24:D24"/>
    <mergeCell ref="A19:A20"/>
    <mergeCell ref="B19:D20"/>
    <mergeCell ref="E19:E20"/>
    <mergeCell ref="F19:F20"/>
    <mergeCell ref="J19:J20"/>
    <mergeCell ref="K19:K20"/>
    <mergeCell ref="M19:M20"/>
    <mergeCell ref="A21:K21"/>
    <mergeCell ref="A22:K22"/>
    <mergeCell ref="G19:G20"/>
    <mergeCell ref="I19:I20"/>
    <mergeCell ref="A38:K38"/>
    <mergeCell ref="B25:D25"/>
    <mergeCell ref="A26:K26"/>
    <mergeCell ref="A27:K27"/>
    <mergeCell ref="B28:D28"/>
    <mergeCell ref="B29:D29"/>
    <mergeCell ref="B30:D30"/>
    <mergeCell ref="B31:D31"/>
    <mergeCell ref="A33:K33"/>
    <mergeCell ref="A34:K34"/>
    <mergeCell ref="C36:D36"/>
    <mergeCell ref="A37:K37"/>
    <mergeCell ref="A51:K51"/>
    <mergeCell ref="C39:D39"/>
    <mergeCell ref="C40:D40"/>
    <mergeCell ref="A41:K41"/>
    <mergeCell ref="C42:D42"/>
    <mergeCell ref="A43:K43"/>
    <mergeCell ref="A44:K44"/>
    <mergeCell ref="C45:D45"/>
    <mergeCell ref="A46:K46"/>
    <mergeCell ref="A47:K47"/>
    <mergeCell ref="B49:D49"/>
    <mergeCell ref="B50:D50"/>
    <mergeCell ref="H68:K68"/>
    <mergeCell ref="A52:K52"/>
    <mergeCell ref="C54:D54"/>
    <mergeCell ref="C56:D56"/>
    <mergeCell ref="A62:D62"/>
    <mergeCell ref="E62:F62"/>
    <mergeCell ref="A63:D63"/>
    <mergeCell ref="E63:F63"/>
  </mergeCells>
  <conditionalFormatting sqref="G24:G25 G28:G31 G36 G39:G40 G42 G45">
    <cfRule type="cellIs" dxfId="5" priority="2" operator="equal">
      <formula>0</formula>
    </cfRule>
  </conditionalFormatting>
  <conditionalFormatting sqref="G49:G50 G54:G56">
    <cfRule type="cellIs" dxfId="3" priority="1" operator="equal">
      <formula>0</formula>
    </cfRule>
  </conditionalFormatting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0A86E-605C-4853-B5FD-D12CD2869915}">
  <sheetPr>
    <pageSetUpPr fitToPage="1"/>
  </sheetPr>
  <dimension ref="A1:P63"/>
  <sheetViews>
    <sheetView topLeftCell="A9" zoomScale="70" zoomScaleNormal="70" workbookViewId="0">
      <pane ySplit="10" topLeftCell="A31" activePane="bottomLeft" state="frozen"/>
      <selection activeCell="A9" sqref="A9"/>
      <selection pane="bottomLeft" activeCell="G49" sqref="G49"/>
    </sheetView>
  </sheetViews>
  <sheetFormatPr defaultRowHeight="15"/>
  <cols>
    <col min="1" max="1" width="5" customWidth="1"/>
    <col min="2" max="2" width="11.42578125" customWidth="1"/>
    <col min="3" max="4" width="22.7109375" customWidth="1"/>
    <col min="5" max="5" width="6.42578125" customWidth="1"/>
    <col min="7" max="7" width="10.28515625" customWidth="1"/>
    <col min="8" max="8" width="16" customWidth="1"/>
    <col min="9" max="9" width="14" customWidth="1"/>
    <col min="10" max="10" width="12.28515625" customWidth="1"/>
    <col min="11" max="11" width="14.140625" customWidth="1"/>
    <col min="12" max="12" width="13.5703125" customWidth="1"/>
    <col min="14" max="14" width="14.140625" bestFit="1" customWidth="1"/>
  </cols>
  <sheetData>
    <row r="1" spans="1:1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>
      <c r="A2" s="1"/>
    </row>
    <row r="3" spans="1:12">
      <c r="A3" s="164" t="s">
        <v>1</v>
      </c>
      <c r="B3" s="164"/>
      <c r="C3" s="164"/>
      <c r="D3" s="164"/>
      <c r="E3" s="164"/>
    </row>
    <row r="4" spans="1:12">
      <c r="A4" s="164" t="s">
        <v>1</v>
      </c>
      <c r="B4" s="164"/>
      <c r="C4" s="164"/>
      <c r="D4" s="164"/>
      <c r="E4" s="164"/>
    </row>
    <row r="5" spans="1:12">
      <c r="A5" s="164" t="s">
        <v>1</v>
      </c>
      <c r="B5" s="164"/>
      <c r="C5" s="164"/>
      <c r="D5" s="164"/>
      <c r="E5" s="164"/>
    </row>
    <row r="6" spans="1:12">
      <c r="A6" s="164" t="s">
        <v>2</v>
      </c>
      <c r="B6" s="164"/>
      <c r="C6" s="164"/>
      <c r="D6" s="164"/>
      <c r="E6" s="164"/>
    </row>
    <row r="7" spans="1:12">
      <c r="A7" s="165" t="s">
        <v>3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>
      <c r="A8" s="1"/>
    </row>
    <row r="9" spans="1:12">
      <c r="A9" s="163" t="s">
        <v>53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3"/>
    </row>
    <row r="10" spans="1:12">
      <c r="A10" s="2"/>
      <c r="G10" s="103"/>
      <c r="J10" s="199" t="s">
        <v>4</v>
      </c>
      <c r="K10" s="199"/>
    </row>
    <row r="11" spans="1:12">
      <c r="A11" s="166" t="s">
        <v>5</v>
      </c>
      <c r="B11" s="166"/>
      <c r="C11" s="166"/>
      <c r="D11" s="166"/>
      <c r="E11" s="166"/>
      <c r="F11" s="166"/>
    </row>
    <row r="12" spans="1:12">
      <c r="A12" s="166" t="s">
        <v>6</v>
      </c>
      <c r="B12" s="166"/>
      <c r="C12" s="166"/>
      <c r="D12" s="166"/>
      <c r="E12" s="166"/>
      <c r="F12" s="166"/>
    </row>
    <row r="13" spans="1:12">
      <c r="A13" s="166" t="s">
        <v>7</v>
      </c>
      <c r="B13" s="166"/>
      <c r="C13" s="166"/>
      <c r="D13" s="166"/>
      <c r="E13" s="166"/>
      <c r="F13" s="166"/>
    </row>
    <row r="14" spans="1:12">
      <c r="A14" s="166" t="s">
        <v>8</v>
      </c>
      <c r="B14" s="166"/>
      <c r="C14" s="166"/>
      <c r="D14" s="166"/>
      <c r="E14" s="166"/>
      <c r="F14" s="166"/>
    </row>
    <row r="15" spans="1:12">
      <c r="A15" s="1"/>
    </row>
    <row r="16" spans="1:12" ht="39.75" customHeight="1">
      <c r="A16" s="180" t="s">
        <v>94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86"/>
    </row>
    <row r="17" spans="1:15">
      <c r="A17" s="3"/>
    </row>
    <row r="18" spans="1:15" ht="8.25" customHeight="1">
      <c r="A18" s="1"/>
    </row>
    <row r="19" spans="1:15" ht="15.75" thickBot="1"/>
    <row r="20" spans="1:15" ht="15" customHeight="1">
      <c r="A20" s="191" t="s">
        <v>9</v>
      </c>
      <c r="B20" s="193" t="s">
        <v>67</v>
      </c>
      <c r="C20" s="194" t="s">
        <v>68</v>
      </c>
      <c r="D20" s="195"/>
      <c r="E20" s="193" t="s">
        <v>11</v>
      </c>
      <c r="F20" s="193" t="s">
        <v>12</v>
      </c>
      <c r="G20" s="104"/>
      <c r="H20" s="105" t="s">
        <v>14</v>
      </c>
      <c r="I20" s="193" t="s">
        <v>15</v>
      </c>
      <c r="J20" s="105"/>
      <c r="K20" s="197" t="s">
        <v>17</v>
      </c>
    </row>
    <row r="21" spans="1:15" ht="51.75" thickBot="1">
      <c r="A21" s="192"/>
      <c r="B21" s="156"/>
      <c r="C21" s="141"/>
      <c r="D21" s="196"/>
      <c r="E21" s="156"/>
      <c r="F21" s="156"/>
      <c r="G21" s="106" t="s">
        <v>13</v>
      </c>
      <c r="H21" s="107" t="s">
        <v>18</v>
      </c>
      <c r="I21" s="156"/>
      <c r="J21" s="107" t="s">
        <v>16</v>
      </c>
      <c r="K21" s="198"/>
    </row>
    <row r="22" spans="1:15">
      <c r="A22" s="108"/>
      <c r="B22" s="63"/>
      <c r="C22" s="63"/>
      <c r="D22" s="63"/>
      <c r="E22" s="63"/>
      <c r="F22" s="63"/>
      <c r="G22" s="63"/>
      <c r="H22" s="109"/>
      <c r="I22" s="63"/>
      <c r="J22" s="109"/>
      <c r="K22" s="109"/>
    </row>
    <row r="23" spans="1:15">
      <c r="A23" s="188" t="s">
        <v>69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</row>
    <row r="24" spans="1:15">
      <c r="A24" s="131" t="s">
        <v>70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</row>
    <row r="25" spans="1:15">
      <c r="A25" s="131" t="s">
        <v>71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</row>
    <row r="26" spans="1:15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5" ht="25.5" customHeight="1">
      <c r="A27" s="8">
        <v>1</v>
      </c>
      <c r="B27" s="175" t="s">
        <v>72</v>
      </c>
      <c r="C27" s="176"/>
      <c r="D27" s="110"/>
      <c r="E27" s="9" t="s">
        <v>21</v>
      </c>
      <c r="F27" s="111">
        <v>22760.1</v>
      </c>
      <c r="G27" s="11"/>
      <c r="H27" s="12">
        <f>F27*G27</f>
        <v>0</v>
      </c>
      <c r="I27" s="13">
        <v>0.08</v>
      </c>
      <c r="J27" s="14">
        <f>0.08*H27</f>
        <v>0</v>
      </c>
      <c r="K27" s="15">
        <f>H27+J27</f>
        <v>0</v>
      </c>
    </row>
    <row r="28" spans="1:15" ht="25.5" customHeight="1">
      <c r="A28" s="8">
        <v>2</v>
      </c>
      <c r="B28" s="175" t="s">
        <v>73</v>
      </c>
      <c r="C28" s="176"/>
      <c r="D28" s="110"/>
      <c r="E28" s="9" t="s">
        <v>23</v>
      </c>
      <c r="F28" s="111">
        <v>1456.59</v>
      </c>
      <c r="G28" s="11"/>
      <c r="H28" s="12">
        <f>F28*G28</f>
        <v>0</v>
      </c>
      <c r="I28" s="13">
        <v>0.08</v>
      </c>
      <c r="J28" s="14">
        <f>0.08*H28</f>
        <v>0</v>
      </c>
      <c r="K28" s="15">
        <f>H28+J28</f>
        <v>0</v>
      </c>
    </row>
    <row r="29" spans="1:1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5">
      <c r="A30" s="131" t="s">
        <v>74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  <row r="31" spans="1:15">
      <c r="A31" s="131" t="s">
        <v>75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</row>
    <row r="32" spans="1:15" s="114" customFormat="1" ht="17.25" customHeight="1">
      <c r="A32" s="8">
        <v>3</v>
      </c>
      <c r="B32" s="112" t="s">
        <v>76</v>
      </c>
      <c r="C32" s="186" t="s">
        <v>77</v>
      </c>
      <c r="D32" s="187"/>
      <c r="E32" s="113" t="s">
        <v>78</v>
      </c>
      <c r="F32" s="111">
        <v>300</v>
      </c>
      <c r="G32" s="111"/>
      <c r="H32" s="111">
        <f>G32*F32</f>
        <v>0</v>
      </c>
      <c r="I32" s="13">
        <v>0.08</v>
      </c>
      <c r="J32" s="111">
        <f>H32*I32</f>
        <v>0</v>
      </c>
      <c r="K32" s="111">
        <f>J32+H32</f>
        <v>0</v>
      </c>
      <c r="O32"/>
    </row>
    <row r="33" spans="1:16" s="114" customFormat="1" ht="17.25" customHeight="1">
      <c r="A33" s="8">
        <v>4</v>
      </c>
      <c r="B33" s="112" t="s">
        <v>79</v>
      </c>
      <c r="C33" s="186" t="s">
        <v>80</v>
      </c>
      <c r="D33" s="187"/>
      <c r="E33" s="113" t="s">
        <v>78</v>
      </c>
      <c r="F33" s="111">
        <v>600</v>
      </c>
      <c r="G33" s="111"/>
      <c r="H33" s="111">
        <f t="shared" ref="H33:H38" si="0">G33*F33</f>
        <v>0</v>
      </c>
      <c r="I33" s="13">
        <v>0.08</v>
      </c>
      <c r="J33" s="111">
        <f t="shared" ref="J33:J38" si="1">H33*I33</f>
        <v>0</v>
      </c>
      <c r="K33" s="111">
        <f t="shared" ref="K33:K38" si="2">J33+H33</f>
        <v>0</v>
      </c>
      <c r="O33"/>
    </row>
    <row r="34" spans="1:16" s="114" customFormat="1" ht="17.25" customHeight="1">
      <c r="A34" s="8">
        <v>5</v>
      </c>
      <c r="B34" s="112" t="s">
        <v>81</v>
      </c>
      <c r="C34" s="186" t="s">
        <v>82</v>
      </c>
      <c r="D34" s="187"/>
      <c r="E34" s="113" t="s">
        <v>78</v>
      </c>
      <c r="F34" s="111">
        <v>600</v>
      </c>
      <c r="G34" s="111"/>
      <c r="H34" s="111">
        <f t="shared" si="0"/>
        <v>0</v>
      </c>
      <c r="I34" s="13">
        <v>0.08</v>
      </c>
      <c r="J34" s="111">
        <f t="shared" si="1"/>
        <v>0</v>
      </c>
      <c r="K34" s="111">
        <f t="shared" si="2"/>
        <v>0</v>
      </c>
      <c r="O34"/>
    </row>
    <row r="35" spans="1:16" s="114" customFormat="1" ht="17.25" customHeight="1">
      <c r="A35" s="8">
        <v>6</v>
      </c>
      <c r="B35" s="112" t="s">
        <v>83</v>
      </c>
      <c r="C35" s="186" t="s">
        <v>84</v>
      </c>
      <c r="D35" s="187"/>
      <c r="E35" s="113" t="s">
        <v>78</v>
      </c>
      <c r="F35" s="111">
        <v>27000</v>
      </c>
      <c r="G35" s="111"/>
      <c r="H35" s="111">
        <f t="shared" si="0"/>
        <v>0</v>
      </c>
      <c r="I35" s="13">
        <v>0.08</v>
      </c>
      <c r="J35" s="111">
        <f t="shared" si="1"/>
        <v>0</v>
      </c>
      <c r="K35" s="111">
        <f t="shared" si="2"/>
        <v>0</v>
      </c>
      <c r="O35"/>
    </row>
    <row r="36" spans="1:16" s="114" customFormat="1" ht="17.25" customHeight="1">
      <c r="A36" s="8">
        <v>7</v>
      </c>
      <c r="B36" s="112" t="s">
        <v>85</v>
      </c>
      <c r="C36" s="186" t="s">
        <v>86</v>
      </c>
      <c r="D36" s="187"/>
      <c r="E36" s="113" t="s">
        <v>78</v>
      </c>
      <c r="F36" s="111">
        <v>30</v>
      </c>
      <c r="G36" s="111"/>
      <c r="H36" s="111">
        <f t="shared" si="0"/>
        <v>0</v>
      </c>
      <c r="I36" s="13">
        <v>0.08</v>
      </c>
      <c r="J36" s="111">
        <f t="shared" si="1"/>
        <v>0</v>
      </c>
      <c r="K36" s="111">
        <f t="shared" si="2"/>
        <v>0</v>
      </c>
      <c r="O36"/>
    </row>
    <row r="37" spans="1:16" s="114" customFormat="1" ht="17.25" customHeight="1">
      <c r="A37" s="8">
        <v>8</v>
      </c>
      <c r="B37" s="112" t="s">
        <v>87</v>
      </c>
      <c r="C37" s="186" t="s">
        <v>88</v>
      </c>
      <c r="D37" s="187"/>
      <c r="E37" s="113" t="s">
        <v>78</v>
      </c>
      <c r="F37" s="111">
        <v>15</v>
      </c>
      <c r="G37" s="111"/>
      <c r="H37" s="111">
        <f t="shared" si="0"/>
        <v>0</v>
      </c>
      <c r="I37" s="13">
        <v>0.08</v>
      </c>
      <c r="J37" s="111">
        <f t="shared" si="1"/>
        <v>0</v>
      </c>
      <c r="K37" s="111">
        <f t="shared" si="2"/>
        <v>0</v>
      </c>
      <c r="O37"/>
    </row>
    <row r="38" spans="1:16" s="114" customFormat="1" ht="17.25" customHeight="1">
      <c r="A38" s="8">
        <v>9</v>
      </c>
      <c r="B38" s="112" t="s">
        <v>89</v>
      </c>
      <c r="C38" s="186" t="s">
        <v>90</v>
      </c>
      <c r="D38" s="187"/>
      <c r="E38" s="113" t="s">
        <v>78</v>
      </c>
      <c r="F38" s="111">
        <v>30</v>
      </c>
      <c r="G38" s="111"/>
      <c r="H38" s="111">
        <f t="shared" si="0"/>
        <v>0</v>
      </c>
      <c r="I38" s="13">
        <v>0.08</v>
      </c>
      <c r="J38" s="111">
        <f t="shared" si="1"/>
        <v>0</v>
      </c>
      <c r="K38" s="111">
        <f t="shared" si="2"/>
        <v>0</v>
      </c>
      <c r="O38"/>
    </row>
    <row r="40" spans="1:16">
      <c r="A40" s="188" t="s">
        <v>91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</row>
    <row r="42" spans="1:16">
      <c r="A42" s="189" t="s">
        <v>92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</row>
    <row r="43" spans="1:16" ht="27.75" customHeight="1">
      <c r="A43" s="8">
        <v>10</v>
      </c>
      <c r="B43" s="69" t="s">
        <v>29</v>
      </c>
      <c r="C43" s="190" t="s">
        <v>30</v>
      </c>
      <c r="D43" s="190"/>
      <c r="E43" s="70" t="s">
        <v>21</v>
      </c>
      <c r="F43" s="111">
        <v>49.019999999999996</v>
      </c>
      <c r="G43" s="115"/>
      <c r="H43" s="116">
        <f>F43*G43</f>
        <v>0</v>
      </c>
      <c r="I43" s="72">
        <v>0.08</v>
      </c>
      <c r="J43" s="117">
        <f>H43*I43</f>
        <v>0</v>
      </c>
      <c r="K43" s="117">
        <f>H43+J43</f>
        <v>0</v>
      </c>
      <c r="M43" s="24"/>
      <c r="N43" s="24"/>
      <c r="P43" s="24"/>
    </row>
    <row r="44" spans="1:16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</row>
    <row r="45" spans="1:16">
      <c r="A45" s="138" t="s">
        <v>31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82"/>
    </row>
    <row r="46" spans="1:16">
      <c r="A46" s="39">
        <v>11</v>
      </c>
      <c r="B46" s="40" t="s">
        <v>32</v>
      </c>
      <c r="C46" s="184" t="s">
        <v>33</v>
      </c>
      <c r="D46" s="185"/>
      <c r="E46" s="41" t="s">
        <v>21</v>
      </c>
      <c r="F46" s="111">
        <v>2.82</v>
      </c>
      <c r="G46" s="42"/>
      <c r="H46" s="65">
        <f>F46*G46</f>
        <v>0</v>
      </c>
      <c r="I46" s="43">
        <v>0.08</v>
      </c>
      <c r="J46" s="44">
        <f>H46*I46</f>
        <v>0</v>
      </c>
      <c r="K46" s="66">
        <f>H46+J46</f>
        <v>0</v>
      </c>
      <c r="L46" s="118"/>
      <c r="M46" s="63"/>
      <c r="N46" s="63"/>
      <c r="P46" s="63"/>
    </row>
    <row r="47" spans="1:16" ht="15" customHeight="1">
      <c r="A47" s="39">
        <v>12</v>
      </c>
      <c r="B47" s="40" t="s">
        <v>34</v>
      </c>
      <c r="C47" s="184" t="s">
        <v>35</v>
      </c>
      <c r="D47" s="185"/>
      <c r="E47" s="41" t="s">
        <v>21</v>
      </c>
      <c r="F47" s="111">
        <v>3.0300000000000002</v>
      </c>
      <c r="G47" s="42"/>
      <c r="H47" s="65">
        <f>F47*G47</f>
        <v>0</v>
      </c>
      <c r="I47" s="43">
        <v>0.08</v>
      </c>
      <c r="J47" s="44">
        <f>H47*I47</f>
        <v>0</v>
      </c>
      <c r="K47" s="66">
        <f>H47+J47</f>
        <v>0</v>
      </c>
    </row>
    <row r="48" spans="1:16" ht="15" customHeight="1">
      <c r="A48" s="183" t="s">
        <v>55</v>
      </c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7"/>
    </row>
    <row r="49" spans="1:12">
      <c r="A49" s="119">
        <v>13</v>
      </c>
      <c r="B49" s="132" t="s">
        <v>93</v>
      </c>
      <c r="C49" s="133"/>
      <c r="D49" s="134"/>
      <c r="E49" s="9" t="s">
        <v>21</v>
      </c>
      <c r="F49" s="111">
        <v>29.400000000000002</v>
      </c>
      <c r="G49" s="11"/>
      <c r="H49" s="12">
        <f>F49*G49</f>
        <v>0</v>
      </c>
      <c r="I49" s="13">
        <v>0.08</v>
      </c>
      <c r="J49" s="14">
        <f>0.08*H49</f>
        <v>0</v>
      </c>
      <c r="K49" s="15">
        <f>H49+J49</f>
        <v>0</v>
      </c>
      <c r="L49" s="63"/>
    </row>
    <row r="50" spans="1:12">
      <c r="L50" s="63"/>
    </row>
    <row r="51" spans="1:12">
      <c r="L51" s="63"/>
    </row>
    <row r="52" spans="1:12" ht="25.5" customHeight="1">
      <c r="A52" s="128" t="s">
        <v>50</v>
      </c>
      <c r="B52" s="128"/>
      <c r="C52" s="128"/>
      <c r="D52" s="128"/>
      <c r="E52" s="128"/>
      <c r="F52" s="129">
        <f>H27+H28+H32+H33+H34+H35+H36+H37+H38+H43+H46+H47+H49</f>
        <v>0</v>
      </c>
      <c r="G52" s="130"/>
    </row>
    <row r="53" spans="1:12" ht="25.5" customHeight="1">
      <c r="A53" s="128" t="s">
        <v>51</v>
      </c>
      <c r="B53" s="128"/>
      <c r="C53" s="128"/>
      <c r="D53" s="128"/>
      <c r="E53" s="128"/>
      <c r="F53" s="129">
        <f>K27+K28+K32+K33+K34+K35+K36+K37+K38+K43+K46+K47+K49</f>
        <v>0</v>
      </c>
      <c r="G53" s="130"/>
    </row>
    <row r="56" spans="1:12">
      <c r="A56" s="3"/>
    </row>
    <row r="58" spans="1:12">
      <c r="H58" s="120" t="s">
        <v>52</v>
      </c>
      <c r="I58" s="120"/>
      <c r="J58" s="120"/>
      <c r="K58" s="120"/>
    </row>
    <row r="59" spans="1:12">
      <c r="A59" s="1"/>
    </row>
    <row r="60" spans="1:12">
      <c r="A60" s="1"/>
    </row>
    <row r="61" spans="1:12">
      <c r="A61" s="62"/>
    </row>
    <row r="62" spans="1:12">
      <c r="B62" s="62"/>
    </row>
    <row r="63" spans="1:12">
      <c r="A63" s="1"/>
    </row>
  </sheetData>
  <mergeCells count="48">
    <mergeCell ref="A14:F14"/>
    <mergeCell ref="A1:L1"/>
    <mergeCell ref="A3:E3"/>
    <mergeCell ref="A4:E4"/>
    <mergeCell ref="A5:E5"/>
    <mergeCell ref="A6:E6"/>
    <mergeCell ref="A7:L7"/>
    <mergeCell ref="A9:K9"/>
    <mergeCell ref="J10:K10"/>
    <mergeCell ref="A11:F11"/>
    <mergeCell ref="A12:F12"/>
    <mergeCell ref="A13:F13"/>
    <mergeCell ref="A30:K30"/>
    <mergeCell ref="A16:K16"/>
    <mergeCell ref="A20:A21"/>
    <mergeCell ref="B20:B21"/>
    <mergeCell ref="C20:D21"/>
    <mergeCell ref="E20:E21"/>
    <mergeCell ref="F20:F21"/>
    <mergeCell ref="I20:I21"/>
    <mergeCell ref="K20:K21"/>
    <mergeCell ref="A23:K23"/>
    <mergeCell ref="A24:K24"/>
    <mergeCell ref="A25:K25"/>
    <mergeCell ref="B27:C27"/>
    <mergeCell ref="B28:C28"/>
    <mergeCell ref="A44:L44"/>
    <mergeCell ref="A31:K31"/>
    <mergeCell ref="C32:D32"/>
    <mergeCell ref="C33:D33"/>
    <mergeCell ref="C34:D34"/>
    <mergeCell ref="C35:D35"/>
    <mergeCell ref="C36:D36"/>
    <mergeCell ref="C37:D37"/>
    <mergeCell ref="C38:D38"/>
    <mergeCell ref="A40:K40"/>
    <mergeCell ref="A42:K42"/>
    <mergeCell ref="C43:D43"/>
    <mergeCell ref="A53:E53"/>
    <mergeCell ref="F53:G53"/>
    <mergeCell ref="H58:K58"/>
    <mergeCell ref="A48:K48"/>
    <mergeCell ref="A45:L45"/>
    <mergeCell ref="C46:D46"/>
    <mergeCell ref="C47:D47"/>
    <mergeCell ref="B49:D49"/>
    <mergeCell ref="A52:E52"/>
    <mergeCell ref="F52:G52"/>
  </mergeCells>
  <conditionalFormatting sqref="G27:G28">
    <cfRule type="cellIs" dxfId="14" priority="5" operator="equal">
      <formula>0</formula>
    </cfRule>
  </conditionalFormatting>
  <conditionalFormatting sqref="G32:G38">
    <cfRule type="cellIs" dxfId="13" priority="4" operator="equal">
      <formula>0</formula>
    </cfRule>
  </conditionalFormatting>
  <conditionalFormatting sqref="G43">
    <cfRule type="cellIs" dxfId="12" priority="3" operator="equal">
      <formula>0</formula>
    </cfRule>
  </conditionalFormatting>
  <conditionalFormatting sqref="G46:G47">
    <cfRule type="cellIs" dxfId="11" priority="2" operator="equal">
      <formula>0</formula>
    </cfRule>
  </conditionalFormatting>
  <conditionalFormatting sqref="G49">
    <cfRule type="cellIs" dxfId="6" priority="1" operator="equal">
      <formula>0</formula>
    </cfRule>
  </conditionalFormatting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oferta1</vt:lpstr>
      <vt:lpstr>oferta2</vt:lpstr>
      <vt:lpstr>oferta3</vt:lpstr>
      <vt:lpstr>oferta4</vt:lpstr>
      <vt:lpstr>oferta1!Obszar_wydruku</vt:lpstr>
      <vt:lpstr>oferta2!Obszar_wydruku</vt:lpstr>
      <vt:lpstr>oferta3!Obszar_wydruku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Przybylak</dc:creator>
  <cp:lastModifiedBy>Dawid Przybylak</cp:lastModifiedBy>
  <cp:lastPrinted>2020-10-09T08:00:01Z</cp:lastPrinted>
  <dcterms:created xsi:type="dcterms:W3CDTF">2020-10-07T11:19:01Z</dcterms:created>
  <dcterms:modified xsi:type="dcterms:W3CDTF">2020-10-12T05:28:26Z</dcterms:modified>
</cp:coreProperties>
</file>