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5200" windowHeight="111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<sst xmlns="http://schemas.openxmlformats.org/spreadsheetml/2006/main" count="153" uniqueCount="93">
  <si>
    <t>Lp.</t>
  </si>
  <si>
    <t xml:space="preserve">Nazwa płatności </t>
  </si>
  <si>
    <t>Termin spłaty</t>
  </si>
  <si>
    <t>Kapitał pozostający do spłaty w zł.</t>
  </si>
  <si>
    <t>Ilość dni zadłużenia</t>
  </si>
  <si>
    <t xml:space="preserve">Kolejne raty spłaty kapitału </t>
  </si>
  <si>
    <t>Kwota odsetek według wzoru Ko</t>
  </si>
  <si>
    <t>na którą składają się:</t>
  </si>
  <si>
    <t>% wiersz nieedytowalny</t>
  </si>
  <si>
    <t>(komórkę D8 wypełnia Wykonawca, należy wpisać kwotę w PLN z dokładnością do dwóch miejsc po przecinku)</t>
  </si>
  <si>
    <r>
      <rPr>
        <b/>
        <sz val="11"/>
        <color indexed="8"/>
        <rFont val="Calibri"/>
        <family val="2"/>
      </rPr>
      <t xml:space="preserve">Formularz cenowy </t>
    </r>
    <r>
      <rPr>
        <sz val="11"/>
        <color theme="1"/>
        <rFont val="Calibri"/>
        <family val="2"/>
      </rPr>
      <t>(generowany automatycznie po uzupełnieniu komórek D7 i D8)</t>
    </r>
  </si>
  <si>
    <t>Nazwa i adres WYKONAWCY :</t>
  </si>
  <si>
    <t xml:space="preserve">Osoba wyznaczona do kontaktów z Zamawiającym: </t>
  </si>
  <si>
    <t xml:space="preserve">e-mail: </t>
  </si>
  <si>
    <t xml:space="preserve">FORMULARZ OFERTOWY                                                                                                                                                                              </t>
  </si>
  <si>
    <t>numer telefonu:</t>
  </si>
  <si>
    <t>Do 31.01.2024</t>
  </si>
  <si>
    <t>Do 29.02.2024</t>
  </si>
  <si>
    <t>Do 29.03.2024</t>
  </si>
  <si>
    <t>Do 30.04.2024</t>
  </si>
  <si>
    <t>Do 31.05.2024</t>
  </si>
  <si>
    <t>Do 28.06.2024</t>
  </si>
  <si>
    <t>Do 31.07.2024</t>
  </si>
  <si>
    <t>Do 30.08.2024</t>
  </si>
  <si>
    <t>Do 30.09.2024</t>
  </si>
  <si>
    <t>Do 31.10.2024</t>
  </si>
  <si>
    <t>Do 31.12.2024</t>
  </si>
  <si>
    <t>Do 31.01.2025</t>
  </si>
  <si>
    <t>Do 28.02.2025</t>
  </si>
  <si>
    <t>Do 31.03.2025</t>
  </si>
  <si>
    <t>Do 30.04.2025</t>
  </si>
  <si>
    <t>Do 30.06.2025</t>
  </si>
  <si>
    <t>Do 31.07.2025</t>
  </si>
  <si>
    <t>Do 30.09.2025</t>
  </si>
  <si>
    <t>Do 31.10.2025</t>
  </si>
  <si>
    <t>Do 31.12.2025</t>
  </si>
  <si>
    <t>Do 31.03.2026</t>
  </si>
  <si>
    <t>Do 30.04.2026</t>
  </si>
  <si>
    <t>Do 30.06.2026</t>
  </si>
  <si>
    <t>Do 31.07.2026</t>
  </si>
  <si>
    <t>Do 31.08.2026</t>
  </si>
  <si>
    <t>Do 30.09.2026</t>
  </si>
  <si>
    <t>Do 30.11.2026</t>
  </si>
  <si>
    <t>Do 31.12.2026</t>
  </si>
  <si>
    <t>Do 31.03.2027</t>
  </si>
  <si>
    <t>Do 30.04.2027</t>
  </si>
  <si>
    <t>Do 30.06.2027</t>
  </si>
  <si>
    <t>Do 31.08.2027</t>
  </si>
  <si>
    <t>Do 30.09.2027</t>
  </si>
  <si>
    <t>Do 30.11.2027</t>
  </si>
  <si>
    <t>Do 31.12.2027</t>
  </si>
  <si>
    <t>Do 31.01.2028</t>
  </si>
  <si>
    <t>Do 31.03.2028</t>
  </si>
  <si>
    <t>stała przez okres kredytowania marża banku (%):</t>
  </si>
  <si>
    <t>jednorazowa prowizja przygotowawcza (zł):</t>
  </si>
  <si>
    <r>
      <rPr>
        <b/>
        <sz val="11"/>
        <color indexed="8"/>
        <rFont val="Calibri"/>
        <family val="2"/>
      </rPr>
      <t>1. Oświadczamy, że:</t>
    </r>
    <r>
      <rPr>
        <sz val="11"/>
        <color theme="1"/>
        <rFont val="Calibri"/>
        <family val="2"/>
      </rPr>
      <t xml:space="preserve">
a) zapoznaliśmy się z warunkami podanymi przez Zamawiającego w SWZ i nie wnosimy do nich żadnych zastrzeżeń;
b) osoby wykonujące określone w SWZ czynności w zakresie realizacji zamówienia będą zatrudnione na podstawie umowy o pracę,
c) uzyskaliśmy wszelkie niezbędne informacje do przygotowania oferty i wykonania zamówienia;
d) akceptujemy istotne postanowienia umowy oraz termin realizacji przedmiotu zamówienia podany przez Zamawiającego,
e) uważamy się za związanych niniejszą ofertą przez 30 dni od dnia upływu terminu składania ofert;                                                                
f) W przypadku udzielenia nam zamówienia zobowiązujemy się do zawarcia umowy w miejscu i terminie wskazanym przez Zamawiającego;
g)  Oświadczam, że wypełniłem obowiązki informacyjne przewidziane w art. 13 lub art. 14 RODO(1) wobec osób fizycznych, od których dane osobowe bezpośrednio lub pośrednio pozyskałem w celu ubiegania się o udzielenie zamówienia publicznego w niniejszym postępowaniu.*
</t>
    </r>
    <r>
      <rPr>
        <sz val="8"/>
        <color indexed="8"/>
        <rFont val="Calibri"/>
        <family val="2"/>
      </rPr>
      <t>(1)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
*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przez jego wykreślenie).</t>
    </r>
    <r>
      <rPr>
        <sz val="11"/>
        <color theme="1"/>
        <rFont val="Calibri"/>
        <family val="2"/>
      </rPr>
      <t xml:space="preserve">
</t>
    </r>
  </si>
  <si>
    <r>
      <t>Ofertę sporządza się, pod rygorem nieważności, w postaci elektronicznej i opatruje się k</t>
    </r>
    <r>
      <rPr>
        <u val="single"/>
        <sz val="11"/>
        <color indexed="60"/>
        <rFont val="Calibri"/>
        <family val="2"/>
      </rPr>
      <t>walifikowanym podpisem elektronicznym</t>
    </r>
    <r>
      <rPr>
        <sz val="11"/>
        <color indexed="60"/>
        <rFont val="Calibri"/>
        <family val="2"/>
      </rPr>
      <t xml:space="preserve">, lub </t>
    </r>
    <r>
      <rPr>
        <u val="single"/>
        <sz val="11"/>
        <color indexed="60"/>
        <rFont val="Calibri"/>
        <family val="2"/>
      </rPr>
      <t>podpisem zaufanym</t>
    </r>
    <r>
      <rPr>
        <sz val="11"/>
        <color indexed="60"/>
        <rFont val="Calibri"/>
        <family val="2"/>
      </rPr>
      <t xml:space="preserve"> lub </t>
    </r>
    <r>
      <rPr>
        <u val="single"/>
        <sz val="11"/>
        <color indexed="60"/>
        <rFont val="Calibri"/>
        <family val="2"/>
      </rPr>
      <t>podpisem osobistym</t>
    </r>
    <r>
      <rPr>
        <sz val="11"/>
        <color indexed="60"/>
        <rFont val="Calibri"/>
        <family val="2"/>
      </rPr>
      <t>)</t>
    </r>
  </si>
  <si>
    <t>Instrukcja wypełnienia:</t>
  </si>
  <si>
    <r>
      <t xml:space="preserve">Wykonawca wypełnia tylko pola oznaczone </t>
    </r>
    <r>
      <rPr>
        <b/>
        <sz val="8"/>
        <rFont val="Calibri"/>
        <family val="2"/>
      </rPr>
      <t xml:space="preserve">kolorem żółtym, </t>
    </r>
    <r>
      <rPr>
        <sz val="8"/>
        <rFont val="Calibri"/>
        <family val="2"/>
      </rPr>
      <t>po wypełnieniu formularza ofertowego plik należy zapisać w postaci pliku pdf a następnie podpisać: kwalifikowanym podpisem elektronicznym, lub podpisem zaufanym lub podpisem osobistym.</t>
    </r>
  </si>
  <si>
    <r>
      <t xml:space="preserve">% </t>
    </r>
    <r>
      <rPr>
        <b/>
        <sz val="11"/>
        <rFont val="Calibri"/>
        <family val="2"/>
      </rPr>
      <t>(komórkę D7 wypełnia Wykonawca, należy wstawić wartość liczbową z dokładnością do dwóch miejsc po przecinku)</t>
    </r>
  </si>
  <si>
    <r>
      <t xml:space="preserve">2. informujemy, że:
*  zamierzamy powierzyć podwykonawcom wykonanie następujących części  zamówienia:
a) wykonanie części dotyczącej .......................... firmie …............... z siedzibą                  w ….................. .
Wartość brutto zamówienia, jaka zostanie powierzona podwykonawcy: ..................... zł lub stanowi ....................% wartości całego zamówienia;
* nie zamierzamy powierzyć podwykonawcom  wykonania żadnej części zamówienia.
</t>
    </r>
    <r>
      <rPr>
        <sz val="8"/>
        <color indexed="8"/>
        <rFont val="Calibri"/>
        <family val="2"/>
      </rPr>
      <t>* niepotrzebne skreślić/usunąć</t>
    </r>
    <r>
      <rPr>
        <sz val="12"/>
        <color indexed="8"/>
        <rFont val="Calibri"/>
        <family val="2"/>
      </rPr>
      <t xml:space="preserve">
</t>
    </r>
  </si>
  <si>
    <r>
      <t xml:space="preserve">3. Kategoria przedsiębiorstwa Wykonawcy: ____________________________________________ *
</t>
    </r>
    <r>
      <rPr>
        <sz val="10"/>
        <color indexed="8"/>
        <rFont val="Calibri"/>
        <family val="2"/>
      </rPr>
      <t xml:space="preserve">(wpisać: mikroprzedsiębiorstwo, małe przedsiębiorstwo lub średnie przedsiębiorstwo, w przypadku składania ofert przez podmioty występujące wspólnie – wpisać kategorię przedsiębiorstwa każdego z wykonawców)
*  </t>
    </r>
    <r>
      <rPr>
        <sz val="8"/>
        <color indexed="8"/>
        <rFont val="Calibri"/>
        <family val="2"/>
      </rPr>
      <t xml:space="preserve">Zgodnie z zaleceniem Komisji z dnia 06 maja 2003 r. dotyczącym definicji mikroprzedsiębiorstw oraz małych i średnich przedsiębiorstw (Dz. Urz. UE L 124 z 20.05.2003, str. 36):
1) Mikroprzedsiębiorstwo: to przedsiębiorstwo, które zatrudnia mniej niż 10 osób i którego roczny obrót lub roczna suma bilansowa nie przekracza 2 milionów EUR. 
2) Małe przedsiębiorstwo: to przedsiębiorstwo, które zatrudnia mniej niż 50 osób i którego roczny obrót lub roczna suma bilansowa nie przekracza 10 milionów EUR. 
3) Średnie przedsiębiorstwa: to przedsiębiorstwa, które nie są mikroprzedsiębiorstwami ani małymi przedsiębiorstwami i które zatrudniają mniej niż 250 osób i których roczny obrót nie przekracza 50 milionów EUR lub roczna suma bilansowa nie przekracza 43 milionów EUR).
</t>
    </r>
  </si>
  <si>
    <t>4.</t>
  </si>
  <si>
    <t>kapitał</t>
  </si>
  <si>
    <t>Do 31.12.2023</t>
  </si>
  <si>
    <t>Do 30.11.2024</t>
  </si>
  <si>
    <t>Do 31.05.2025</t>
  </si>
  <si>
    <t>Do 31.08.2025</t>
  </si>
  <si>
    <t>Do 30.11.2025</t>
  </si>
  <si>
    <t>Do 28.02.2026</t>
  </si>
  <si>
    <t>Do 31.05.2026</t>
  </si>
  <si>
    <t>Do 31.01.2026</t>
  </si>
  <si>
    <t>Do 31.10.2026</t>
  </si>
  <si>
    <t>Do 31.01.2027</t>
  </si>
  <si>
    <t>Do 28.02.2027</t>
  </si>
  <si>
    <t>do 31.05.2023</t>
  </si>
  <si>
    <t>Do 31.07.2027</t>
  </si>
  <si>
    <t>Do 31.10.2027</t>
  </si>
  <si>
    <t>Do 31.07.2028</t>
  </si>
  <si>
    <t>Do 31.08.2028</t>
  </si>
  <si>
    <t>Do 30.09.2028</t>
  </si>
  <si>
    <t>Do 31.10.2028</t>
  </si>
  <si>
    <t>Do 30.11.2028</t>
  </si>
  <si>
    <t>do 30.04.2028</t>
  </si>
  <si>
    <t>Do 30.06.2028</t>
  </si>
  <si>
    <t>Do 31.05.2028</t>
  </si>
  <si>
    <t>Do 31.12.2028</t>
  </si>
  <si>
    <r>
      <t>Załącznik nr 1 do</t>
    </r>
    <r>
      <rPr>
        <b/>
        <sz val="11"/>
        <color indexed="10"/>
        <rFont val="Calibri"/>
        <family val="2"/>
      </rPr>
      <t xml:space="preserve"> SWZ FB.271.1.2023</t>
    </r>
  </si>
  <si>
    <t xml:space="preserve">Razem (odsetki + prowizja): </t>
  </si>
  <si>
    <t>do 29.02.2028</t>
  </si>
  <si>
    <t>zmienna stopa oprocentowania ustalona w oparciu o WIBOR 3 M na dzień 13.11.2023 (%):</t>
  </si>
  <si>
    <t>5,79</t>
  </si>
  <si>
    <r>
      <t xml:space="preserve">Odpowiadając na ogłoszenie w przetargu w trybie podstawowym na: </t>
    </r>
    <r>
      <rPr>
        <b/>
        <i/>
        <sz val="11"/>
        <color indexed="8"/>
        <rFont val="Calibri"/>
        <family val="2"/>
      </rPr>
      <t>Kredyt długoterminowy w kwocie 5 000 000,00 zł, na pokrycie występującego w trakcie roku planowanego deficytu budżetu,</t>
    </r>
    <r>
      <rPr>
        <sz val="11"/>
        <color theme="1"/>
        <rFont val="Calibri"/>
        <family val="2"/>
      </rPr>
      <t xml:space="preserve"> oferujemy wykonanie przedmiotu zamówienia zgodnie z wymogami zawartymi w Specyfikacji Warunków Zamówienia za szacunkową wartość zamówienia w wysokości: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</si>
</sst>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_-* #,##0.00\ [$€-1]_-;\-* #,##0.00\ [$€-1]_-;_-* &quot;-&quot;??\ [$€-1]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1"/>
      <color indexed="60"/>
      <name val="Calibri"/>
      <family val="2"/>
    </font>
    <font>
      <u val="single"/>
      <sz val="11"/>
      <color indexed="6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sz val="11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medium"/>
      <bottom style="medium"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7" fillId="0" borderId="0" xfId="0" applyFont="1" applyAlignment="1">
      <alignment/>
    </xf>
    <xf numFmtId="164" fontId="47" fillId="0" borderId="0" xfId="0" applyNumberFormat="1" applyFont="1" applyAlignment="1">
      <alignment/>
    </xf>
    <xf numFmtId="49" fontId="0" fillId="0" borderId="0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right" wrapText="1"/>
    </xf>
    <xf numFmtId="49" fontId="0" fillId="0" borderId="0" xfId="0" applyNumberFormat="1" applyBorder="1" applyAlignment="1">
      <alignment horizontal="left" vertical="top" wrapText="1"/>
    </xf>
    <xf numFmtId="164" fontId="0" fillId="0" borderId="0" xfId="0" applyNumberFormat="1" applyBorder="1" applyAlignment="1">
      <alignment horizontal="right" wrapText="1"/>
    </xf>
    <xf numFmtId="0" fontId="0" fillId="0" borderId="10" xfId="0" applyBorder="1" applyAlignment="1">
      <alignment/>
    </xf>
    <xf numFmtId="164" fontId="47" fillId="0" borderId="11" xfId="0" applyNumberFormat="1" applyFont="1" applyBorder="1" applyAlignment="1">
      <alignment/>
    </xf>
    <xf numFmtId="0" fontId="48" fillId="8" borderId="12" xfId="0" applyFont="1" applyFill="1" applyBorder="1" applyAlignment="1">
      <alignment horizontal="center" vertical="center" wrapText="1"/>
    </xf>
    <xf numFmtId="164" fontId="47" fillId="0" borderId="13" xfId="0" applyNumberFormat="1" applyFont="1" applyFill="1" applyBorder="1" applyAlignment="1">
      <alignment/>
    </xf>
    <xf numFmtId="49" fontId="42" fillId="8" borderId="14" xfId="0" applyNumberFormat="1" applyFont="1" applyFill="1" applyBorder="1" applyAlignment="1">
      <alignment horizontal="center" vertical="center" wrapText="1"/>
    </xf>
    <xf numFmtId="0" fontId="49" fillId="0" borderId="0" xfId="0" applyFont="1" applyBorder="1" applyAlignment="1">
      <alignment wrapText="1"/>
    </xf>
    <xf numFmtId="0" fontId="0" fillId="0" borderId="0" xfId="0" applyFill="1" applyAlignment="1">
      <alignment/>
    </xf>
    <xf numFmtId="2" fontId="0" fillId="34" borderId="15" xfId="0" applyNumberFormat="1" applyFill="1" applyBorder="1" applyAlignment="1">
      <alignment horizontal="center" vertical="center" wrapText="1"/>
    </xf>
    <xf numFmtId="164" fontId="42" fillId="34" borderId="14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44" fontId="5" fillId="0" borderId="17" xfId="0" applyNumberFormat="1" applyFont="1" applyFill="1" applyBorder="1" applyAlignment="1">
      <alignment/>
    </xf>
    <xf numFmtId="2" fontId="5" fillId="0" borderId="17" xfId="0" applyNumberFormat="1" applyFont="1" applyFill="1" applyBorder="1" applyAlignment="1">
      <alignment/>
    </xf>
    <xf numFmtId="0" fontId="12" fillId="0" borderId="17" xfId="0" applyFont="1" applyFill="1" applyBorder="1" applyAlignment="1">
      <alignment horizontal="center"/>
    </xf>
    <xf numFmtId="0" fontId="12" fillId="0" borderId="17" xfId="0" applyFont="1" applyFill="1" applyBorder="1" applyAlignment="1">
      <alignment/>
    </xf>
    <xf numFmtId="2" fontId="12" fillId="0" borderId="17" xfId="0" applyNumberFormat="1" applyFont="1" applyFill="1" applyBorder="1" applyAlignment="1">
      <alignment/>
    </xf>
    <xf numFmtId="44" fontId="12" fillId="0" borderId="17" xfId="0" applyNumberFormat="1" applyFont="1" applyFill="1" applyBorder="1" applyAlignment="1">
      <alignment/>
    </xf>
    <xf numFmtId="164" fontId="12" fillId="0" borderId="13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164" fontId="47" fillId="2" borderId="18" xfId="0" applyNumberFormat="1" applyFont="1" applyFill="1" applyBorder="1" applyAlignment="1">
      <alignment/>
    </xf>
    <xf numFmtId="0" fontId="47" fillId="0" borderId="0" xfId="0" applyFont="1" applyFill="1" applyBorder="1" applyAlignment="1">
      <alignment horizontal="right"/>
    </xf>
    <xf numFmtId="164" fontId="47" fillId="0" borderId="0" xfId="0" applyNumberFormat="1" applyFont="1" applyFill="1" applyBorder="1" applyAlignment="1">
      <alignment/>
    </xf>
    <xf numFmtId="0" fontId="30" fillId="33" borderId="0" xfId="0" applyFont="1" applyFill="1" applyAlignment="1">
      <alignment/>
    </xf>
    <xf numFmtId="0" fontId="0" fillId="34" borderId="0" xfId="0" applyFill="1" applyAlignment="1">
      <alignment horizontal="center"/>
    </xf>
    <xf numFmtId="49" fontId="0" fillId="0" borderId="19" xfId="0" applyNumberFormat="1" applyBorder="1" applyAlignment="1">
      <alignment horizontal="left" vertical="center" wrapText="1"/>
    </xf>
    <xf numFmtId="0" fontId="47" fillId="0" borderId="20" xfId="0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7" fillId="34" borderId="23" xfId="0" applyFont="1" applyFill="1" applyBorder="1" applyAlignment="1">
      <alignment horizontal="left" vertical="center" wrapText="1"/>
    </xf>
    <xf numFmtId="0" fontId="47" fillId="34" borderId="24" xfId="0" applyFont="1" applyFill="1" applyBorder="1" applyAlignment="1">
      <alignment horizontal="left" vertical="center"/>
    </xf>
    <xf numFmtId="0" fontId="47" fillId="34" borderId="18" xfId="0" applyFont="1" applyFill="1" applyBorder="1" applyAlignment="1">
      <alignment horizontal="left" vertical="center"/>
    </xf>
    <xf numFmtId="0" fontId="47" fillId="34" borderId="0" xfId="0" applyFont="1" applyFill="1" applyAlignment="1">
      <alignment horizontal="left" vertical="center" wrapText="1"/>
    </xf>
    <xf numFmtId="0" fontId="47" fillId="34" borderId="0" xfId="0" applyFont="1" applyFill="1" applyAlignment="1">
      <alignment horizontal="left" vertical="center"/>
    </xf>
    <xf numFmtId="49" fontId="0" fillId="0" borderId="0" xfId="0" applyNumberFormat="1" applyBorder="1" applyAlignment="1">
      <alignment horizontal="center" vertical="center" wrapText="1"/>
    </xf>
    <xf numFmtId="49" fontId="42" fillId="0" borderId="0" xfId="0" applyNumberFormat="1" applyFont="1" applyBorder="1" applyAlignment="1">
      <alignment horizontal="center" wrapText="1"/>
    </xf>
    <xf numFmtId="49" fontId="42" fillId="8" borderId="0" xfId="0" applyNumberFormat="1" applyFont="1" applyFill="1" applyBorder="1" applyAlignment="1">
      <alignment horizontal="center" vertical="center" wrapText="1"/>
    </xf>
    <xf numFmtId="49" fontId="42" fillId="8" borderId="25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164" fontId="42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42" fillId="8" borderId="26" xfId="0" applyNumberFormat="1" applyFont="1" applyFill="1" applyBorder="1" applyAlignment="1">
      <alignment horizontal="left" vertical="center" wrapText="1"/>
    </xf>
    <xf numFmtId="49" fontId="42" fillId="8" borderId="27" xfId="0" applyNumberFormat="1" applyFont="1" applyFill="1" applyBorder="1" applyAlignment="1">
      <alignment horizontal="left" vertical="center" wrapText="1"/>
    </xf>
    <xf numFmtId="49" fontId="42" fillId="8" borderId="14" xfId="0" applyNumberFormat="1" applyFont="1" applyFill="1" applyBorder="1" applyAlignment="1">
      <alignment horizontal="left" vertical="center" wrapText="1"/>
    </xf>
    <xf numFmtId="49" fontId="7" fillId="8" borderId="26" xfId="0" applyNumberFormat="1" applyFont="1" applyFill="1" applyBorder="1" applyAlignment="1">
      <alignment horizontal="left" vertical="center" wrapText="1"/>
    </xf>
    <xf numFmtId="49" fontId="7" fillId="8" borderId="27" xfId="0" applyNumberFormat="1" applyFont="1" applyFill="1" applyBorder="1" applyAlignment="1">
      <alignment horizontal="left" vertical="center" wrapText="1"/>
    </xf>
    <xf numFmtId="49" fontId="7" fillId="8" borderId="14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/>
    </xf>
    <xf numFmtId="0" fontId="0" fillId="34" borderId="28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0" xfId="0" applyFill="1" applyAlignment="1">
      <alignment horizontal="center" wrapText="1"/>
    </xf>
    <xf numFmtId="0" fontId="47" fillId="2" borderId="20" xfId="0" applyFont="1" applyFill="1" applyBorder="1" applyAlignment="1">
      <alignment horizontal="right"/>
    </xf>
    <xf numFmtId="0" fontId="47" fillId="2" borderId="24" xfId="0" applyFont="1" applyFill="1" applyBorder="1" applyAlignment="1">
      <alignment horizontal="right"/>
    </xf>
    <xf numFmtId="49" fontId="0" fillId="0" borderId="0" xfId="0" applyNumberFormat="1" applyBorder="1" applyAlignment="1">
      <alignment horizontal="left" vertical="top" wrapText="1"/>
    </xf>
    <xf numFmtId="0" fontId="42" fillId="2" borderId="0" xfId="0" applyFont="1" applyFill="1" applyAlignment="1">
      <alignment horizontal="left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tabSelected="1" view="pageLayout" zoomScale="150" zoomScalePageLayoutView="150" workbookViewId="0" topLeftCell="A1">
      <selection activeCell="B79" sqref="B79:H79"/>
    </sheetView>
  </sheetViews>
  <sheetFormatPr defaultColWidth="9.140625" defaultRowHeight="15"/>
  <cols>
    <col min="3" max="3" width="15.8515625" style="0" customWidth="1"/>
    <col min="4" max="4" width="14.8515625" style="0" customWidth="1"/>
    <col min="5" max="5" width="18.7109375" style="0" customWidth="1"/>
    <col min="6" max="6" width="12.140625" style="0" customWidth="1"/>
    <col min="7" max="7" width="16.7109375" style="0" customWidth="1"/>
    <col min="8" max="8" width="17.00390625" style="0" customWidth="1"/>
  </cols>
  <sheetData>
    <row r="1" spans="1:8" ht="58.5" customHeight="1">
      <c r="A1" s="55" t="s">
        <v>57</v>
      </c>
      <c r="B1" s="55"/>
      <c r="C1" s="55"/>
      <c r="D1" s="55"/>
      <c r="E1" s="56" t="s">
        <v>58</v>
      </c>
      <c r="F1" s="56"/>
      <c r="G1" s="56"/>
      <c r="H1" s="56"/>
    </row>
    <row r="2" spans="1:8" ht="24.75" customHeight="1">
      <c r="A2" s="71" t="s">
        <v>87</v>
      </c>
      <c r="B2" s="71"/>
      <c r="C2" s="71"/>
      <c r="D2" s="71"/>
      <c r="E2" s="71"/>
      <c r="F2" s="71"/>
      <c r="G2" s="71"/>
      <c r="H2" s="71"/>
    </row>
    <row r="3" spans="1:8" ht="14.25" customHeight="1">
      <c r="A3" s="43" t="s">
        <v>14</v>
      </c>
      <c r="B3" s="43"/>
      <c r="C3" s="43"/>
      <c r="D3" s="43"/>
      <c r="E3" s="43"/>
      <c r="F3" s="43"/>
      <c r="G3" s="43"/>
      <c r="H3" s="43"/>
    </row>
    <row r="4" spans="1:8" ht="61.5" customHeight="1">
      <c r="A4" s="42" t="s">
        <v>92</v>
      </c>
      <c r="B4" s="42"/>
      <c r="C4" s="42"/>
      <c r="D4" s="42"/>
      <c r="E4" s="42"/>
      <c r="F4" s="42"/>
      <c r="G4" s="42"/>
      <c r="H4" s="42"/>
    </row>
    <row r="5" spans="2:8" ht="15">
      <c r="B5" s="47">
        <f>D9+H76</f>
        <v>791014.9990150686</v>
      </c>
      <c r="C5" s="47"/>
      <c r="D5" s="47"/>
      <c r="E5" s="47"/>
      <c r="F5" s="47"/>
      <c r="G5" s="47"/>
      <c r="H5" s="47"/>
    </row>
    <row r="6" spans="2:8" ht="15">
      <c r="B6" s="48" t="s">
        <v>7</v>
      </c>
      <c r="C6" s="48"/>
      <c r="D6" s="48"/>
      <c r="E6" s="48"/>
      <c r="F6" s="48"/>
      <c r="G6" s="48"/>
      <c r="H6" s="48"/>
    </row>
    <row r="7" spans="1:8" ht="76.5" customHeight="1">
      <c r="A7" s="44" t="s">
        <v>90</v>
      </c>
      <c r="B7" s="44"/>
      <c r="C7" s="45"/>
      <c r="D7" s="12" t="s">
        <v>91</v>
      </c>
      <c r="E7" s="49" t="s">
        <v>8</v>
      </c>
      <c r="F7" s="50"/>
      <c r="G7" s="50"/>
      <c r="H7" s="51"/>
    </row>
    <row r="8" spans="1:8" ht="48.75" customHeight="1">
      <c r="A8" s="44" t="s">
        <v>53</v>
      </c>
      <c r="B8" s="44"/>
      <c r="C8" s="45"/>
      <c r="D8" s="15">
        <v>0</v>
      </c>
      <c r="E8" s="52" t="s">
        <v>59</v>
      </c>
      <c r="F8" s="53"/>
      <c r="G8" s="53"/>
      <c r="H8" s="54"/>
    </row>
    <row r="9" spans="1:8" ht="39" customHeight="1">
      <c r="A9" s="44" t="s">
        <v>54</v>
      </c>
      <c r="B9" s="44"/>
      <c r="C9" s="45"/>
      <c r="D9" s="16">
        <v>0</v>
      </c>
      <c r="E9" s="52" t="s">
        <v>9</v>
      </c>
      <c r="F9" s="53"/>
      <c r="G9" s="53"/>
      <c r="H9" s="54"/>
    </row>
    <row r="10" spans="2:8" ht="15">
      <c r="B10" s="5"/>
      <c r="C10" s="5"/>
      <c r="D10" s="7"/>
      <c r="E10" s="6"/>
      <c r="F10" s="4"/>
      <c r="G10" s="4"/>
      <c r="H10" s="4"/>
    </row>
    <row r="11" spans="2:8" ht="259.5" customHeight="1">
      <c r="B11" s="70" t="s">
        <v>55</v>
      </c>
      <c r="C11" s="70"/>
      <c r="D11" s="70"/>
      <c r="E11" s="70"/>
      <c r="F11" s="70"/>
      <c r="G11" s="70"/>
      <c r="H11" s="70"/>
    </row>
    <row r="12" spans="2:8" ht="27.75" customHeight="1">
      <c r="B12" s="33" t="s">
        <v>10</v>
      </c>
      <c r="C12" s="33"/>
      <c r="D12" s="33"/>
      <c r="E12" s="33"/>
      <c r="F12" s="33"/>
      <c r="G12" s="33"/>
      <c r="H12" s="33"/>
    </row>
    <row r="13" spans="2:8" ht="44.25" customHeight="1">
      <c r="B13" s="10" t="s">
        <v>0</v>
      </c>
      <c r="C13" s="10" t="s">
        <v>1</v>
      </c>
      <c r="D13" s="10" t="s">
        <v>2</v>
      </c>
      <c r="E13" s="10" t="s">
        <v>3</v>
      </c>
      <c r="F13" s="10" t="s">
        <v>4</v>
      </c>
      <c r="G13" s="10" t="s">
        <v>5</v>
      </c>
      <c r="H13" s="10" t="s">
        <v>6</v>
      </c>
    </row>
    <row r="14" spans="2:8" s="27" customFormat="1" ht="15.75">
      <c r="B14" s="17">
        <v>1</v>
      </c>
      <c r="C14" s="18" t="s">
        <v>63</v>
      </c>
      <c r="D14" s="19" t="s">
        <v>64</v>
      </c>
      <c r="E14" s="20">
        <v>5000000</v>
      </c>
      <c r="F14" s="21">
        <v>11</v>
      </c>
      <c r="G14" s="20"/>
      <c r="H14" s="11">
        <f>((D7+D8)/100)*E14*F14/365</f>
        <v>8724.657534246575</v>
      </c>
    </row>
    <row r="15" spans="2:8" s="27" customFormat="1" ht="15.75">
      <c r="B15" s="17">
        <v>2</v>
      </c>
      <c r="C15" s="18" t="s">
        <v>63</v>
      </c>
      <c r="D15" s="19" t="s">
        <v>16</v>
      </c>
      <c r="E15" s="20">
        <f>E14</f>
        <v>5000000</v>
      </c>
      <c r="F15" s="21">
        <v>31</v>
      </c>
      <c r="G15" s="20">
        <v>50000</v>
      </c>
      <c r="H15" s="11">
        <f>((D7+D8)/100)*E15*F15/365</f>
        <v>24587.671232876713</v>
      </c>
    </row>
    <row r="16" spans="2:8" s="27" customFormat="1" ht="15.75">
      <c r="B16" s="17">
        <v>3</v>
      </c>
      <c r="C16" s="18" t="s">
        <v>63</v>
      </c>
      <c r="D16" s="19" t="s">
        <v>17</v>
      </c>
      <c r="E16" s="20">
        <f>E15-G15</f>
        <v>4950000</v>
      </c>
      <c r="F16" s="21">
        <v>29</v>
      </c>
      <c r="G16" s="20">
        <v>50000</v>
      </c>
      <c r="H16" s="11">
        <f>((D7+D8)/100)*E16*F16/365</f>
        <v>22771.35616438356</v>
      </c>
    </row>
    <row r="17" spans="2:8" s="27" customFormat="1" ht="15.75">
      <c r="B17" s="17">
        <v>4</v>
      </c>
      <c r="C17" s="18" t="s">
        <v>63</v>
      </c>
      <c r="D17" s="19" t="s">
        <v>18</v>
      </c>
      <c r="E17" s="20">
        <f aca="true" t="shared" si="0" ref="E17:E72">E16-G16</f>
        <v>4900000</v>
      </c>
      <c r="F17" s="21">
        <v>31</v>
      </c>
      <c r="G17" s="20">
        <v>50000</v>
      </c>
      <c r="H17" s="11">
        <f>((D7+D8)/100)*E17*F17/365</f>
        <v>24095.91780821918</v>
      </c>
    </row>
    <row r="18" spans="2:8" s="27" customFormat="1" ht="15" customHeight="1">
      <c r="B18" s="17">
        <v>5</v>
      </c>
      <c r="C18" s="18" t="s">
        <v>63</v>
      </c>
      <c r="D18" s="19" t="s">
        <v>19</v>
      </c>
      <c r="E18" s="20">
        <f t="shared" si="0"/>
        <v>4850000</v>
      </c>
      <c r="F18" s="21">
        <v>30</v>
      </c>
      <c r="G18" s="20">
        <v>50000</v>
      </c>
      <c r="H18" s="11">
        <f>((D7+D8)/100)*E18*F18/365</f>
        <v>23080.68493150685</v>
      </c>
    </row>
    <row r="19" spans="2:8" s="27" customFormat="1" ht="15.75">
      <c r="B19" s="17">
        <v>6</v>
      </c>
      <c r="C19" s="18" t="s">
        <v>63</v>
      </c>
      <c r="D19" s="19" t="s">
        <v>20</v>
      </c>
      <c r="E19" s="20">
        <f t="shared" si="0"/>
        <v>4800000</v>
      </c>
      <c r="F19" s="21">
        <v>31</v>
      </c>
      <c r="G19" s="20">
        <v>50000</v>
      </c>
      <c r="H19" s="11">
        <f>((D7+D8)/100)*E19*F19/365</f>
        <v>23604.164383561645</v>
      </c>
    </row>
    <row r="20" spans="2:8" s="27" customFormat="1" ht="15.75">
      <c r="B20" s="17">
        <v>7</v>
      </c>
      <c r="C20" s="18" t="s">
        <v>63</v>
      </c>
      <c r="D20" s="19" t="s">
        <v>21</v>
      </c>
      <c r="E20" s="20">
        <f t="shared" si="0"/>
        <v>4750000</v>
      </c>
      <c r="F20" s="21">
        <v>30</v>
      </c>
      <c r="G20" s="20">
        <v>50000</v>
      </c>
      <c r="H20" s="11">
        <f>((D7+D8)/100)*E20*F20/365</f>
        <v>22604.794520547945</v>
      </c>
    </row>
    <row r="21" spans="2:8" s="27" customFormat="1" ht="15.75">
      <c r="B21" s="17">
        <v>8</v>
      </c>
      <c r="C21" s="18" t="s">
        <v>63</v>
      </c>
      <c r="D21" s="19" t="s">
        <v>22</v>
      </c>
      <c r="E21" s="20">
        <f t="shared" si="0"/>
        <v>4700000</v>
      </c>
      <c r="F21" s="21">
        <v>31</v>
      </c>
      <c r="G21" s="20">
        <v>50000</v>
      </c>
      <c r="H21" s="11">
        <f>((D7+D8)/100)*E21*F21/365</f>
        <v>23112.41095890411</v>
      </c>
    </row>
    <row r="22" spans="2:8" s="27" customFormat="1" ht="15.75">
      <c r="B22" s="17">
        <v>9</v>
      </c>
      <c r="C22" s="18" t="s">
        <v>63</v>
      </c>
      <c r="D22" s="23" t="s">
        <v>23</v>
      </c>
      <c r="E22" s="20">
        <f t="shared" si="0"/>
        <v>4650000</v>
      </c>
      <c r="F22" s="24">
        <v>31</v>
      </c>
      <c r="G22" s="25">
        <v>50000</v>
      </c>
      <c r="H22" s="11">
        <f>((D7+D8)/100)*E22*F22/365</f>
        <v>22866.534246575342</v>
      </c>
    </row>
    <row r="23" spans="2:8" s="27" customFormat="1" ht="15.75">
      <c r="B23" s="17">
        <v>10</v>
      </c>
      <c r="C23" s="18" t="s">
        <v>63</v>
      </c>
      <c r="D23" s="23" t="s">
        <v>24</v>
      </c>
      <c r="E23" s="20">
        <f t="shared" si="0"/>
        <v>4600000</v>
      </c>
      <c r="F23" s="24">
        <v>30</v>
      </c>
      <c r="G23" s="25">
        <v>50000</v>
      </c>
      <c r="H23" s="11">
        <f>((D7+D8)/100)*E23*F23/365</f>
        <v>21890.95890410959</v>
      </c>
    </row>
    <row r="24" spans="2:8" s="27" customFormat="1" ht="15.75">
      <c r="B24" s="17">
        <v>11</v>
      </c>
      <c r="C24" s="18" t="s">
        <v>63</v>
      </c>
      <c r="D24" s="23" t="s">
        <v>25</v>
      </c>
      <c r="E24" s="20">
        <f t="shared" si="0"/>
        <v>4550000</v>
      </c>
      <c r="F24" s="24">
        <v>31</v>
      </c>
      <c r="G24" s="25">
        <v>50000</v>
      </c>
      <c r="H24" s="11">
        <f>((D7+D8)/100)*E24*F24/365</f>
        <v>22374.780821917808</v>
      </c>
    </row>
    <row r="25" spans="2:8" s="27" customFormat="1" ht="15.75">
      <c r="B25" s="17">
        <v>12</v>
      </c>
      <c r="C25" s="18" t="s">
        <v>63</v>
      </c>
      <c r="D25" s="23" t="s">
        <v>65</v>
      </c>
      <c r="E25" s="20">
        <f t="shared" si="0"/>
        <v>4500000</v>
      </c>
      <c r="F25" s="24">
        <v>30</v>
      </c>
      <c r="G25" s="25">
        <v>50000</v>
      </c>
      <c r="H25" s="11">
        <f>((D7+D8)/100)*E25*F25/365</f>
        <v>21415.068493150684</v>
      </c>
    </row>
    <row r="26" spans="2:8" s="1" customFormat="1" ht="15.75">
      <c r="B26" s="17">
        <v>13</v>
      </c>
      <c r="C26" s="18" t="s">
        <v>63</v>
      </c>
      <c r="D26" s="23" t="s">
        <v>26</v>
      </c>
      <c r="E26" s="25">
        <f t="shared" si="0"/>
        <v>4450000</v>
      </c>
      <c r="F26" s="24">
        <v>31</v>
      </c>
      <c r="G26" s="25">
        <v>50000</v>
      </c>
      <c r="H26" s="11">
        <f>((D7+D8)/100)*E26*F26/365</f>
        <v>21883.027397260274</v>
      </c>
    </row>
    <row r="27" spans="2:8" s="1" customFormat="1" ht="15.75">
      <c r="B27" s="17">
        <v>14</v>
      </c>
      <c r="C27" s="18" t="s">
        <v>63</v>
      </c>
      <c r="D27" s="23" t="s">
        <v>27</v>
      </c>
      <c r="E27" s="25">
        <f t="shared" si="0"/>
        <v>4400000</v>
      </c>
      <c r="F27" s="24">
        <v>31</v>
      </c>
      <c r="G27" s="25">
        <v>116666</v>
      </c>
      <c r="H27" s="11">
        <f>((D7+D8)/100)*E27*F27/365</f>
        <v>21637.15068493151</v>
      </c>
    </row>
    <row r="28" spans="2:8" s="1" customFormat="1" ht="15.75">
      <c r="B28" s="17">
        <v>15</v>
      </c>
      <c r="C28" s="18" t="s">
        <v>63</v>
      </c>
      <c r="D28" s="23" t="s">
        <v>28</v>
      </c>
      <c r="E28" s="25">
        <f t="shared" si="0"/>
        <v>4283334</v>
      </c>
      <c r="F28" s="24">
        <v>28</v>
      </c>
      <c r="G28" s="25">
        <v>116666</v>
      </c>
      <c r="H28" s="26">
        <f>((D7+D8)/100)*E28*F28/365</f>
        <v>19025.044056986302</v>
      </c>
    </row>
    <row r="29" spans="2:8" s="1" customFormat="1" ht="18" customHeight="1">
      <c r="B29" s="17">
        <v>16</v>
      </c>
      <c r="C29" s="18" t="s">
        <v>63</v>
      </c>
      <c r="D29" s="23" t="s">
        <v>29</v>
      </c>
      <c r="E29" s="25">
        <f t="shared" si="0"/>
        <v>4166668</v>
      </c>
      <c r="F29" s="24">
        <v>31</v>
      </c>
      <c r="G29" s="25">
        <v>116666</v>
      </c>
      <c r="H29" s="11">
        <f>((D7+D8)/100)*E29*F29/365</f>
        <v>20489.732584109588</v>
      </c>
    </row>
    <row r="30" spans="2:8" s="1" customFormat="1" ht="15.75">
      <c r="B30" s="17">
        <v>17</v>
      </c>
      <c r="C30" s="18" t="s">
        <v>63</v>
      </c>
      <c r="D30" s="23" t="s">
        <v>30</v>
      </c>
      <c r="E30" s="25">
        <f t="shared" si="0"/>
        <v>4050002</v>
      </c>
      <c r="F30" s="24">
        <v>30</v>
      </c>
      <c r="G30" s="25">
        <v>116666</v>
      </c>
      <c r="H30" s="26">
        <f>((D7+D8)/100)*E30*F30/365</f>
        <v>19273.57116164384</v>
      </c>
    </row>
    <row r="31" spans="2:8" s="1" customFormat="1" ht="15.75">
      <c r="B31" s="17">
        <v>18</v>
      </c>
      <c r="C31" s="18" t="s">
        <v>63</v>
      </c>
      <c r="D31" s="23" t="s">
        <v>66</v>
      </c>
      <c r="E31" s="25">
        <f t="shared" si="0"/>
        <v>3933336</v>
      </c>
      <c r="F31" s="24">
        <v>31</v>
      </c>
      <c r="G31" s="25">
        <v>116666</v>
      </c>
      <c r="H31" s="11">
        <f>((D7+D8)/100)*E31*F31/365</f>
        <v>19342.31448328767</v>
      </c>
    </row>
    <row r="32" spans="2:8" s="1" customFormat="1" ht="15.75">
      <c r="B32" s="17">
        <v>19</v>
      </c>
      <c r="C32" s="18" t="s">
        <v>63</v>
      </c>
      <c r="D32" s="23" t="s">
        <v>31</v>
      </c>
      <c r="E32" s="25">
        <f t="shared" si="0"/>
        <v>3816670</v>
      </c>
      <c r="F32" s="24">
        <v>30</v>
      </c>
      <c r="G32" s="25">
        <v>116666</v>
      </c>
      <c r="H32" s="11">
        <f>((D7+D8)/100)*E32*F32/365</f>
        <v>18163.166547945206</v>
      </c>
    </row>
    <row r="33" spans="2:8" s="1" customFormat="1" ht="15.75">
      <c r="B33" s="17">
        <v>20</v>
      </c>
      <c r="C33" s="18" t="s">
        <v>63</v>
      </c>
      <c r="D33" s="23" t="s">
        <v>32</v>
      </c>
      <c r="E33" s="25">
        <f t="shared" si="0"/>
        <v>3700004</v>
      </c>
      <c r="F33" s="24">
        <v>31</v>
      </c>
      <c r="G33" s="25">
        <v>116666</v>
      </c>
      <c r="H33" s="11">
        <f>((D7+D8)/100)*E33*F33/365</f>
        <v>18194.896382465755</v>
      </c>
    </row>
    <row r="34" spans="2:8" s="1" customFormat="1" ht="15.75">
      <c r="B34" s="17">
        <v>21</v>
      </c>
      <c r="C34" s="18" t="s">
        <v>63</v>
      </c>
      <c r="D34" s="23" t="s">
        <v>67</v>
      </c>
      <c r="E34" s="25">
        <f t="shared" si="0"/>
        <v>3583338</v>
      </c>
      <c r="F34" s="24">
        <v>31</v>
      </c>
      <c r="G34" s="25">
        <v>116666</v>
      </c>
      <c r="H34" s="11">
        <f>((D7+D8)/100)*E34*F34/365</f>
        <v>17621.187332054793</v>
      </c>
    </row>
    <row r="35" spans="2:8" s="1" customFormat="1" ht="15.75">
      <c r="B35" s="17">
        <v>22</v>
      </c>
      <c r="C35" s="18" t="s">
        <v>63</v>
      </c>
      <c r="D35" s="19" t="s">
        <v>33</v>
      </c>
      <c r="E35" s="25">
        <f t="shared" si="0"/>
        <v>3466672</v>
      </c>
      <c r="F35" s="21">
        <v>30</v>
      </c>
      <c r="G35" s="25">
        <v>116666</v>
      </c>
      <c r="H35" s="11">
        <f>((D7+D8)/100)*E35*F35/365</f>
        <v>16497.559627397262</v>
      </c>
    </row>
    <row r="36" spans="2:8" s="1" customFormat="1" ht="15.75">
      <c r="B36" s="17">
        <v>23</v>
      </c>
      <c r="C36" s="18" t="s">
        <v>63</v>
      </c>
      <c r="D36" s="19" t="s">
        <v>34</v>
      </c>
      <c r="E36" s="25">
        <f t="shared" si="0"/>
        <v>3350006</v>
      </c>
      <c r="F36" s="21">
        <v>31</v>
      </c>
      <c r="G36" s="25">
        <v>116666</v>
      </c>
      <c r="H36" s="26">
        <f>((D7+D8)/100)*E36*F36/365</f>
        <v>16473.769231232876</v>
      </c>
    </row>
    <row r="37" spans="2:8" s="1" customFormat="1" ht="15.75">
      <c r="B37" s="17">
        <v>24</v>
      </c>
      <c r="C37" s="18" t="s">
        <v>63</v>
      </c>
      <c r="D37" s="19" t="s">
        <v>68</v>
      </c>
      <c r="E37" s="25">
        <f t="shared" si="0"/>
        <v>3233340</v>
      </c>
      <c r="F37" s="21">
        <v>30</v>
      </c>
      <c r="G37" s="25">
        <v>116666</v>
      </c>
      <c r="H37" s="11">
        <f>((D7+D8)/100)*E37*F37/365</f>
        <v>15387.15501369863</v>
      </c>
    </row>
    <row r="38" spans="2:8" s="1" customFormat="1" ht="15.75">
      <c r="B38" s="17">
        <v>25</v>
      </c>
      <c r="C38" s="18" t="s">
        <v>63</v>
      </c>
      <c r="D38" s="19" t="s">
        <v>35</v>
      </c>
      <c r="E38" s="25">
        <f t="shared" si="0"/>
        <v>3116674</v>
      </c>
      <c r="F38" s="21">
        <v>31</v>
      </c>
      <c r="G38" s="25">
        <v>116674</v>
      </c>
      <c r="H38" s="11">
        <f>((D7+D8)/100)*E38*F38/365</f>
        <v>15326.35113041096</v>
      </c>
    </row>
    <row r="39" spans="2:8" s="1" customFormat="1" ht="15.75">
      <c r="B39" s="17">
        <v>26</v>
      </c>
      <c r="C39" s="18" t="s">
        <v>63</v>
      </c>
      <c r="D39" s="19" t="s">
        <v>71</v>
      </c>
      <c r="E39" s="25">
        <f t="shared" si="0"/>
        <v>3000000</v>
      </c>
      <c r="F39" s="21">
        <v>31</v>
      </c>
      <c r="G39" s="20">
        <v>66666</v>
      </c>
      <c r="H39" s="11">
        <f>((D7+D8)/100)*E39*F39/365</f>
        <v>14752.602739726028</v>
      </c>
    </row>
    <row r="40" spans="2:8" s="1" customFormat="1" ht="15.75">
      <c r="B40" s="17">
        <v>27</v>
      </c>
      <c r="C40" s="18" t="s">
        <v>63</v>
      </c>
      <c r="D40" s="19" t="s">
        <v>69</v>
      </c>
      <c r="E40" s="25">
        <f t="shared" si="0"/>
        <v>2933334</v>
      </c>
      <c r="F40" s="21">
        <v>28</v>
      </c>
      <c r="G40" s="20">
        <v>66666</v>
      </c>
      <c r="H40" s="26">
        <f>((D7+D8)/100)*E40*F40/365</f>
        <v>13028.824878904108</v>
      </c>
    </row>
    <row r="41" spans="2:8" s="1" customFormat="1" ht="15.75">
      <c r="B41" s="17">
        <v>28</v>
      </c>
      <c r="C41" s="18" t="s">
        <v>63</v>
      </c>
      <c r="D41" s="19" t="s">
        <v>36</v>
      </c>
      <c r="E41" s="25">
        <f t="shared" si="0"/>
        <v>2866668</v>
      </c>
      <c r="F41" s="21">
        <v>31</v>
      </c>
      <c r="G41" s="20">
        <v>66666</v>
      </c>
      <c r="H41" s="11">
        <f>((D7+D8)/100)*E41*F41/365</f>
        <v>14096.938063561644</v>
      </c>
    </row>
    <row r="42" spans="2:8" s="1" customFormat="1" ht="15.75">
      <c r="B42" s="17">
        <v>29</v>
      </c>
      <c r="C42" s="18" t="s">
        <v>63</v>
      </c>
      <c r="D42" s="19" t="s">
        <v>37</v>
      </c>
      <c r="E42" s="20">
        <f t="shared" si="0"/>
        <v>2800002</v>
      </c>
      <c r="F42" s="21">
        <v>30</v>
      </c>
      <c r="G42" s="20">
        <v>66666</v>
      </c>
      <c r="H42" s="26">
        <f>((D7+D8)/100)*E42*F42/365</f>
        <v>13324.941024657535</v>
      </c>
    </row>
    <row r="43" spans="2:8" s="1" customFormat="1" ht="15.75">
      <c r="B43" s="17">
        <v>30</v>
      </c>
      <c r="C43" s="18" t="s">
        <v>63</v>
      </c>
      <c r="D43" s="19" t="s">
        <v>70</v>
      </c>
      <c r="E43" s="20">
        <f t="shared" si="0"/>
        <v>2733336</v>
      </c>
      <c r="F43" s="21">
        <v>31</v>
      </c>
      <c r="G43" s="20">
        <v>66666</v>
      </c>
      <c r="H43" s="11">
        <f>((D7+D8)/100)*E43*F43/365</f>
        <v>13441.27338739726</v>
      </c>
    </row>
    <row r="44" spans="2:8" s="1" customFormat="1" ht="15.75">
      <c r="B44" s="17">
        <v>31</v>
      </c>
      <c r="C44" s="18" t="s">
        <v>63</v>
      </c>
      <c r="D44" s="19" t="s">
        <v>38</v>
      </c>
      <c r="E44" s="20">
        <f t="shared" si="0"/>
        <v>2666670</v>
      </c>
      <c r="F44" s="21">
        <v>30</v>
      </c>
      <c r="G44" s="20">
        <v>66666</v>
      </c>
      <c r="H44" s="26">
        <f>((D7+D8)/100)*E44*F44/365</f>
        <v>12690.426821917808</v>
      </c>
    </row>
    <row r="45" spans="2:8" s="1" customFormat="1" ht="15.75">
      <c r="B45" s="17">
        <v>32</v>
      </c>
      <c r="C45" s="18" t="s">
        <v>63</v>
      </c>
      <c r="D45" s="19" t="s">
        <v>39</v>
      </c>
      <c r="E45" s="20">
        <f t="shared" si="0"/>
        <v>2600004</v>
      </c>
      <c r="F45" s="21">
        <v>31</v>
      </c>
      <c r="G45" s="20">
        <v>66666</v>
      </c>
      <c r="H45" s="11">
        <f>((D7+D8)/100)*E45*F45/365</f>
        <v>12785.608711232877</v>
      </c>
    </row>
    <row r="46" spans="2:8" s="1" customFormat="1" ht="15.75">
      <c r="B46" s="17">
        <v>33</v>
      </c>
      <c r="C46" s="18" t="s">
        <v>63</v>
      </c>
      <c r="D46" s="19" t="s">
        <v>40</v>
      </c>
      <c r="E46" s="20">
        <f t="shared" si="0"/>
        <v>2533338</v>
      </c>
      <c r="F46" s="21">
        <v>31</v>
      </c>
      <c r="G46" s="20">
        <v>66666</v>
      </c>
      <c r="H46" s="11">
        <f>((D7+D8)/100)*E46*F46/365</f>
        <v>12457.776373150684</v>
      </c>
    </row>
    <row r="47" spans="2:8" s="1" customFormat="1" ht="15.75">
      <c r="B47" s="17">
        <v>34</v>
      </c>
      <c r="C47" s="18" t="s">
        <v>63</v>
      </c>
      <c r="D47" s="19" t="s">
        <v>41</v>
      </c>
      <c r="E47" s="20">
        <f t="shared" si="0"/>
        <v>2466672</v>
      </c>
      <c r="F47" s="21">
        <v>30</v>
      </c>
      <c r="G47" s="20">
        <v>66666</v>
      </c>
      <c r="H47" s="11">
        <f>((D7+D8)/100)*E47*F47/365</f>
        <v>11738.65551780822</v>
      </c>
    </row>
    <row r="48" spans="2:8" s="1" customFormat="1" ht="15.75">
      <c r="B48" s="17">
        <v>35</v>
      </c>
      <c r="C48" s="18" t="s">
        <v>63</v>
      </c>
      <c r="D48" s="19" t="s">
        <v>72</v>
      </c>
      <c r="E48" s="20">
        <f t="shared" si="0"/>
        <v>2400006</v>
      </c>
      <c r="F48" s="21">
        <v>31</v>
      </c>
      <c r="G48" s="20">
        <v>66666</v>
      </c>
      <c r="H48" s="26">
        <f>((D7+D8)/100)*E48*F48/365</f>
        <v>11802.1116969863</v>
      </c>
    </row>
    <row r="49" spans="2:8" ht="15.75">
      <c r="B49" s="17">
        <v>36</v>
      </c>
      <c r="C49" s="18" t="s">
        <v>63</v>
      </c>
      <c r="D49" s="19" t="s">
        <v>42</v>
      </c>
      <c r="E49" s="20">
        <f t="shared" si="0"/>
        <v>2333340</v>
      </c>
      <c r="F49" s="21">
        <v>30</v>
      </c>
      <c r="G49" s="20">
        <v>66666</v>
      </c>
      <c r="H49" s="11">
        <f>((D7+D8)/100)*E49*F49/365</f>
        <v>11104.141315068493</v>
      </c>
    </row>
    <row r="50" spans="2:8" ht="15.75">
      <c r="B50" s="17">
        <v>37</v>
      </c>
      <c r="C50" s="18" t="s">
        <v>63</v>
      </c>
      <c r="D50" s="19" t="s">
        <v>43</v>
      </c>
      <c r="E50" s="20">
        <f t="shared" si="0"/>
        <v>2266674</v>
      </c>
      <c r="F50" s="21">
        <v>31</v>
      </c>
      <c r="G50" s="20">
        <v>66674</v>
      </c>
      <c r="H50" s="11">
        <f>((D7+D8)/100)*E50*F50/365</f>
        <v>11146.447020821917</v>
      </c>
    </row>
    <row r="51" spans="2:8" ht="15.75">
      <c r="B51" s="17">
        <v>38</v>
      </c>
      <c r="C51" s="18" t="s">
        <v>63</v>
      </c>
      <c r="D51" s="19" t="s">
        <v>73</v>
      </c>
      <c r="E51" s="20">
        <f t="shared" si="0"/>
        <v>2200000</v>
      </c>
      <c r="F51" s="21">
        <v>31</v>
      </c>
      <c r="G51" s="20">
        <v>83333</v>
      </c>
      <c r="H51" s="11">
        <f>((D7+D8)/100)*E51*F51/365</f>
        <v>10818.575342465754</v>
      </c>
    </row>
    <row r="52" spans="2:8" ht="15.75">
      <c r="B52" s="17">
        <v>39</v>
      </c>
      <c r="C52" s="18" t="s">
        <v>63</v>
      </c>
      <c r="D52" s="19" t="s">
        <v>74</v>
      </c>
      <c r="E52" s="20">
        <f t="shared" si="0"/>
        <v>2116667</v>
      </c>
      <c r="F52" s="21">
        <v>28</v>
      </c>
      <c r="G52" s="20">
        <v>83333</v>
      </c>
      <c r="H52" s="11">
        <f>((D7+D8)/100)*E52*F52/365</f>
        <v>9401.480932602739</v>
      </c>
    </row>
    <row r="53" spans="2:8" s="1" customFormat="1" ht="15.75">
      <c r="B53" s="17">
        <v>40</v>
      </c>
      <c r="C53" s="18" t="s">
        <v>63</v>
      </c>
      <c r="D53" s="19" t="s">
        <v>44</v>
      </c>
      <c r="E53" s="20">
        <f t="shared" si="0"/>
        <v>2033334</v>
      </c>
      <c r="F53" s="21">
        <v>31</v>
      </c>
      <c r="G53" s="20">
        <v>83333</v>
      </c>
      <c r="H53" s="11">
        <f>((D7+D8)/100)*E53*F53/365</f>
        <v>9998.989579726027</v>
      </c>
    </row>
    <row r="54" spans="2:8" s="1" customFormat="1" ht="15.75">
      <c r="B54" s="17">
        <v>41</v>
      </c>
      <c r="C54" s="18" t="s">
        <v>63</v>
      </c>
      <c r="D54" s="19" t="s">
        <v>45</v>
      </c>
      <c r="E54" s="20">
        <f t="shared" si="0"/>
        <v>1950001</v>
      </c>
      <c r="F54" s="21">
        <v>30</v>
      </c>
      <c r="G54" s="20">
        <v>83333</v>
      </c>
      <c r="H54" s="11">
        <f>((D7+D8)/100)*E54*F54/365</f>
        <v>9279.86777260274</v>
      </c>
    </row>
    <row r="55" spans="2:8" s="1" customFormat="1" ht="15.75">
      <c r="B55" s="17">
        <v>42</v>
      </c>
      <c r="C55" s="18" t="s">
        <v>63</v>
      </c>
      <c r="D55" s="19" t="s">
        <v>75</v>
      </c>
      <c r="E55" s="20">
        <f t="shared" si="0"/>
        <v>1866668</v>
      </c>
      <c r="F55" s="21">
        <v>31</v>
      </c>
      <c r="G55" s="20">
        <v>83333</v>
      </c>
      <c r="H55" s="11">
        <f>((D7+D8)/100)*E55*F55/365</f>
        <v>9179.403816986302</v>
      </c>
    </row>
    <row r="56" spans="2:8" s="1" customFormat="1" ht="15.75">
      <c r="B56" s="17">
        <v>43</v>
      </c>
      <c r="C56" s="18" t="s">
        <v>63</v>
      </c>
      <c r="D56" s="19" t="s">
        <v>46</v>
      </c>
      <c r="E56" s="20">
        <f t="shared" si="0"/>
        <v>1783335</v>
      </c>
      <c r="F56" s="21">
        <v>30</v>
      </c>
      <c r="G56" s="20">
        <v>83333</v>
      </c>
      <c r="H56" s="11">
        <f>((D7+D8)/100)*E56*F56/365</f>
        <v>8486.720260273973</v>
      </c>
    </row>
    <row r="57" spans="2:8" s="1" customFormat="1" ht="15.75">
      <c r="B57" s="17">
        <v>44</v>
      </c>
      <c r="C57" s="18" t="s">
        <v>63</v>
      </c>
      <c r="D57" s="19" t="s">
        <v>76</v>
      </c>
      <c r="E57" s="20">
        <f t="shared" si="0"/>
        <v>1700002</v>
      </c>
      <c r="F57" s="21">
        <v>31</v>
      </c>
      <c r="G57" s="20">
        <v>83333</v>
      </c>
      <c r="H57" s="11">
        <f>((D7+D8)/100)*E57*F57/365</f>
        <v>8359.818054246576</v>
      </c>
    </row>
    <row r="58" spans="2:8" s="1" customFormat="1" ht="15.75">
      <c r="B58" s="17">
        <v>45</v>
      </c>
      <c r="C58" s="18" t="s">
        <v>63</v>
      </c>
      <c r="D58" s="19" t="s">
        <v>47</v>
      </c>
      <c r="E58" s="20">
        <f t="shared" si="0"/>
        <v>1616669</v>
      </c>
      <c r="F58" s="21">
        <v>31</v>
      </c>
      <c r="G58" s="20">
        <v>83333</v>
      </c>
      <c r="H58" s="11">
        <f>((D7+D8)/100)*E58*F58/365</f>
        <v>7950.0251728767125</v>
      </c>
    </row>
    <row r="59" spans="2:8" s="1" customFormat="1" ht="15.75">
      <c r="B59" s="17">
        <v>46</v>
      </c>
      <c r="C59" s="18" t="s">
        <v>63</v>
      </c>
      <c r="D59" s="19" t="s">
        <v>48</v>
      </c>
      <c r="E59" s="20">
        <f t="shared" si="0"/>
        <v>1533336</v>
      </c>
      <c r="F59" s="21">
        <v>30</v>
      </c>
      <c r="G59" s="20">
        <v>83333</v>
      </c>
      <c r="H59" s="11">
        <f>((D7+D8)/100)*E59*F59/365</f>
        <v>7296.9989917808225</v>
      </c>
    </row>
    <row r="60" spans="2:8" s="1" customFormat="1" ht="15.75">
      <c r="B60" s="17">
        <v>47</v>
      </c>
      <c r="C60" s="18" t="s">
        <v>63</v>
      </c>
      <c r="D60" s="19" t="s">
        <v>77</v>
      </c>
      <c r="E60" s="20">
        <f t="shared" si="0"/>
        <v>1450003</v>
      </c>
      <c r="F60" s="21">
        <v>31</v>
      </c>
      <c r="G60" s="20">
        <v>83333</v>
      </c>
      <c r="H60" s="11">
        <f>((D7+D8)/100)*E60*F60/365</f>
        <v>7130.439410136986</v>
      </c>
    </row>
    <row r="61" spans="2:8" s="1" customFormat="1" ht="15.75">
      <c r="B61" s="17">
        <v>48</v>
      </c>
      <c r="C61" s="18" t="s">
        <v>63</v>
      </c>
      <c r="D61" s="19" t="s">
        <v>49</v>
      </c>
      <c r="E61" s="20">
        <f t="shared" si="0"/>
        <v>1366670</v>
      </c>
      <c r="F61" s="21">
        <v>30</v>
      </c>
      <c r="G61" s="20">
        <v>83333</v>
      </c>
      <c r="H61" s="11">
        <f>((D7+D8)/100)*E61*F61/365</f>
        <v>6503.851479452055</v>
      </c>
    </row>
    <row r="62" spans="2:8" s="31" customFormat="1" ht="15.75">
      <c r="B62" s="17">
        <v>49</v>
      </c>
      <c r="C62" s="22" t="s">
        <v>63</v>
      </c>
      <c r="D62" s="23" t="s">
        <v>50</v>
      </c>
      <c r="E62" s="25">
        <f t="shared" si="0"/>
        <v>1283337</v>
      </c>
      <c r="F62" s="24">
        <v>31</v>
      </c>
      <c r="G62" s="25">
        <v>83337</v>
      </c>
      <c r="H62" s="26">
        <f>((D7+D8)/100)*E62*F62/365</f>
        <v>6310.853647397261</v>
      </c>
    </row>
    <row r="63" spans="2:8" s="1" customFormat="1" ht="15.75">
      <c r="B63" s="17">
        <v>50</v>
      </c>
      <c r="C63" s="18" t="s">
        <v>63</v>
      </c>
      <c r="D63" s="19" t="s">
        <v>51</v>
      </c>
      <c r="E63" s="20">
        <f t="shared" si="0"/>
        <v>1200000</v>
      </c>
      <c r="F63" s="21">
        <v>31</v>
      </c>
      <c r="G63" s="20">
        <v>100000</v>
      </c>
      <c r="H63" s="11">
        <f>((D7+D8)/100)*E63*F63/365</f>
        <v>5901.041095890411</v>
      </c>
    </row>
    <row r="64" spans="2:8" s="1" customFormat="1" ht="15.75">
      <c r="B64" s="17">
        <v>51</v>
      </c>
      <c r="C64" s="18" t="s">
        <v>63</v>
      </c>
      <c r="D64" s="19" t="s">
        <v>89</v>
      </c>
      <c r="E64" s="20">
        <f t="shared" si="0"/>
        <v>1100000</v>
      </c>
      <c r="F64" s="21">
        <v>28</v>
      </c>
      <c r="G64" s="20">
        <v>100000</v>
      </c>
      <c r="H64" s="26">
        <f>((D7+D8)/100)*E64*F64/365</f>
        <v>4885.808219178082</v>
      </c>
    </row>
    <row r="65" spans="2:8" s="1" customFormat="1" ht="15.75">
      <c r="B65" s="17">
        <v>52</v>
      </c>
      <c r="C65" s="18" t="s">
        <v>63</v>
      </c>
      <c r="D65" s="19" t="s">
        <v>52</v>
      </c>
      <c r="E65" s="20">
        <f t="shared" si="0"/>
        <v>1000000</v>
      </c>
      <c r="F65" s="21">
        <v>31</v>
      </c>
      <c r="G65" s="20">
        <v>100000</v>
      </c>
      <c r="H65" s="11">
        <f>((D7+D8)/100)*E65*F65/365</f>
        <v>4917.534246575343</v>
      </c>
    </row>
    <row r="66" spans="2:8" s="1" customFormat="1" ht="15.75">
      <c r="B66" s="17">
        <v>53</v>
      </c>
      <c r="C66" s="18" t="s">
        <v>63</v>
      </c>
      <c r="D66" s="19" t="s">
        <v>83</v>
      </c>
      <c r="E66" s="20">
        <f t="shared" si="0"/>
        <v>900000</v>
      </c>
      <c r="F66" s="21">
        <v>30</v>
      </c>
      <c r="G66" s="20">
        <v>100000</v>
      </c>
      <c r="H66" s="26">
        <f>((D7+D8)/100)*E66*F66/365</f>
        <v>4283.013698630137</v>
      </c>
    </row>
    <row r="67" spans="2:8" s="1" customFormat="1" ht="15.75">
      <c r="B67" s="17">
        <v>54</v>
      </c>
      <c r="C67" s="18" t="s">
        <v>63</v>
      </c>
      <c r="D67" s="19" t="s">
        <v>85</v>
      </c>
      <c r="E67" s="20">
        <f t="shared" si="0"/>
        <v>800000</v>
      </c>
      <c r="F67" s="21">
        <v>31</v>
      </c>
      <c r="G67" s="20">
        <v>100000</v>
      </c>
      <c r="H67" s="11">
        <f>((D7+D8)/100)*E67*F67/365</f>
        <v>3934.027397260274</v>
      </c>
    </row>
    <row r="68" spans="2:8" s="1" customFormat="1" ht="15.75">
      <c r="B68" s="17">
        <v>55</v>
      </c>
      <c r="C68" s="18" t="s">
        <v>63</v>
      </c>
      <c r="D68" s="19" t="s">
        <v>84</v>
      </c>
      <c r="E68" s="20">
        <f t="shared" si="0"/>
        <v>700000</v>
      </c>
      <c r="F68" s="21">
        <v>30</v>
      </c>
      <c r="G68" s="20">
        <v>100000</v>
      </c>
      <c r="H68" s="11">
        <f>((D7+D8)/100)*E68*F68/365</f>
        <v>3331.2328767123286</v>
      </c>
    </row>
    <row r="69" spans="2:8" s="1" customFormat="1" ht="15.75">
      <c r="B69" s="17">
        <v>56</v>
      </c>
      <c r="C69" s="18" t="s">
        <v>63</v>
      </c>
      <c r="D69" s="19" t="s">
        <v>78</v>
      </c>
      <c r="E69" s="20">
        <f t="shared" si="0"/>
        <v>600000</v>
      </c>
      <c r="F69" s="21">
        <v>31</v>
      </c>
      <c r="G69" s="20">
        <v>100000</v>
      </c>
      <c r="H69" s="26">
        <f>((D7+D8)/100)*E69*F69/365</f>
        <v>2950.5205479452056</v>
      </c>
    </row>
    <row r="70" spans="2:8" s="1" customFormat="1" ht="15.75">
      <c r="B70" s="17">
        <v>57</v>
      </c>
      <c r="C70" s="18" t="s">
        <v>63</v>
      </c>
      <c r="D70" s="19" t="s">
        <v>79</v>
      </c>
      <c r="E70" s="20">
        <f t="shared" si="0"/>
        <v>500000</v>
      </c>
      <c r="F70" s="21">
        <v>31</v>
      </c>
      <c r="G70" s="20">
        <v>100000</v>
      </c>
      <c r="H70" s="11">
        <f>((D7+D8)/100)*E70*F70/365</f>
        <v>2458.7671232876714</v>
      </c>
    </row>
    <row r="71" spans="2:8" s="1" customFormat="1" ht="15.75">
      <c r="B71" s="17">
        <v>58</v>
      </c>
      <c r="C71" s="18" t="s">
        <v>63</v>
      </c>
      <c r="D71" s="19" t="s">
        <v>80</v>
      </c>
      <c r="E71" s="20">
        <f t="shared" si="0"/>
        <v>400000</v>
      </c>
      <c r="F71" s="21">
        <v>30</v>
      </c>
      <c r="G71" s="20">
        <v>100000</v>
      </c>
      <c r="H71" s="11">
        <f>((D7+D8)/100)*E71*F71/365</f>
        <v>1903.5616438356165</v>
      </c>
    </row>
    <row r="72" spans="2:8" s="1" customFormat="1" ht="15.75">
      <c r="B72" s="17">
        <v>59</v>
      </c>
      <c r="C72" s="18" t="s">
        <v>63</v>
      </c>
      <c r="D72" s="19" t="s">
        <v>81</v>
      </c>
      <c r="E72" s="20">
        <f t="shared" si="0"/>
        <v>300000</v>
      </c>
      <c r="F72" s="21">
        <v>31</v>
      </c>
      <c r="G72" s="20">
        <v>100000</v>
      </c>
      <c r="H72" s="26">
        <f>((D7+D8)/100)*E72*F72/365</f>
        <v>1475.2602739726028</v>
      </c>
    </row>
    <row r="73" spans="2:8" s="1" customFormat="1" ht="15.75">
      <c r="B73" s="17">
        <v>60</v>
      </c>
      <c r="C73" s="18" t="s">
        <v>63</v>
      </c>
      <c r="D73" s="19" t="s">
        <v>82</v>
      </c>
      <c r="E73" s="20">
        <f>E72-G72</f>
        <v>200000</v>
      </c>
      <c r="F73" s="21">
        <v>30</v>
      </c>
      <c r="G73" s="20">
        <v>100000</v>
      </c>
      <c r="H73" s="11">
        <f>((D7+D8)/100)*E73*F73/365</f>
        <v>951.7808219178082</v>
      </c>
    </row>
    <row r="74" spans="2:8" s="1" customFormat="1" ht="15.75">
      <c r="B74" s="17">
        <v>61</v>
      </c>
      <c r="C74" s="18" t="s">
        <v>63</v>
      </c>
      <c r="D74" s="19" t="s">
        <v>86</v>
      </c>
      <c r="E74" s="20">
        <f>E73-G73</f>
        <v>100000</v>
      </c>
      <c r="F74" s="21">
        <v>31</v>
      </c>
      <c r="G74" s="20">
        <v>100000</v>
      </c>
      <c r="H74" s="11">
        <f>((D7+D8)/100)*E74*F74/365</f>
        <v>491.75342465753425</v>
      </c>
    </row>
    <row r="75" spans="2:8" ht="16.5" thickBot="1">
      <c r="B75" s="34"/>
      <c r="C75" s="35"/>
      <c r="D75" s="35"/>
      <c r="E75" s="35"/>
      <c r="F75" s="36"/>
      <c r="G75" s="9">
        <f>SUM(G14:G74)</f>
        <v>5000000</v>
      </c>
      <c r="H75" s="26">
        <f>SUM(H14:H74)</f>
        <v>791014.9990150686</v>
      </c>
    </row>
    <row r="76" spans="2:8" ht="16.5" thickBot="1">
      <c r="B76" s="2"/>
      <c r="C76" s="2"/>
      <c r="D76" s="2"/>
      <c r="E76" s="3"/>
      <c r="F76" s="68" t="s">
        <v>88</v>
      </c>
      <c r="G76" s="69"/>
      <c r="H76" s="28">
        <f>SUM(H14:H74)+D9</f>
        <v>791014.9990150686</v>
      </c>
    </row>
    <row r="77" spans="2:8" ht="16.5" thickBot="1">
      <c r="B77" s="2"/>
      <c r="C77" s="2"/>
      <c r="D77" s="2"/>
      <c r="E77" s="3"/>
      <c r="F77" s="29"/>
      <c r="G77" s="29"/>
      <c r="H77" s="30"/>
    </row>
    <row r="78" spans="2:8" ht="147" customHeight="1" thickBot="1">
      <c r="B78" s="37" t="s">
        <v>60</v>
      </c>
      <c r="C78" s="38"/>
      <c r="D78" s="38"/>
      <c r="E78" s="38"/>
      <c r="F78" s="38"/>
      <c r="G78" s="38"/>
      <c r="H78" s="39"/>
    </row>
    <row r="79" spans="2:8" ht="186" customHeight="1">
      <c r="B79" s="40" t="s">
        <v>61</v>
      </c>
      <c r="C79" s="41"/>
      <c r="D79" s="41"/>
      <c r="E79" s="41"/>
      <c r="F79" s="41"/>
      <c r="G79" s="41"/>
      <c r="H79" s="41"/>
    </row>
    <row r="80" spans="2:8" ht="15.75" thickBot="1">
      <c r="B80" t="s">
        <v>62</v>
      </c>
      <c r="C80" s="57" t="s">
        <v>11</v>
      </c>
      <c r="D80" s="57"/>
      <c r="E80" s="57"/>
      <c r="F80" s="57"/>
      <c r="G80" s="57"/>
      <c r="H80" s="57"/>
    </row>
    <row r="81" spans="3:8" ht="15">
      <c r="C81" s="58"/>
      <c r="D81" s="59"/>
      <c r="E81" s="59"/>
      <c r="F81" s="59"/>
      <c r="G81" s="59"/>
      <c r="H81" s="60"/>
    </row>
    <row r="82" spans="3:8" ht="15">
      <c r="C82" s="61"/>
      <c r="D82" s="62"/>
      <c r="E82" s="62"/>
      <c r="F82" s="62"/>
      <c r="G82" s="62"/>
      <c r="H82" s="63"/>
    </row>
    <row r="83" spans="3:8" ht="15">
      <c r="C83" s="61"/>
      <c r="D83" s="62"/>
      <c r="E83" s="62"/>
      <c r="F83" s="62"/>
      <c r="G83" s="62"/>
      <c r="H83" s="63"/>
    </row>
    <row r="84" spans="3:8" ht="15.75" thickBot="1">
      <c r="C84" s="64"/>
      <c r="D84" s="65"/>
      <c r="E84" s="65"/>
      <c r="F84" s="65"/>
      <c r="G84" s="65"/>
      <c r="H84" s="66"/>
    </row>
    <row r="85" spans="3:8" ht="15">
      <c r="C85" t="s">
        <v>12</v>
      </c>
      <c r="E85" s="8"/>
      <c r="F85" s="59"/>
      <c r="G85" s="59"/>
      <c r="H85" s="59"/>
    </row>
    <row r="86" spans="3:8" ht="15">
      <c r="C86" t="s">
        <v>15</v>
      </c>
      <c r="E86" s="32"/>
      <c r="F86" s="32"/>
      <c r="G86" s="32"/>
      <c r="H86" s="32"/>
    </row>
    <row r="87" spans="3:8" ht="15">
      <c r="C87" t="s">
        <v>13</v>
      </c>
      <c r="E87" s="67"/>
      <c r="F87" s="67"/>
      <c r="G87" s="67"/>
      <c r="H87" s="67"/>
    </row>
    <row r="88" spans="6:8" ht="15">
      <c r="F88" s="13"/>
      <c r="G88" s="13"/>
      <c r="H88" s="13"/>
    </row>
    <row r="89" spans="3:8" ht="14.25" customHeight="1">
      <c r="C89" s="14"/>
      <c r="D89" s="14"/>
      <c r="F89" s="13"/>
      <c r="G89" s="13"/>
      <c r="H89" s="13"/>
    </row>
    <row r="90" spans="3:8" ht="15">
      <c r="C90" s="14"/>
      <c r="D90" s="14"/>
      <c r="F90" s="13"/>
      <c r="G90" s="13"/>
      <c r="H90" s="13"/>
    </row>
    <row r="91" spans="1:8" ht="15">
      <c r="A91" s="46" t="s">
        <v>56</v>
      </c>
      <c r="B91" s="46"/>
      <c r="C91" s="46"/>
      <c r="D91" s="46"/>
      <c r="E91" s="46"/>
      <c r="F91" s="46"/>
      <c r="G91" s="46"/>
      <c r="H91" s="46"/>
    </row>
    <row r="92" spans="1:8" ht="15">
      <c r="A92" s="46"/>
      <c r="B92" s="46"/>
      <c r="C92" s="46"/>
      <c r="D92" s="46"/>
      <c r="E92" s="46"/>
      <c r="F92" s="46"/>
      <c r="G92" s="46"/>
      <c r="H92" s="46"/>
    </row>
    <row r="93" spans="1:8" ht="15">
      <c r="A93" s="46"/>
      <c r="B93" s="46"/>
      <c r="C93" s="46"/>
      <c r="D93" s="46"/>
      <c r="E93" s="46"/>
      <c r="F93" s="46"/>
      <c r="G93" s="46"/>
      <c r="H93" s="46"/>
    </row>
  </sheetData>
  <sheetProtection formatCells="0" formatColumns="0" formatRows="0" insertColumns="0" insertRows="0" insertHyperlinks="0" deleteColumns="0" deleteRows="0"/>
  <protectedRanges>
    <protectedRange sqref="C81 F85 E86:E87 C89" name="Rozstęp1"/>
  </protectedRanges>
  <mergeCells count="25">
    <mergeCell ref="A1:D1"/>
    <mergeCell ref="E1:H1"/>
    <mergeCell ref="C80:H80"/>
    <mergeCell ref="C81:H84"/>
    <mergeCell ref="F85:H85"/>
    <mergeCell ref="E87:H87"/>
    <mergeCell ref="F76:G76"/>
    <mergeCell ref="B11:H11"/>
    <mergeCell ref="E8:H8"/>
    <mergeCell ref="A2:H2"/>
    <mergeCell ref="A3:H3"/>
    <mergeCell ref="A7:C7"/>
    <mergeCell ref="A8:C8"/>
    <mergeCell ref="A91:H93"/>
    <mergeCell ref="A9:C9"/>
    <mergeCell ref="B5:H5"/>
    <mergeCell ref="B6:H6"/>
    <mergeCell ref="E7:H7"/>
    <mergeCell ref="E9:H9"/>
    <mergeCell ref="E86:H86"/>
    <mergeCell ref="B12:H12"/>
    <mergeCell ref="B75:F75"/>
    <mergeCell ref="B78:H78"/>
    <mergeCell ref="B79:H79"/>
    <mergeCell ref="A4:H4"/>
  </mergeCells>
  <printOptions/>
  <pageMargins left="0.25" right="0.25" top="0.75" bottom="0.75" header="0.3" footer="0.3"/>
  <pageSetup fitToHeight="0" fitToWidth="1" orientation="portrait" paperSize="9" scale="87" r:id="rId1"/>
  <headerFooter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AdrianL</dc:creator>
  <cp:keywords/>
  <dc:description/>
  <cp:lastModifiedBy>Grzegorz Skowron</cp:lastModifiedBy>
  <cp:lastPrinted>2019-07-25T10:01:52Z</cp:lastPrinted>
  <dcterms:created xsi:type="dcterms:W3CDTF">2018-06-28T09:29:50Z</dcterms:created>
  <dcterms:modified xsi:type="dcterms:W3CDTF">2023-11-15T11:42:31Z</dcterms:modified>
  <cp:category/>
  <cp:version/>
  <cp:contentType/>
  <cp:contentStatus/>
</cp:coreProperties>
</file>