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505" tabRatio="700" activeTab="8"/>
  </bookViews>
  <sheets>
    <sheet name="dane" sheetId="1" r:id="rId1"/>
    <sheet name="budynki" sheetId="2" r:id="rId2"/>
    <sheet name="elektronika" sheetId="3" r:id="rId3"/>
    <sheet name="śr. trwałe" sheetId="4" r:id="rId4"/>
    <sheet name="pojazdy" sheetId="5" r:id="rId5"/>
    <sheet name="maszyny" sheetId="6" r:id="rId6"/>
    <sheet name="lokalizacje" sheetId="7" r:id="rId7"/>
    <sheet name="NNW" sheetId="8" r:id="rId8"/>
    <sheet name="szkodowość" sheetId="9" r:id="rId9"/>
  </sheets>
  <definedNames>
    <definedName name="_xlnm.Print_Area" localSheetId="1">'budynki'!$A$1:$Y$119</definedName>
    <definedName name="_xlnm.Print_Area" localSheetId="0">'dane'!$A$1:$I$17</definedName>
    <definedName name="_xlnm.Print_Area" localSheetId="2">'elektronika'!$A$1:$D$457</definedName>
    <definedName name="_xlnm.Print_Area" localSheetId="6">'lokalizacje'!$A$1:$C$14</definedName>
    <definedName name="_xlnm.Print_Area" localSheetId="5">'maszyny'!$A$1:$J$38</definedName>
    <definedName name="_xlnm.Print_Area" localSheetId="7">'NNW'!$A$1:$D$8</definedName>
    <definedName name="_xlnm.Print_Area" localSheetId="4">'pojazdy'!$A$1:$Y$14</definedName>
    <definedName name="_xlnm.Print_Area" localSheetId="8">'szkodowość'!$A$1:$D$41</definedName>
    <definedName name="_xlnm.Print_Area" localSheetId="3">'śr. trwałe'!$A$1:$C$18</definedName>
  </definedNames>
  <calcPr fullCalcOnLoad="1"/>
</workbook>
</file>

<file path=xl/sharedStrings.xml><?xml version="1.0" encoding="utf-8"?>
<sst xmlns="http://schemas.openxmlformats.org/spreadsheetml/2006/main" count="2225" uniqueCount="1031">
  <si>
    <t>szatnia</t>
  </si>
  <si>
    <t>lp.</t>
  </si>
  <si>
    <t>rok budowy</t>
  </si>
  <si>
    <t>ilość kondygnacji</t>
  </si>
  <si>
    <t>mury</t>
  </si>
  <si>
    <t>stropy</t>
  </si>
  <si>
    <t>RAZEM</t>
  </si>
  <si>
    <t xml:space="preserve">nazwa  </t>
  </si>
  <si>
    <t>rok produkcji</t>
  </si>
  <si>
    <t>wartość (początkowa) - księgowa brutto</t>
  </si>
  <si>
    <t>nazwa środka trwałego</t>
  </si>
  <si>
    <t>Lp.</t>
  </si>
  <si>
    <t>Marka</t>
  </si>
  <si>
    <t>Typ, model</t>
  </si>
  <si>
    <t>Nr rej.</t>
  </si>
  <si>
    <t>Poj.</t>
  </si>
  <si>
    <t>Rok prod.</t>
  </si>
  <si>
    <t>Ilość miejsc</t>
  </si>
  <si>
    <t>czy budynek jest podpiwniczony?</t>
  </si>
  <si>
    <t>NIP</t>
  </si>
  <si>
    <t>REGON</t>
  </si>
  <si>
    <t>Czy pojazd służy do nauki jazdy? (TAK/NIE)</t>
  </si>
  <si>
    <t>Nazwa maszyny (urządzenia)</t>
  </si>
  <si>
    <t>Numer seryjny</t>
  </si>
  <si>
    <t>Moc, wydajność, cinienie</t>
  </si>
  <si>
    <t>Rok produkcji</t>
  </si>
  <si>
    <t>Producent</t>
  </si>
  <si>
    <t xml:space="preserve">opis zabezpieczeń przed awarią (dodatkowe do wymaganych przepisami lub zaleceniami producenta)                 </t>
  </si>
  <si>
    <t>Suma ubezpieczenia (wartość odtworzeniowa)</t>
  </si>
  <si>
    <t>konstukcja i pokrycie dachu</t>
  </si>
  <si>
    <t>intalacja elekryczna</t>
  </si>
  <si>
    <t>instalacja gazowa</t>
  </si>
  <si>
    <t>informacja o przeprowadzonych remontach i modernizacji budynków starszych niż 50 lat (data remontu, czego dotyczył remont, wielkość poniesionych nakładów na remont)</t>
  </si>
  <si>
    <t>Rodzaj pojazdu zgodnie z dowodem rejestracyjnym lub innymi dokumentami</t>
  </si>
  <si>
    <t>Wykaz maszyn i urządzeń do ubezpieczenia od awarii</t>
  </si>
  <si>
    <t>czy jest to budynek zabytkowy, podlegający nadzorowi konserwatora zabytków?</t>
  </si>
  <si>
    <t>Urząd Miejski w Janikowie</t>
  </si>
  <si>
    <t>Budynek Urzędu</t>
  </si>
  <si>
    <t>administracja</t>
  </si>
  <si>
    <t>TAK</t>
  </si>
  <si>
    <t>Budynek Strażnicy OSP</t>
  </si>
  <si>
    <t>strażnica</t>
  </si>
  <si>
    <t>remiza</t>
  </si>
  <si>
    <t>garaż przy Urzędzie Miejskim</t>
  </si>
  <si>
    <t>garaż</t>
  </si>
  <si>
    <t>tak</t>
  </si>
  <si>
    <t xml:space="preserve">Dobieszewice 17 </t>
  </si>
  <si>
    <t xml:space="preserve">Sosnówiec 13 </t>
  </si>
  <si>
    <t xml:space="preserve">Sosnówiec 14 </t>
  </si>
  <si>
    <t xml:space="preserve">Broniewice 5 </t>
  </si>
  <si>
    <t>Broniewice 11</t>
  </si>
  <si>
    <t>Broniewice 14</t>
  </si>
  <si>
    <t>Broniewice 17</t>
  </si>
  <si>
    <t>Dębowo 14</t>
  </si>
  <si>
    <t>Wierzejewice 32</t>
  </si>
  <si>
    <t>Skalmierowice 12</t>
  </si>
  <si>
    <t>Trląg 53</t>
  </si>
  <si>
    <t>rekreacja</t>
  </si>
  <si>
    <t>Kompleks Targowiska Miejskiego wraz z wyposażeniem</t>
  </si>
  <si>
    <t>obsługa pasażerów</t>
  </si>
  <si>
    <t>O</t>
  </si>
  <si>
    <t>centrala monitoringu z obsługą, komisariat policji w budynku</t>
  </si>
  <si>
    <t>lata 70-te</t>
  </si>
  <si>
    <t xml:space="preserve">gaśnice </t>
  </si>
  <si>
    <t>Trląg 33</t>
  </si>
  <si>
    <t>KB</t>
  </si>
  <si>
    <t>gaśnice, hydranty,monitoring wizyjny wokół budynku</t>
  </si>
  <si>
    <t>gaśnice</t>
  </si>
  <si>
    <t>XIX w.</t>
  </si>
  <si>
    <t>Balice 6</t>
  </si>
  <si>
    <t>Dębowo 10</t>
  </si>
  <si>
    <t>Dobieszewice nr 8</t>
  </si>
  <si>
    <t>Dobieszewice 17</t>
  </si>
  <si>
    <t>Sosnówiec 13</t>
  </si>
  <si>
    <t>Sosnówiec 14</t>
  </si>
  <si>
    <t>Broniewice nr 5</t>
  </si>
  <si>
    <t>Broniewice nr 11</t>
  </si>
  <si>
    <t>Broniewice nr 14</t>
  </si>
  <si>
    <t>Broniewice nr 17</t>
  </si>
  <si>
    <t>Dębowo nr 14</t>
  </si>
  <si>
    <t>Wierzejewice nr 32</t>
  </si>
  <si>
    <t>Skalmierowice nr 12</t>
  </si>
  <si>
    <t>Trląg nr 53</t>
  </si>
  <si>
    <t>ul. Dworcowa 11</t>
  </si>
  <si>
    <t xml:space="preserve">gaśnice, hydranty,monitoring wizyjny wokół budynku </t>
  </si>
  <si>
    <t>1980-2013</t>
  </si>
  <si>
    <t>-</t>
  </si>
  <si>
    <t>teren gminy</t>
  </si>
  <si>
    <t>Ludzisko</t>
  </si>
  <si>
    <t>Pustaki</t>
  </si>
  <si>
    <t>Płyty kanałowe</t>
  </si>
  <si>
    <t>Płyty korytkowe, papa termozgrzewalna</t>
  </si>
  <si>
    <t>cegła, gazobeton</t>
  </si>
  <si>
    <t>cegła</t>
  </si>
  <si>
    <t>płyty korytkowe, belki z dwuteownika</t>
  </si>
  <si>
    <t>Cegła ceramiczna</t>
  </si>
  <si>
    <t>Żelbeton, cegła</t>
  </si>
  <si>
    <t>Gęstożebrowy Typu Dz</t>
  </si>
  <si>
    <t>Papa termozgrzewalna</t>
  </si>
  <si>
    <t>Cegła</t>
  </si>
  <si>
    <t>Konstrukcja drewniana, płyta azbestowo – cementowa</t>
  </si>
  <si>
    <t>Cegła pełna</t>
  </si>
  <si>
    <t xml:space="preserve">Drewniany, belkowy z podsufitką </t>
  </si>
  <si>
    <t>Konstrukcja drewniana, plyty azbestowo  cementowe</t>
  </si>
  <si>
    <t>Drewniany</t>
  </si>
  <si>
    <t>Konstrukcja drewniana, papa asfaltowa</t>
  </si>
  <si>
    <t>Konstrukcja drewniana, papa termozgrzewalna</t>
  </si>
  <si>
    <t>Drewniany belkowy, typu Kleina</t>
  </si>
  <si>
    <t>Drewniany, nad piwnicą Kleina</t>
  </si>
  <si>
    <t xml:space="preserve">Drewniany </t>
  </si>
  <si>
    <t>Bloczek silka</t>
  </si>
  <si>
    <t>Żelbetowy typu filigran, papa termozgrzewalna</t>
  </si>
  <si>
    <t>bloczek typu silka, konstrukcja stalowa- płyty warstwowe</t>
  </si>
  <si>
    <t>Konstrukcja stalowa, płyta warstwowa + świetliki dachowe</t>
  </si>
  <si>
    <t>beton prefabrykowany, stal</t>
  </si>
  <si>
    <t>stal, płyty niepalne</t>
  </si>
  <si>
    <t>Konstrukcja drewniana, pokrycie gont bitumiczny</t>
  </si>
  <si>
    <t>DOBRY</t>
  </si>
  <si>
    <t>NIE DOTYCZY</t>
  </si>
  <si>
    <t>DOSTATECZNY</t>
  </si>
  <si>
    <t>NIE</t>
  </si>
  <si>
    <t>CZĘŚCIOWO</t>
  </si>
  <si>
    <t>1 plus poddasze użytkowe</t>
  </si>
  <si>
    <t>Nazwa jednostki</t>
  </si>
  <si>
    <t>Adres</t>
  </si>
  <si>
    <t>nie dotyczy</t>
  </si>
  <si>
    <t>szkoła</t>
  </si>
  <si>
    <t xml:space="preserve"> alarm,dozór agencji ochrony , gaśnice,koce gaśnicze, gaśnice pianowa - 1 szt,gaśnica proszkowa - 11 szt, gaśnica śniegowa - 5 szt, hydranty -10 szt</t>
  </si>
  <si>
    <t>cegła pełna palona</t>
  </si>
  <si>
    <t>żelbetowy gęstożebrowy</t>
  </si>
  <si>
    <t>żelbetowy,pokrycie papa termozgrzewalna</t>
  </si>
  <si>
    <t>dobry</t>
  </si>
  <si>
    <t>bardzo dobry</t>
  </si>
  <si>
    <t>nie</t>
  </si>
  <si>
    <t xml:space="preserve">Ogrodzenie </t>
  </si>
  <si>
    <t>Sala gimnastyczna</t>
  </si>
  <si>
    <t xml:space="preserve">Boisko szkolne </t>
  </si>
  <si>
    <t>556-27-39-380</t>
  </si>
  <si>
    <t>340923862</t>
  </si>
  <si>
    <t>Miejsko - Gminny Ośrodek Pomocy Społecznej w Janikowie</t>
  </si>
  <si>
    <t>biurowiec</t>
  </si>
  <si>
    <t>lata 50-te</t>
  </si>
  <si>
    <t>GAZOBETON 40CM MUROWANY, DOCIEPLENIE STYROPIANEM GR. 18CM</t>
  </si>
  <si>
    <t>ŻELBETOWE, STROP NAD PIWNICAMI - AKERMANA, STROP NAD PARTEREM - PŁYTA OTWOROWA</t>
  </si>
  <si>
    <t>Środowiskowy Dom Samopomocy</t>
  </si>
  <si>
    <t>ośrodek wsparcia</t>
  </si>
  <si>
    <t>instalacja hydrantowa wew. 2-hydranty, 4-gaśnice, instalacja alarmowo przyzywowa: powiadomienie Policji w Janikowie, monitoring w Janikowie, Kierownik ŚDS</t>
  </si>
  <si>
    <t>ceglane</t>
  </si>
  <si>
    <t>żelbetowy gęstożebrowy Klaina</t>
  </si>
  <si>
    <t>drewniany stropodach ocieplany, pokryty papą asfaltową klejoną lepikiem</t>
  </si>
  <si>
    <t>częściowo</t>
  </si>
  <si>
    <t>Miejsko Gminna Biblioteka Publiczna</t>
  </si>
  <si>
    <t>556-270-60-67</t>
  </si>
  <si>
    <t>340696797</t>
  </si>
  <si>
    <t>Budynek Gminny Wielofunkcyjny Kołodziejewo</t>
  </si>
  <si>
    <t>hydrant, gaśnice, kraty kłódki, zamki</t>
  </si>
  <si>
    <t>MGOK Janikowo</t>
  </si>
  <si>
    <t>hydrant, gaśnice, kraty,zamki,alarm</t>
  </si>
  <si>
    <t xml:space="preserve">żelbetowe </t>
  </si>
  <si>
    <t>papa termozgrz.</t>
  </si>
  <si>
    <t>dobra</t>
  </si>
  <si>
    <t>556-258-19-67</t>
  </si>
  <si>
    <t>340152494</t>
  </si>
  <si>
    <t>Miejsko Gminny Ośrodek Kultury</t>
  </si>
  <si>
    <t>świetlica wiejska</t>
  </si>
  <si>
    <t xml:space="preserve">O </t>
  </si>
  <si>
    <t>żelbetowe monolityczne</t>
  </si>
  <si>
    <t>stalowa</t>
  </si>
  <si>
    <t>remonty bieżące w miarę potrzeb i posiadanych środków</t>
  </si>
  <si>
    <t xml:space="preserve">Trląg  świetlica </t>
  </si>
  <si>
    <t xml:space="preserve">świetlica wiejska </t>
  </si>
  <si>
    <t>1970-1980</t>
  </si>
  <si>
    <t>hydrant, gaśnice, kraty,zamki</t>
  </si>
  <si>
    <t xml:space="preserve">Dobieszewice świetlica </t>
  </si>
  <si>
    <t>hydrant, gaśnice,zamki</t>
  </si>
  <si>
    <t>drewniany</t>
  </si>
  <si>
    <t>eternit</t>
  </si>
  <si>
    <t xml:space="preserve">Broniewice świetlica </t>
  </si>
  <si>
    <t>hydrant, gaśnice, zamki</t>
  </si>
  <si>
    <t>kamień polny</t>
  </si>
  <si>
    <t>drewniane</t>
  </si>
  <si>
    <t xml:space="preserve">Kołuda Mała świetlica </t>
  </si>
  <si>
    <t>Kołuda Wielka świetlica</t>
  </si>
  <si>
    <t>Wierzejewice świetlica</t>
  </si>
  <si>
    <t xml:space="preserve"> hydrant, gaśnice, zamki</t>
  </si>
  <si>
    <t>Kołodziejewo sala biesiadna</t>
  </si>
  <si>
    <t>sala biesiadna</t>
  </si>
  <si>
    <t>hydrant, gaśnice,zamki, zasuwa</t>
  </si>
  <si>
    <t>do remontu</t>
  </si>
  <si>
    <t>Ludzisko świetlica</t>
  </si>
  <si>
    <t>świetlica  wiejska</t>
  </si>
  <si>
    <t>żelbetowe</t>
  </si>
  <si>
    <t>M-GOK</t>
  </si>
  <si>
    <t>hydrant, gaśnice, kraty, zamki, alarm</t>
  </si>
  <si>
    <t xml:space="preserve">Budynek Centrum Kultury </t>
  </si>
  <si>
    <t xml:space="preserve">centrum kultury </t>
  </si>
  <si>
    <t>gaśnice, zamki, alarm, monitoring</t>
  </si>
  <si>
    <t xml:space="preserve"> Kocioł Junkers</t>
  </si>
  <si>
    <t>Miejsko Gminny Zespół Oświaty</t>
  </si>
  <si>
    <t>340928405</t>
  </si>
  <si>
    <t>Szkoła Podstawowa im. Janusza Korczaka w Broniewicach</t>
  </si>
  <si>
    <t>556-23-65-324</t>
  </si>
  <si>
    <t>001144439</t>
  </si>
  <si>
    <t>Budynek szkolny</t>
  </si>
  <si>
    <t>edukacja szkolna</t>
  </si>
  <si>
    <t>alarm, gaśnice, hydranty</t>
  </si>
  <si>
    <t>drewno, stal</t>
  </si>
  <si>
    <t>konstrukcja drewniana, gonty</t>
  </si>
  <si>
    <t>kocioł centralnego ogrzewania</t>
  </si>
  <si>
    <t>001196480/1</t>
  </si>
  <si>
    <t>140KW</t>
  </si>
  <si>
    <t>DeDetrichGT337</t>
  </si>
  <si>
    <t>Broniewice 3</t>
  </si>
  <si>
    <t>Szkoła Podstawowa w Janikowie</t>
  </si>
  <si>
    <t>556-23-72-910</t>
  </si>
  <si>
    <t>091169969</t>
  </si>
  <si>
    <t>gaśnice, hydranty, alarm</t>
  </si>
  <si>
    <t>gazobeton</t>
  </si>
  <si>
    <t>beton, papa</t>
  </si>
  <si>
    <t>Węzeł cieplny</t>
  </si>
  <si>
    <t>gaśnice, hadranty, alarm</t>
  </si>
  <si>
    <t>Budynek ul. Szkolna</t>
  </si>
  <si>
    <t>1958/1978</t>
  </si>
  <si>
    <t>ul. Szkolna 1</t>
  </si>
  <si>
    <t>ceramiczne</t>
  </si>
  <si>
    <t>gont papowy</t>
  </si>
  <si>
    <t>częściowo do remontu</t>
  </si>
  <si>
    <t>Plac zabaw "Radosna Szkoła"</t>
  </si>
  <si>
    <t>plac zabaw</t>
  </si>
  <si>
    <t>ogrodzenie</t>
  </si>
  <si>
    <t>Dysk zewnętrzny Passport Ultra</t>
  </si>
  <si>
    <t>001144451</t>
  </si>
  <si>
    <t xml:space="preserve">Budynek szkolny </t>
  </si>
  <si>
    <t>szkoła/kuchnia/stołówka</t>
  </si>
  <si>
    <t>1957/1996</t>
  </si>
  <si>
    <t>gaśnice, alarm, kraty w oknach pracowni komputerowej, bezpieczniki różnicowe</t>
  </si>
  <si>
    <t>gestożebrowy,trial</t>
  </si>
  <si>
    <t xml:space="preserve"> stropodach pełny izolowany styropianem, papa</t>
  </si>
  <si>
    <t>pustak gazobeton</t>
  </si>
  <si>
    <t>dźwigary stalowe,blacha fałdowa samonosna,styropian,papa na płytach wiórowych</t>
  </si>
  <si>
    <t>Stołówka</t>
  </si>
  <si>
    <t>papa</t>
  </si>
  <si>
    <t>Budynek kotłowni</t>
  </si>
  <si>
    <t>kotłownia</t>
  </si>
  <si>
    <t>alarm, zabezpieczenie elektryczne różnicowe</t>
  </si>
  <si>
    <t>gęstożebrowy</t>
  </si>
  <si>
    <t>dostateczny</t>
  </si>
  <si>
    <t xml:space="preserve">piec CO  SCHAFFER  KOCIOŁ GRZEWCZY WODNY OLEJOWY domomax TYP dxn 100 </t>
  </si>
  <si>
    <t>moc cieplna 70-100 KW</t>
  </si>
  <si>
    <t>SCHAFFER</t>
  </si>
  <si>
    <t>alarm</t>
  </si>
  <si>
    <t>Szkoła Podstawowa w Kołodziejewie</t>
  </si>
  <si>
    <t>001144422</t>
  </si>
  <si>
    <t xml:space="preserve">Budynek szkoły </t>
  </si>
  <si>
    <t>1951 r.</t>
  </si>
  <si>
    <t>cegła pełna</t>
  </si>
  <si>
    <t>konstrukcja drewniana kryty gontem papowym</t>
  </si>
  <si>
    <t>budynek przedszkolny</t>
  </si>
  <si>
    <t>1970 r.</t>
  </si>
  <si>
    <t xml:space="preserve">dobry </t>
  </si>
  <si>
    <t>Kocioł olejowy Schafer -Domobloc 215</t>
  </si>
  <si>
    <t>41400 - C01189 - K4</t>
  </si>
  <si>
    <t xml:space="preserve">Moc cieplna kotła: 155 - 215 KW   Powierzchnia grzewcza 6,61 m²            </t>
  </si>
  <si>
    <t>Interdomo GmbHu.Co</t>
  </si>
  <si>
    <t>wyłączniki różnicowoprądowe 100 A oraz 40 A</t>
  </si>
  <si>
    <t>przedszkole</t>
  </si>
  <si>
    <t xml:space="preserve">Przedszkole w Janikowie </t>
  </si>
  <si>
    <t>556-23-57-276</t>
  </si>
  <si>
    <t>000258678</t>
  </si>
  <si>
    <t>OSIR Janikowo</t>
  </si>
  <si>
    <t>Ośrodek Sportu i Rekreacji</t>
  </si>
  <si>
    <t>Budynek Hali Widowiskowo-Sportowej</t>
  </si>
  <si>
    <t>hala sportowo - widowiskowa</t>
  </si>
  <si>
    <t xml:space="preserve">KB </t>
  </si>
  <si>
    <t>alarm, monitoring</t>
  </si>
  <si>
    <t>Janikowo, Główna</t>
  </si>
  <si>
    <t>SPIROL, FILIGRAN</t>
  </si>
  <si>
    <t>Blacha, papa termozgrzewalna</t>
  </si>
  <si>
    <t>Budynek basen kryty</t>
  </si>
  <si>
    <t>basen</t>
  </si>
  <si>
    <t>alarm, monitring</t>
  </si>
  <si>
    <t>Prefabrykat żelbetowy, gazobeton</t>
  </si>
  <si>
    <t>Żelbeton</t>
  </si>
  <si>
    <t>Papa termozgrzewalna, blachodachówka, płyty warstwowe blacha trapezowa</t>
  </si>
  <si>
    <t>Budynek Hangaru i Klubu żeglarskiego „Kormoran”</t>
  </si>
  <si>
    <t>klub żeglarski</t>
  </si>
  <si>
    <t>zamki</t>
  </si>
  <si>
    <t>Budynek szatni wraz z budynkami administracyjnymi</t>
  </si>
  <si>
    <t>szatnie</t>
  </si>
  <si>
    <t>Boisko Sportowe ORLIK (sanitariaty, płyta boiska, ogrodzenie)</t>
  </si>
  <si>
    <t>boisko</t>
  </si>
  <si>
    <t>Obiekt kontenerowy, plyty warstwowe metalplast</t>
  </si>
  <si>
    <t xml:space="preserve">budynek szatni przy boisku </t>
  </si>
  <si>
    <t>Kołuda Wielka</t>
  </si>
  <si>
    <t>boisko wielofunkcyjne</t>
  </si>
  <si>
    <t>Kołodziejewo</t>
  </si>
  <si>
    <t>Broniewice</t>
  </si>
  <si>
    <t>instalacja sztucznego lodowiska</t>
  </si>
  <si>
    <t xml:space="preserve">Janikowo, Główna </t>
  </si>
  <si>
    <t>boisko sportowe</t>
  </si>
  <si>
    <t>boisko sportowe MOSKWA 80 + treningowe</t>
  </si>
  <si>
    <t>wodny plac zabaw</t>
  </si>
  <si>
    <t>Urząd Miejski</t>
  </si>
  <si>
    <t>LV3036E280194</t>
  </si>
  <si>
    <t>CIN22YT</t>
  </si>
  <si>
    <t>STIGA ESTATE</t>
  </si>
  <si>
    <t>agregat 2 sprężarkowy, sprężarka (sztuczne lodowisko)</t>
  </si>
  <si>
    <t>70 KW</t>
  </si>
  <si>
    <t>Janikowo</t>
  </si>
  <si>
    <t>Agregat do przeczesywania trawy</t>
  </si>
  <si>
    <t>OSIR</t>
  </si>
  <si>
    <t>Lokal w budynku KSM</t>
  </si>
  <si>
    <t>konstrukcja stalowa, blacha trapezowa, płyta PW</t>
  </si>
  <si>
    <t>WDB9676371L991035</t>
  </si>
  <si>
    <t>CIN 73398</t>
  </si>
  <si>
    <t>rodzaj wartości - księgowa brutto  KB / odtworzeniowa O / odtworzeniowa podana przez Klienta O*</t>
  </si>
  <si>
    <t>Budynki filii pogotowia ratunkowego</t>
  </si>
  <si>
    <t>Ogrodzenie i boisko</t>
  </si>
  <si>
    <t>szkolny</t>
  </si>
  <si>
    <t>000525151</t>
  </si>
  <si>
    <t>Laptop Lenovo</t>
  </si>
  <si>
    <t>monitoring</t>
  </si>
  <si>
    <t>3 gaśnice proszkowe z proszkiem BC</t>
  </si>
  <si>
    <t xml:space="preserve">11 szt. gaśnic proszkowych z proszkiem BC, 7 szt.czujników alarmowych, cłodobowy alarm, sygnał alarmowy przekazywany do dyrektora szkoły, 2 pracowników i na komisariat Policji w Janikowie </t>
  </si>
  <si>
    <t>garaż typu "blaszak"</t>
  </si>
  <si>
    <t>kłódki</t>
  </si>
  <si>
    <t>blacha stalowa ocynkowana na kątownikach</t>
  </si>
  <si>
    <t>blacha stalowa ocynkowana</t>
  </si>
  <si>
    <t>brak</t>
  </si>
  <si>
    <t>zestaw Wonder - roboty Dash i DOT</t>
  </si>
  <si>
    <t>Tablet Lenovo</t>
  </si>
  <si>
    <t>Klimatyzator Vesser WGC 12 IT</t>
  </si>
  <si>
    <t>Laptop Asus</t>
  </si>
  <si>
    <t>Łącznie</t>
  </si>
  <si>
    <t>NNW</t>
  </si>
  <si>
    <t>Szkoła Podstawowa im. Jana z Ludziska  w Ludzisku</t>
  </si>
  <si>
    <t>Notebook HP</t>
  </si>
  <si>
    <t>Laptop DELL Vostro FHDmatt LED</t>
  </si>
  <si>
    <t>Drukarka HP LJ PRO 400</t>
  </si>
  <si>
    <t>Drukarka HP LJ Pro 400</t>
  </si>
  <si>
    <t>Zestaw nagłaśniający</t>
  </si>
  <si>
    <t>Janikowo, Dworcowa</t>
  </si>
  <si>
    <t>Okres ubezpieczenia</t>
  </si>
  <si>
    <t>Zakres ubezpieczenia</t>
  </si>
  <si>
    <t>OC</t>
  </si>
  <si>
    <t>AC</t>
  </si>
  <si>
    <t>x</t>
  </si>
  <si>
    <t>Siłownia zewnętrzna</t>
  </si>
  <si>
    <t>ul. Bp. M. Kozala</t>
  </si>
  <si>
    <t>Miejsko Gminny 
Ośrodek Pomocy Społecznej</t>
  </si>
  <si>
    <t>ul. Miła 11
88-160 Janikowo</t>
  </si>
  <si>
    <t>Środowiskowy 
Dom Samopomocy</t>
  </si>
  <si>
    <t>ul. Północna 1
88-160 Janikowo</t>
  </si>
  <si>
    <t xml:space="preserve">ul. Dworcowa 1
88-160 Janikowo </t>
  </si>
  <si>
    <t>Miejsko Gminna 
Biblioteka Publiczna</t>
  </si>
  <si>
    <t>Miejsko Gminny 
Ośrodek Kultury</t>
  </si>
  <si>
    <t xml:space="preserve">ul.Przemysłowa 26
88-160 Janikowo </t>
  </si>
  <si>
    <t>Miejsko Gminny 
Zespół Oświaty</t>
  </si>
  <si>
    <t>ul. Przemysłowa 6
88-160 Janikowo</t>
  </si>
  <si>
    <t>Szkoła Podstawowa 
im. Janusza Korczaka 
w Broniewicach</t>
  </si>
  <si>
    <t>Broniewice 3
88-160 Janikowo</t>
  </si>
  <si>
    <t>Szkoła Podstawowa 
im. Jana z Ludziska  
w Ludzisku</t>
  </si>
  <si>
    <t>Ludzisko 10
88-160 Janikowo</t>
  </si>
  <si>
    <t>ul. Słoneczna 31
88-160 Janikowo</t>
  </si>
  <si>
    <t xml:space="preserve">ul. Przemysłowa 6
88-160 Janikowo </t>
  </si>
  <si>
    <t xml:space="preserve">nazwa budynku / budowli </t>
  </si>
  <si>
    <t xml:space="preserve">przeznaczenie budynku / budowli </t>
  </si>
  <si>
    <t>czy budynek jest użytkowany?</t>
  </si>
  <si>
    <t>zabezpieczenia
(znane zabiezpieczenia 
p-poż i przeciw kradzieżowe)</t>
  </si>
  <si>
    <t>lokalizacja 
(adres)</t>
  </si>
  <si>
    <t>ul. Przemysłowa 6
Janikowo</t>
  </si>
  <si>
    <t>Rodzaj materiałów budowlanych, 
z jakich wykonano budynek</t>
  </si>
  <si>
    <t>dach 
(konstrukcja 
i pokrycie)</t>
  </si>
  <si>
    <r>
      <t>Opis stanu technicznego budynku wg poniższych elementów budynku</t>
    </r>
  </si>
  <si>
    <t>sieć wodno-kanalizacyjna 
oraz cenralnego ogrzewania</t>
  </si>
  <si>
    <t>stolarka okienna 
i drzwiowa</t>
  </si>
  <si>
    <t>instalacja wentylacyjna 
i kominowa</t>
  </si>
  <si>
    <t xml:space="preserve">powierzchnia użytkowa 
(w m²) </t>
  </si>
  <si>
    <t>czy jest wyposażony w windę?</t>
  </si>
  <si>
    <t>mieszkalny</t>
  </si>
  <si>
    <t>usługowy</t>
  </si>
  <si>
    <t>Balice 6 
(mieszkalny wielorodzinny)</t>
  </si>
  <si>
    <t>Dębowo 10 
(dworek, mieszkalny)</t>
  </si>
  <si>
    <t>Zadaszenie miejsca spotkań 
w Ludzisku</t>
  </si>
  <si>
    <t>w tym zbiory biblioteczne</t>
  </si>
  <si>
    <t>CIN 3198A</t>
  </si>
  <si>
    <t>od</t>
  </si>
  <si>
    <t>do</t>
  </si>
  <si>
    <t>Volvo</t>
  </si>
  <si>
    <t>FL</t>
  </si>
  <si>
    <t>YV2T0Y1BXKZ122669</t>
  </si>
  <si>
    <t>Wartośc pojazdu
(z VAT)</t>
  </si>
  <si>
    <t>Węzeł cieplny 
w budynku Gimnazjum</t>
  </si>
  <si>
    <t>budynek + sala gim. 3 524,69</t>
  </si>
  <si>
    <t>Miejsko - Gminny Ośrodek Pomocy Społecznej</t>
  </si>
  <si>
    <t>gaśnica proszkowa - 3szt., alarm antywłamaniowy, rolety zewnętrzne antywłamaniowe</t>
  </si>
  <si>
    <t>Lokalizacja</t>
  </si>
  <si>
    <t>Dzienny Dom Senior +
ul. Dworcowa 1, 88-160 Janikowo</t>
  </si>
  <si>
    <t>gaśnica proszkowa - 5szt., alarm antywłamaniowy, czujniki antywłamaniowe</t>
  </si>
  <si>
    <t xml:space="preserve">Dzienny Dom Senior + </t>
  </si>
  <si>
    <t>Dzienny Dom Senior +</t>
  </si>
  <si>
    <t>Biblioteka
- 2 pomieszczenia</t>
  </si>
  <si>
    <t>Biblioteka
- 1 pomieszczenie</t>
  </si>
  <si>
    <t>1957 
remont 2009</t>
  </si>
  <si>
    <t>ul. Przemysłowa 26
Janikowo</t>
  </si>
  <si>
    <t>ul. Przemysłowa 26, Janikowo - Filia</t>
  </si>
  <si>
    <t xml:space="preserve">Ogrodzenie kute 
- budynek Centrum </t>
  </si>
  <si>
    <t>po remoncie 2008</t>
  </si>
  <si>
    <t>przed 1980</t>
  </si>
  <si>
    <t>1980
- adaptacja na świetlicę 2010</t>
  </si>
  <si>
    <t>1957 
po remoncie 2009</t>
  </si>
  <si>
    <t>ul. 1 maja 8
Janikowo</t>
  </si>
  <si>
    <t>Czy maszyna (urządzenie) jest eksploatowana pod ziemią?</t>
  </si>
  <si>
    <t>Miejsce ubezpieczenia</t>
  </si>
  <si>
    <t>l.p.</t>
  </si>
  <si>
    <t>556-274-02-07</t>
  </si>
  <si>
    <t>Szkoła Podstawowa 
im. Janusza Korczaka w Broniewicach</t>
  </si>
  <si>
    <t>zmiękczacz wody, 
instalacja elektr.</t>
  </si>
  <si>
    <t>Segment E 
Szkoły Podstawowej</t>
  </si>
  <si>
    <t>556-23-65-330</t>
  </si>
  <si>
    <t>Ludzisko 10</t>
  </si>
  <si>
    <t>ul. Szkolna 10
Kołodziejewo 
88-160 Janikowo</t>
  </si>
  <si>
    <t>556-23-60-309</t>
  </si>
  <si>
    <t>556-27-38-995</t>
  </si>
  <si>
    <t>razem sprzęt stacjonarny</t>
  </si>
  <si>
    <t>razem sprzęt przenośny</t>
  </si>
  <si>
    <t>razem monitoring wizyjny</t>
  </si>
  <si>
    <t>STIGA ESTATE 
GRAND ROYAL</t>
  </si>
  <si>
    <t>ul. Główna 42</t>
  </si>
  <si>
    <t xml:space="preserve">1. Wykaz sprzętu elektronicznego stacjonarnego </t>
  </si>
  <si>
    <t xml:space="preserve">2. Wykaz sprzętu elektronicznego przenośnego </t>
  </si>
  <si>
    <t>Monitor Dell LED</t>
  </si>
  <si>
    <t>Monitor IIYAMA LED</t>
  </si>
  <si>
    <t>Urządzenie KYOCERA MFP ECOSYS</t>
  </si>
  <si>
    <t>Telefon Panasonic KX TG 2512</t>
  </si>
  <si>
    <t>Niszczarka Fellowes Microshred 2szt.</t>
  </si>
  <si>
    <t>Klimatyzatory Hyundai + pompki skroplin 2szt.</t>
  </si>
  <si>
    <t>Tablet Huawei T3 10</t>
  </si>
  <si>
    <t>Telefon Samsung Galaxy A20e</t>
  </si>
  <si>
    <t>Telefon Nokia 105</t>
  </si>
  <si>
    <t xml:space="preserve">Przedszkole "Słoneczko"
w Janikowie </t>
  </si>
  <si>
    <t>system oddymiania, alarm p/poz, wewnętrzny system alarmowy całodobowy - sygnał połączony z agencją Solid Security, 2 gaśnice pianowe, 5 gasnic proszkowych, hydrant - 4</t>
  </si>
  <si>
    <t>dozór agencji Solid Security</t>
  </si>
  <si>
    <t>winda towarowa</t>
  </si>
  <si>
    <t>Wieża PHILIPS</t>
  </si>
  <si>
    <t>Wieża SAMSUNG</t>
  </si>
  <si>
    <t>556-27-78-718</t>
  </si>
  <si>
    <t>hydrant, gaśnice, zamki,</t>
  </si>
  <si>
    <t>Zestaw kinowy przy modernizacji kina</t>
  </si>
  <si>
    <t>Zestaw cyfrowego sprzętu przy cyfryzacji kina</t>
  </si>
  <si>
    <t>Zestaw oświetleniowy sali kinowej w systemie DALI</t>
  </si>
  <si>
    <t>Zestaw oświetlenia przeszkodowego</t>
  </si>
  <si>
    <t>Komputer PC-SFF/HP/Z230/U/XEON-E3</t>
  </si>
  <si>
    <t>Komputer PC -uSFF/HP/800G1/7P/I5-4590S-3.00-4C</t>
  </si>
  <si>
    <t>Urządzenie wielofunkcyjne HPLaserJetProM426fdn</t>
  </si>
  <si>
    <t>Tablet Huawei</t>
  </si>
  <si>
    <t>ul. Kozala 3</t>
  </si>
  <si>
    <t>Zestaw tablica interaktywna</t>
  </si>
  <si>
    <t>Komputer p 5720</t>
  </si>
  <si>
    <t>Drukarka HP Jet M15w</t>
  </si>
  <si>
    <t>Notebook Dell 5471 Core</t>
  </si>
  <si>
    <t>Tablet R3</t>
  </si>
  <si>
    <t>Komputer Dell V 260 cpui 3</t>
  </si>
  <si>
    <t xml:space="preserve">Zestaw edukacyjny LOFI </t>
  </si>
  <si>
    <t>Dash DA roboty</t>
  </si>
  <si>
    <t>Zestaw Wonder zestaw robotów</t>
  </si>
  <si>
    <t>Projektor Epson EMPx56</t>
  </si>
  <si>
    <t>Tablet Samsung Galaxy Tab.</t>
  </si>
  <si>
    <t>Notebook Asus R 54OUB 12 GB</t>
  </si>
  <si>
    <t>ul. Główna 6</t>
  </si>
  <si>
    <t>Monitor interaktywny</t>
  </si>
  <si>
    <t>Monitor 21"</t>
  </si>
  <si>
    <t>Roboty edukacyjne</t>
  </si>
  <si>
    <t>Laminator</t>
  </si>
  <si>
    <t>telewizor Manta 60"</t>
  </si>
  <si>
    <t xml:space="preserve">ploter Brother </t>
  </si>
  <si>
    <t xml:space="preserve">zestaw szkolny 6-pak roboty OzoBit </t>
  </si>
  <si>
    <t>tablet Huwawei - 5 szt.</t>
  </si>
  <si>
    <t>laptop Dell - 3 szt.</t>
  </si>
  <si>
    <t>Szkoła Podstawowa im. Jana z Ludziska w Ludzisku</t>
  </si>
  <si>
    <t>OzoBit (6 szt.)</t>
  </si>
  <si>
    <t>Tablet huawei mediapad M5 (5 szt.)</t>
  </si>
  <si>
    <t>Laptop Asus (2 szt.)</t>
  </si>
  <si>
    <t>Monitor interaktywny (2 szt.)</t>
  </si>
  <si>
    <t>ul. Szkolna 10 Kołodziejewo Kotłownia olejowa budynek Sali gimnastycznej SP Kołodziejewo</t>
  </si>
  <si>
    <t>w okresie zimowym</t>
  </si>
  <si>
    <t>w okresie letnim</t>
  </si>
  <si>
    <t>kosiarka samojezdna</t>
  </si>
  <si>
    <t>557-00-06-344</t>
  </si>
  <si>
    <t>Monitor Dell S2319H</t>
  </si>
  <si>
    <t>Drukarka HP Color J Pro MFP  M281fdn</t>
  </si>
  <si>
    <t>Serwer NAS QNAP TS-231P2-4</t>
  </si>
  <si>
    <t>Laptop MSI MS-17C5</t>
  </si>
  <si>
    <t>żelbetowy</t>
  </si>
  <si>
    <t>żelbetowy, papa termozgrzewalna</t>
  </si>
  <si>
    <t>wiązary drewniane blachodachówka</t>
  </si>
  <si>
    <t>płyty korytowe</t>
  </si>
  <si>
    <t>papa termozgrzewalna</t>
  </si>
  <si>
    <t>placówka opieki zdrowotnej - budynek częściowo mieszkalny</t>
  </si>
  <si>
    <t>pokrycie dachu papą, wymiana obróbek, rynien i rur spustowych - 2019</t>
  </si>
  <si>
    <t>pokrycie dachu papą termozgrzewalną - 2014</t>
  </si>
  <si>
    <t>Drewniany polepa, łukowy Kleina - piwnica</t>
  </si>
  <si>
    <t>Konstrukcja drewniana, blachodachówka</t>
  </si>
  <si>
    <t>Konstrukcja drewniana polepa</t>
  </si>
  <si>
    <t>2018- wymiana płyt azbestowo-cementowych na blachodachówkę, przemurownaie kominów, montaż rynien i rur spustowych.częściowe wzmocnienie konstrukcji drewnianej</t>
  </si>
  <si>
    <t>Konstrukcja drewniana - polepa</t>
  </si>
  <si>
    <t>Konstrukcja drewniana, płyty azbestowo  cementowe</t>
  </si>
  <si>
    <t>2019 - remont dachu</t>
  </si>
  <si>
    <t>Dźwigary drewniane, papa termozgrzewalna</t>
  </si>
  <si>
    <t>2019 - wymiana stropodachu</t>
  </si>
  <si>
    <t>2014 - wymiana stropodachu</t>
  </si>
  <si>
    <t>2016 - remont dachu</t>
  </si>
  <si>
    <t>Kawiarnia</t>
  </si>
  <si>
    <t>usługowa</t>
  </si>
  <si>
    <t>Strop żelbetowy, papa termozgrzewalna</t>
  </si>
  <si>
    <t>2015 - remont</t>
  </si>
  <si>
    <t>STIHL</t>
  </si>
  <si>
    <t>RT 5097</t>
  </si>
  <si>
    <t>X30-3036E</t>
  </si>
  <si>
    <t>ul. Szkolna 7, Kołodziejewo - Filia</t>
  </si>
  <si>
    <t>ul. Dworcowa 1, Janikowo - Biblioteka Publiczna</t>
  </si>
  <si>
    <t>John Deere*</t>
  </si>
  <si>
    <t>* wartość pojazdu uwzględnia przednie obciążniki i dokupioną w 2014r. kabinę ciągnika</t>
  </si>
  <si>
    <t>Jednostka</t>
  </si>
  <si>
    <t>Ubezpieczony</t>
  </si>
  <si>
    <t>liczba osób</t>
  </si>
  <si>
    <t>Gmina Janikowo</t>
  </si>
  <si>
    <t>Pensjonariusze</t>
  </si>
  <si>
    <t>Dzieci w świetlicy MGOPS</t>
  </si>
  <si>
    <t>Seniorzy
w Dziennym Domu Senior +</t>
  </si>
  <si>
    <t>urządzenie wielofunkcyjne Brother MFC-J2330DW</t>
  </si>
  <si>
    <t>Drukarka 3DXYZ Printing da Vinci Junior</t>
  </si>
  <si>
    <t>urządzenie wielofunkcyjne Epson L6160</t>
  </si>
  <si>
    <t>zestaw Wonder</t>
  </si>
  <si>
    <t>Ozobot 2.0 Bit dwupak</t>
  </si>
  <si>
    <t>laptop ASUS X543</t>
  </si>
  <si>
    <t>mikrofon logopedyczny</t>
  </si>
  <si>
    <t>pakiet BBC micro bit</t>
  </si>
  <si>
    <t>Makey Makey  - wersja classic zestaw 5 szt.</t>
  </si>
  <si>
    <t>odtwarzacz CD Sony Boombox</t>
  </si>
  <si>
    <t>Monitor DEEL Led 21,5</t>
  </si>
  <si>
    <t>Drukarka Fisk.NOVITUS HD OnLine</t>
  </si>
  <si>
    <t>Drukarka HP 400MFP M401DN</t>
  </si>
  <si>
    <t>Drukarka Biletowa Bixdon</t>
  </si>
  <si>
    <t>Drukarka Fiskalna NOVITUS HD OnLine</t>
  </si>
  <si>
    <t>Komputer DELL OPITIPLEX</t>
  </si>
  <si>
    <t>Serwer DELL Power Edge T 130</t>
  </si>
  <si>
    <t>Telefony Panasonic KX-TG2511 2szt.</t>
  </si>
  <si>
    <t>Podgrzewacz wody</t>
  </si>
  <si>
    <t>Niszczarka Fellowes Automax 150c</t>
  </si>
  <si>
    <t>Komputer Dell Vostro z oprogram.</t>
  </si>
  <si>
    <t>Monitor Dell LED 24</t>
  </si>
  <si>
    <t>Komputer Dell Vostro 3670MT z oprogram.</t>
  </si>
  <si>
    <t>Laptop Dell Vostro</t>
  </si>
  <si>
    <t>Nr podw. / nadw.</t>
  </si>
  <si>
    <t>Klimatyzator Hunday HRP-18LL</t>
  </si>
  <si>
    <t>Zestaw szkolny OZOBOT</t>
  </si>
  <si>
    <t>Notebook Asus Vivo Bool</t>
  </si>
  <si>
    <t>Drukarka HP 5075</t>
  </si>
  <si>
    <t>BECREO Kit - Zestaw do nauki program.</t>
  </si>
  <si>
    <t>BOSON StarterKit - zestaw do nauki prog. i fizyki 2 szt.</t>
  </si>
  <si>
    <t>Makey Makey - płytki do progr. i fizyki 5 szt.</t>
  </si>
  <si>
    <t>Micro: bitGOBBC - płytki do nauki programowania 4 szt.</t>
  </si>
  <si>
    <t xml:space="preserve">Skribot - robot do nauki programowania </t>
  </si>
  <si>
    <t>Micro: BitBBC - płytka do nauki programowania</t>
  </si>
  <si>
    <t>Makey Makey - wersja classic 4 szt.</t>
  </si>
  <si>
    <t>BBC Micro: bit podstawowy - moduł edukacyjny 2 szt.</t>
  </si>
  <si>
    <t xml:space="preserve">Drukarka HP DeskJet5075 Ink Advantage </t>
  </si>
  <si>
    <t>Tablet LENOVO - 5 szt.</t>
  </si>
  <si>
    <t>Laptop HP</t>
  </si>
  <si>
    <t>3 kotły Vaillant ecoTec plus VU 596/ 5-5</t>
  </si>
  <si>
    <t xml:space="preserve">moc - 55 kW,ciśnienie - 4 bar  </t>
  </si>
  <si>
    <t xml:space="preserve">Vaillant        </t>
  </si>
  <si>
    <t xml:space="preserve">Tablet lenovo </t>
  </si>
  <si>
    <t>Ubiquiti  Nano Station Punkty dostępowe (7szt.)</t>
  </si>
  <si>
    <t>Notebook HP 250 G7 (4szt.)</t>
  </si>
  <si>
    <t>Drukarka wielofunkcyjna HP laser Jet Pro M428</t>
  </si>
  <si>
    <t>Notebook HP 250 G7 (6 szt.)</t>
  </si>
  <si>
    <t>Stacja dokująca Dell D3100USB 3 Ultra</t>
  </si>
  <si>
    <t>Monitor iiyama G-master G2530 HUSB.H.</t>
  </si>
  <si>
    <t>Dell Vostro 3568 15,6 (4GB/i5-720ov/ssd)</t>
  </si>
  <si>
    <t>NOVOX FREE H2-system bezprzewodowy</t>
  </si>
  <si>
    <t xml:space="preserve">DOBRY </t>
  </si>
  <si>
    <t>Komputer Dell Vostro 3670 MT</t>
  </si>
  <si>
    <t>Monitor DellS2319H</t>
  </si>
  <si>
    <t>KomputerAiO Lenovo V530-22ICB</t>
  </si>
  <si>
    <t>Monitor IIYama ProLite XB3270QS-B1</t>
  </si>
  <si>
    <t>Laptop Dell Vostro v5590</t>
  </si>
  <si>
    <t>Szkoła Podstawowa im. Janusza Kusocińskiego
w Kołodziejewie</t>
  </si>
  <si>
    <t>Trląg 50</t>
  </si>
  <si>
    <t>ŻELBETOWY, POKRYCIE BLACHĄ I 2X PAPĄ TERMOZGRZEWALNĄ I DOCIEPLENIE STYROPIANEM
na dachu znajduje się płyta izolacyjna PW 11A gr. 15cm</t>
  </si>
  <si>
    <t>Wartość środków trwałych i wyposażenia</t>
  </si>
  <si>
    <t>ośrodek kultury</t>
  </si>
  <si>
    <t xml:space="preserve">1 kocioł. 21194500100215293100005055N0  
2 kocioł. 21194500100215293100005052N2   
3 kocioł. 21194500100215293100005054N4 </t>
  </si>
  <si>
    <t xml:space="preserve">ul. Biskupa
Michała Kozala 3
88-160 Janikowo </t>
  </si>
  <si>
    <t>kapitalny remont budynku 2001 rok,  
remont sali gimnastycznej 2013 rok</t>
  </si>
  <si>
    <t xml:space="preserve">nie </t>
  </si>
  <si>
    <t>monitor interaktywny NewLine - 3 szt.</t>
  </si>
  <si>
    <t>Ozobot 2.0 Bit czarny - 3 szt.</t>
  </si>
  <si>
    <t>Makeblock - robot mBot 2.4G niebieski - 2 szt.</t>
  </si>
  <si>
    <t>Makeblock - robot mBot 2.4G różowy - 2 szt.</t>
  </si>
  <si>
    <t>laptop Dell E6420 - 2 szt.</t>
  </si>
  <si>
    <t>ul. Szkolna 10</t>
  </si>
  <si>
    <t>żelbetowe z płyt otworowych</t>
  </si>
  <si>
    <t>betonowy, pokryty papą termozgrzewalną</t>
  </si>
  <si>
    <t>Fundamenty-żelbetowe, ściany fundamentowe betonowe, ściany nośne - murowane - cegła</t>
  </si>
  <si>
    <t>łącznie</t>
  </si>
  <si>
    <t>Tabela nr 2 - Wykaz budynków i budowli</t>
  </si>
  <si>
    <t>Tabela nr 3 - Wykaz sprzętu elektronicznego</t>
  </si>
  <si>
    <t>Tabela nr 4 - Informacja o majątku trwałym</t>
  </si>
  <si>
    <t>Tabela nr 5 - Wykaz pojazdów</t>
  </si>
  <si>
    <t>Tabela nr 6 - Wykaz maszyn</t>
  </si>
  <si>
    <t>Zabezpieczenia 
(znane zabezpieczenia p-poż 
i przeciw kradzieżowe)</t>
  </si>
  <si>
    <t>Tabela nr 7 - Wykaz lokalizacji</t>
  </si>
  <si>
    <t>Tabela nr 8 - informacja o ubezpieczeniach NNW</t>
  </si>
  <si>
    <t>termomodernizacja - 2010 r - 179.571,25 zł
622 626,68 zł - 2019 - 2020 - modernizacja i cyfryzacja kina</t>
  </si>
  <si>
    <t>Ołdrzychowo świetlica, 
solary na dachu</t>
  </si>
  <si>
    <t>17.10.2000 roku zakończono rozbudowę i przebudowę budynku byłego przedszkola na ŚDS - generalny remont starego budynku i rozbudowa</t>
  </si>
  <si>
    <t>Trląg  33</t>
  </si>
  <si>
    <t>Dobieszewice  8</t>
  </si>
  <si>
    <t>Broniewice  9</t>
  </si>
  <si>
    <t>Kołuda Mała  9</t>
  </si>
  <si>
    <t>rodzaj konstrukcji: murowana , drewniana, żelbetowa, dachówka</t>
  </si>
  <si>
    <t>Janikowo,Główna 40</t>
  </si>
  <si>
    <t>Janikowo, Kozala 3</t>
  </si>
  <si>
    <t>Janikowo, Główna 42</t>
  </si>
  <si>
    <t>Janikowo, Główna 40</t>
  </si>
  <si>
    <t>Janikowo, Główna 7</t>
  </si>
  <si>
    <t>murowany</t>
  </si>
  <si>
    <t>żelbeto strop – częściowo pokryte papą</t>
  </si>
  <si>
    <t>murowany z cegły</t>
  </si>
  <si>
    <t>Strop nad piwnicą żelbetowy</t>
  </si>
  <si>
    <t>dach w konstrukcji drewnianej kryty papą</t>
  </si>
  <si>
    <t>Notebook HP 250 G7 - 4 szt.</t>
  </si>
  <si>
    <t>Notebook Dell Inspiron - 4 szt.</t>
  </si>
  <si>
    <t>stacja ładująca</t>
  </si>
  <si>
    <t>notebook HP 250G7</t>
  </si>
  <si>
    <t>robot Lofi zest. Edukacyjny</t>
  </si>
  <si>
    <t>Tabela nr 1 - Informacje ogólne</t>
  </si>
  <si>
    <t>dz. 83/37 ob 2 Janikowo</t>
  </si>
  <si>
    <t>konstrukcja metalowa</t>
  </si>
  <si>
    <t>konstrukcja metalowa, papa</t>
  </si>
  <si>
    <t>1 plus poddasze nieużytkowe</t>
  </si>
  <si>
    <t>2014 - pokrycie dachu papą termozgrzewalną                                  2021 – remont budynku mieszkalnego</t>
  </si>
  <si>
    <t>Komputer Dell 3020 - 2 szt.</t>
  </si>
  <si>
    <t>Urządzenie wielofunkcyjne Brother DCP-T310 - 2 szt.</t>
  </si>
  <si>
    <t>Monitor Dell UltraSharp U2415</t>
  </si>
  <si>
    <t>Komputer Lenovo V530s SFF</t>
  </si>
  <si>
    <t>Drukarka wielofunkcyjna Lexmark MB2236adw</t>
  </si>
  <si>
    <t>Komputer Dell Vostro 3681</t>
  </si>
  <si>
    <t>Urządzenie wielofunkcyjne Epson EcoTank L4160 WiFi</t>
  </si>
  <si>
    <t>Komputer NTT Game i5H410</t>
  </si>
  <si>
    <t>Komputer Dell Vostro 3681 SFF</t>
  </si>
  <si>
    <t>Monitor iiyama 24” ProLite</t>
  </si>
  <si>
    <t>Drukarka Brother HLL5000DYJ1</t>
  </si>
  <si>
    <t>Drukarka HP Color LJ Pro MFP M477fdn</t>
  </si>
  <si>
    <r>
      <t xml:space="preserve">Laptop </t>
    </r>
    <r>
      <rPr>
        <sz val="10"/>
        <rFont val="Times New Roman"/>
        <family val="1"/>
      </rPr>
      <t>Dell Vostro 5370</t>
    </r>
  </si>
  <si>
    <t>Dell Vostro 3500</t>
  </si>
  <si>
    <t>Laptop Lenovo V130-15IKB - 8 szt</t>
  </si>
  <si>
    <t>ciągnik rolniczy</t>
  </si>
  <si>
    <t>Termomodernizacja budynku 2010, docieplanie dachu, ścian budynku, wymiana stolarki drzwiowej zewnętrznej, zakup rolet zewnętrznych. KOSZT: 136 424,78 zł</t>
  </si>
  <si>
    <t>ZŁY, DO REMONTU</t>
  </si>
  <si>
    <t>Komputer Dell Vostro + MS Office 2019 - 3szt.</t>
  </si>
  <si>
    <t>Monitor Dell</t>
  </si>
  <si>
    <t>Dysk SSD Samsung Portable 1TB</t>
  </si>
  <si>
    <t>Niszczarka Fellowes 60CS</t>
  </si>
  <si>
    <t>Klimatyzacja rotenso</t>
  </si>
  <si>
    <t>Nagrywarka DVD LG Sata</t>
  </si>
  <si>
    <t>Komputer Dell Vostro 5501 + akces. + oprogram.</t>
  </si>
  <si>
    <t>Urządzenie do oczyszczania powietrza</t>
  </si>
  <si>
    <t>Ekran elektryczny Profi 240x240</t>
  </si>
  <si>
    <t>Kolumna interaktywna Behringer</t>
  </si>
  <si>
    <t>Mikrofon z zestawem</t>
  </si>
  <si>
    <t>Projektor Vivitek DH268</t>
  </si>
  <si>
    <t>Telewizor Samsung Smart TV UHD 4K</t>
  </si>
  <si>
    <t>Miejsko - Gminny 
Ośrodek Pomocy Społecznej w Janikowie</t>
  </si>
  <si>
    <t>Dell Vostro 3470 i3 SFF 8GB - 2 szt.</t>
  </si>
  <si>
    <t>Komputer Dell Vostro 3681 i3</t>
  </si>
  <si>
    <t>Kopiarka TASKalfa 352 ci</t>
  </si>
  <si>
    <t>Monitor Dell 21.5 AF</t>
  </si>
  <si>
    <t>Samsung Galaxy TAB S5e 10.5 LTE4G T725</t>
  </si>
  <si>
    <t>Samsung Galaxy TAB S5e 10.5 T725</t>
  </si>
  <si>
    <t>blachodachówka</t>
  </si>
  <si>
    <t>koc,gaśnice,zamki,kamery</t>
  </si>
  <si>
    <t>gaśnice,hydranty,zamki,alarm</t>
  </si>
  <si>
    <t>koce gaśnicze,gaśnice,zamki,hydrant,alarm</t>
  </si>
  <si>
    <t>1930 przebudowa 
w 2007</t>
  </si>
  <si>
    <t>Kołodziejewo świetlica</t>
  </si>
  <si>
    <t>1982
adaptacja 2010</t>
  </si>
  <si>
    <t>Monitory DELL /P2414H/24W/1920x1080  - 4 sztuki</t>
  </si>
  <si>
    <t>Laptop /HP/820G1/8P/15-4300U-1.902C/4/320/12WHF4</t>
  </si>
  <si>
    <t>Laptop/HP/840G1/8P/15-4200U-1.60-2C/4/414W08Q</t>
  </si>
  <si>
    <t>Telefon komórkowy Galaxy A-50</t>
  </si>
  <si>
    <t>Odkurzacz LAN STARMIX ISC L-1425 TOP</t>
  </si>
  <si>
    <t>Drukarka HP Laser Jet Pro M426fdn</t>
  </si>
  <si>
    <t>Notebook HP 28067</t>
  </si>
  <si>
    <t>Notebook Vostro 3501</t>
  </si>
  <si>
    <t>Monitory interaktywnePrometheon</t>
  </si>
  <si>
    <t>urządzenie wielofunkcyjne HP laser</t>
  </si>
  <si>
    <t>Notebook HP 250 GT</t>
  </si>
  <si>
    <t>Notebook Vostro</t>
  </si>
  <si>
    <t>Komputer dell Vostro</t>
  </si>
  <si>
    <t>Mobilna pracownia komputerowa 16 laptopów</t>
  </si>
  <si>
    <t xml:space="preserve">Janikowo,
ul. Szkolna 1 </t>
  </si>
  <si>
    <t>Hyunday</t>
  </si>
  <si>
    <t xml:space="preserve"> nie</t>
  </si>
  <si>
    <t>Janikowo, ul. Biskupa Michała Kozala 3</t>
  </si>
  <si>
    <t>Vesser</t>
  </si>
  <si>
    <t>Klimatyzator Hyunday</t>
  </si>
  <si>
    <t>Robot Photon moduł fizyka</t>
  </si>
  <si>
    <t>Drukarka 3D Flashforge Adventure</t>
  </si>
  <si>
    <t>Tablet Huawei z etui i klawiaturą</t>
  </si>
  <si>
    <t>Laptop Swift</t>
  </si>
  <si>
    <t>Wirtualne laboratorium Chemiczne Empiriusz</t>
  </si>
  <si>
    <t>Monitor interaktywny 5x7250śr p. 3</t>
  </si>
  <si>
    <t>komputer Dell p.82</t>
  </si>
  <si>
    <t>Monitor Dell p. 83</t>
  </si>
  <si>
    <t>Monitor interaktywny 5x7500 p.84</t>
  </si>
  <si>
    <t>Laptop Asus 2x1750 p.66</t>
  </si>
  <si>
    <t>drukarka HP DeskJet  3790 3w1 KPL</t>
  </si>
  <si>
    <t>monitor iiyamma G-Master G2530 HSU</t>
  </si>
  <si>
    <t>urządzenie wielofunkcyjne Brother DCP-T510W</t>
  </si>
  <si>
    <t>drukarka 3D Sygnis Flashforge</t>
  </si>
  <si>
    <t>Photon Moduł Ekologia</t>
  </si>
  <si>
    <t>robot edukacyjny Photon</t>
  </si>
  <si>
    <t>tablet Huawei Media Pad 5</t>
  </si>
  <si>
    <t>Dell komputer</t>
  </si>
  <si>
    <t>Drukarka wielofunkcyjna Hp Laser jet pro</t>
  </si>
  <si>
    <t>Dysk(2szt)</t>
  </si>
  <si>
    <t>ul. Słoneczna 31, Janikowo</t>
  </si>
  <si>
    <t>dostateczna</t>
  </si>
  <si>
    <t>bardzo dobra</t>
  </si>
  <si>
    <t>Notebook DELL VOSTRO 3501</t>
  </si>
  <si>
    <t xml:space="preserve">stanica wędkarska,
2 kontenery - szatnia-magazynek i skład łódek </t>
  </si>
  <si>
    <t>Budynek Remizy OSP Kołodziejewo</t>
  </si>
  <si>
    <t xml:space="preserve">ul. Szkolna 7 Kołodziejewo </t>
  </si>
  <si>
    <t>ul. Przemysłowa 6 Janikowo</t>
  </si>
  <si>
    <t>Trląg 50 (mieszkalny wielorodzinny)</t>
  </si>
  <si>
    <t>Dobieszewice 8 (dworek, mieszkalny, świetlica)</t>
  </si>
  <si>
    <t xml:space="preserve">ul. Przemysłowa 26 Janikowo </t>
  </si>
  <si>
    <t>Segment II Szkoły Podstawowej</t>
  </si>
  <si>
    <t>Szkoła Podstawowa + sala gimnastyczna</t>
  </si>
  <si>
    <t xml:space="preserve"> ul. Główna 6 Janikowo </t>
  </si>
  <si>
    <t>Budynek przedszkolny + sala gimnastyczna</t>
  </si>
  <si>
    <t>Instalacje fotowoltaiczne</t>
  </si>
  <si>
    <t>świetlica Ołdrzychowo</t>
  </si>
  <si>
    <t>świetlica Ludzisko</t>
  </si>
  <si>
    <t>Ołdrzychowo 4</t>
  </si>
  <si>
    <t>Ludzisko 76</t>
  </si>
  <si>
    <t>Dell 3681 i5-10400 DDR416GB 3200MHz SSD256GB – 7 szt.</t>
  </si>
  <si>
    <t>AiO Asus E5402WHAK-BA057R</t>
  </si>
  <si>
    <t>Monitor Iiyama XU2493HS-B4 IPS – 2 szt.</t>
  </si>
  <si>
    <t>Epson EcoTank L6460</t>
  </si>
  <si>
    <t>Brother DCP-B7520DW</t>
  </si>
  <si>
    <t>Brother HL-B2080DW</t>
  </si>
  <si>
    <t>Laptop HP 255 G7</t>
  </si>
  <si>
    <t>Niszczarka Fellowes - 1 sztuka</t>
  </si>
  <si>
    <t xml:space="preserve">Niszczarka  Fellowes Automax 150 C - 1 sztuka </t>
  </si>
  <si>
    <t xml:space="preserve"> ul. Szkolna 7
Kołodziejewo</t>
  </si>
  <si>
    <t>Miejsko-Gminna Biblioteka Publiczna</t>
  </si>
  <si>
    <t>Monitor Philips V-line 223V5LHSB/00</t>
  </si>
  <si>
    <t>Komputer Dell Vostro 3888MT Intel Core i 3-101008GB 256GB</t>
  </si>
  <si>
    <t>Kołuda Wielka
ul. Główna 1</t>
  </si>
  <si>
    <t>Kołodziejewo
ul. Szkolna 19</t>
  </si>
  <si>
    <t>ul. 1 maja 8 
Janikowo</t>
  </si>
  <si>
    <t xml:space="preserve">ul. Szkolna 7 
Kołodziejewo </t>
  </si>
  <si>
    <t>Laptop Acer Aspire 3 A315-34-C552 - 6 szt.</t>
  </si>
  <si>
    <t>Komputer DellVostro 3888i5-10400/512GB/W11P</t>
  </si>
  <si>
    <t>ul. Biskupa 
Michała Kozala 3</t>
  </si>
  <si>
    <t>urządzenie wielofunkcyjne hp</t>
  </si>
  <si>
    <t>Dell Vostro3681</t>
  </si>
  <si>
    <t>Drukarka 3 d</t>
  </si>
  <si>
    <t>Urządzenie wideo</t>
  </si>
  <si>
    <t>Monitor Prometheon Activ 65</t>
  </si>
  <si>
    <t>Monitor Prometheon</t>
  </si>
  <si>
    <t>urzadzenie wielofunkcyjne</t>
  </si>
  <si>
    <t>Notebook hP</t>
  </si>
  <si>
    <t>Tablet Samsung</t>
  </si>
  <si>
    <t>Notebook HP 25069</t>
  </si>
  <si>
    <t>Class vR premium Wirtualne laboratorium</t>
  </si>
  <si>
    <t>Kolumna mobilna Ibiza</t>
  </si>
  <si>
    <t>Czytnik</t>
  </si>
  <si>
    <t>Dysk zewnętrzny</t>
  </si>
  <si>
    <t>Monitor interaktywny2x7000 p.10</t>
  </si>
  <si>
    <t>Monitor Asus p.63</t>
  </si>
  <si>
    <t>Drukarka HP p.65</t>
  </si>
  <si>
    <t>Urzadzenie wielofunkcyjne HP p.67</t>
  </si>
  <si>
    <t>Drukarka HP p.71</t>
  </si>
  <si>
    <t>Kserokopiarka Kanica p.6</t>
  </si>
  <si>
    <t>Urzadzenie wielofunkcyjne HP p.90</t>
  </si>
  <si>
    <t>Projektor Viewsonic p.64</t>
  </si>
  <si>
    <t>Radiomagnetofon Sony p.44</t>
  </si>
  <si>
    <t>Notebook 5x2400śr p.4</t>
  </si>
  <si>
    <t>Laptop</t>
  </si>
  <si>
    <t>Tablet p.68</t>
  </si>
  <si>
    <t>Tablet 4x p. 69-70</t>
  </si>
  <si>
    <t>Notebook HP 10x p. 72-81</t>
  </si>
  <si>
    <t>Laptop HP p.85</t>
  </si>
  <si>
    <t>Tablet p. 86</t>
  </si>
  <si>
    <t>Tablet p.87</t>
  </si>
  <si>
    <t>Czytnik elektroniczny p.89</t>
  </si>
  <si>
    <t>Notebook Dell p.88</t>
  </si>
  <si>
    <t>Zesta bezprzewodowych mikrofonów p. 45</t>
  </si>
  <si>
    <t>Mikser kanałowy p. 46</t>
  </si>
  <si>
    <t>Drukarka 3D Flashforge Adventure - 2 szt.</t>
  </si>
  <si>
    <t>Laptop Lenovo 2szt</t>
  </si>
  <si>
    <t>Laptop Nask 16 szt.</t>
  </si>
  <si>
    <t>Laptop Dell VOSTRO</t>
  </si>
  <si>
    <t>Wirtualne laboratorium przedmiotowe okulary VR</t>
  </si>
  <si>
    <t>Urzadzenie Brother</t>
  </si>
  <si>
    <t>Tablet graficzny</t>
  </si>
  <si>
    <t>Szkoła Podstawowa im. Jana z Ludziska 
w Ludzisku</t>
  </si>
  <si>
    <t>pustak gazobeton, cegła pełna 150, cegła dziurawka</t>
  </si>
  <si>
    <t>drukarka 3D premium Omni 3D</t>
  </si>
  <si>
    <t>scaner 3D</t>
  </si>
  <si>
    <t>komputer Dell Vostro 3681i5</t>
  </si>
  <si>
    <t>urządzenie wielofunkcyjne Brother MFC-J354ODW</t>
  </si>
  <si>
    <t>Photon Edu -robot edukacyjny</t>
  </si>
  <si>
    <t>mikrokontroler Mistrz Arduino</t>
  </si>
  <si>
    <t>robot dron edukacyjny z klatka ochronną</t>
  </si>
  <si>
    <t>tablet Lenovo TAB M10+</t>
  </si>
  <si>
    <t>laptop Lenovo Ideapad 3-15IHU Gamming</t>
  </si>
  <si>
    <t>tablet Samsung Galaxy A8105</t>
  </si>
  <si>
    <t>XP-Pen star G960S</t>
  </si>
  <si>
    <t>notebook HP 250G9</t>
  </si>
  <si>
    <t>Monitor interaktywny (1 szt.)</t>
  </si>
  <si>
    <t>Drukarka 3d</t>
  </si>
  <si>
    <t>Lapto HP</t>
  </si>
  <si>
    <t>Tablet lenovo</t>
  </si>
  <si>
    <t>Dysk</t>
  </si>
  <si>
    <t>Notebook HP(2szt.)</t>
  </si>
  <si>
    <t>Drukarka KYOCERA MFP</t>
  </si>
  <si>
    <t>Wieża BLAUPUNKT</t>
  </si>
  <si>
    <t>Wieża SHARP</t>
  </si>
  <si>
    <t>Wieża PANASONIC</t>
  </si>
  <si>
    <t>O*</t>
  </si>
  <si>
    <t>* - wartość odtworzeniowa podana przez Ubezpieczonego</t>
  </si>
  <si>
    <t>suma ubezpieczdnia</t>
  </si>
  <si>
    <t>Ryzyko</t>
  </si>
  <si>
    <t>Data Szkody</t>
  </si>
  <si>
    <t>Opis szkody</t>
  </si>
  <si>
    <t>Suma wypłat</t>
  </si>
  <si>
    <t>OC dróg</t>
  </si>
  <si>
    <t>mienie od wszystkich ryzyk</t>
  </si>
  <si>
    <t>OC ogólne</t>
  </si>
  <si>
    <t>REGRES! Regres dla PZU - zalanie lokalu mieszkalnego wskutek silnych opadów deszczu wraz ze śniegiem oraz silnym wiatrem - odmowa, braki w dokumentacji;</t>
  </si>
  <si>
    <t>Zalanie sufitu w pomieszczeniu budynku świetlicy wskutek awarii instalacji wodnej.</t>
  </si>
  <si>
    <t>Zniszczenie znaku drogowego oraz wiaty przystankowej murowanej w wyniku uderzenia niezidentyfikowanym pojazdem.</t>
  </si>
  <si>
    <t>Uszkodzenie drzwi do placówki wskutek dewastacji (pomalowanie drzwi markerami i sprayem) dokonanej przez nieznanych sprawców - rezygnacja z roszczenia</t>
  </si>
  <si>
    <t>Zalanie pomieszczeń piwnic wskutek awarii rury centralnego ogrzewania.</t>
  </si>
  <si>
    <t>Zalanie pomieszczeń przedszkolnych w wyniku awarii zaworu przelewowego na zbiorniku wyrównawczym centralnego ogrzewania znajdującym się na dachu budynku.</t>
  </si>
  <si>
    <t>Zalanie sufitu i lampy w jednym z pomieszczeń budynku Sali Biesiadnej w wyniku silnego wiatru podczas burzy i ulewnego deszczu. Woda wdarła się przez uszkodzony dach.</t>
  </si>
  <si>
    <t>Zalanie sufitu i ściany w budynku Świetlicy Wiejskiej wskutek awarii instalacji wodno-kanalizacyjnej  w mieszkaniu powyżej</t>
  </si>
  <si>
    <t>Zniszczenie jednego segmentu betonowego płotu wskutek dewastacji.</t>
  </si>
  <si>
    <t>Uderzenie butelką z woda ucznia przez kolegę ze szkoły - odmowa - brak winy;</t>
  </si>
  <si>
    <t>Uszkodzenie 2 szt. luster drogowych wskutek umyślnej dewastacji.</t>
  </si>
  <si>
    <t>Zalanie mienia wskutek awarii śrubunku na kaloryferze znajdującym się na 1 piętrze.</t>
  </si>
  <si>
    <t>Uraz ciała powstały wskutek poślizgnięcia się i upadku na śliskiej nawierzchni drogi - odmowa, Ubezpieczony nie jest podmiotem odpowiedzialnym;</t>
  </si>
  <si>
    <t>Zalanie sufitu w jednej z klas w budynku szkolnym w wyniku awarii toalety na II piętrze.</t>
  </si>
  <si>
    <t>Uszkodzenie pojazdu wskutek zrzucenia butelki i jej rozbicia z korony stadionu - odmowa, brak winy;</t>
  </si>
  <si>
    <t>Uszkodzenie pojazdu wskutek uderzenia kamieniem w szybę</t>
  </si>
  <si>
    <t>Uszkodzenie pojazdu wskutek upadku konaru drzewa</t>
  </si>
  <si>
    <t>Uszkodzenie pojazdu wskutek zderzenia z dzikim zwierzęciem - odmowa, brak winy</t>
  </si>
  <si>
    <t>Elektronika</t>
  </si>
  <si>
    <t>Uszkodzenie mienia wskutek  zaników prądu - odmowa, brak dokumentacji;</t>
  </si>
  <si>
    <t>Uraz ciała wskutek potknięcia się na oblodzonym chodniku - odmowa, Ubezpieczony nie jest podmiotem odpowiedzialnym;</t>
  </si>
  <si>
    <t>Uszkodzenie pojazdu wskutek najechania na ubytek w drodze</t>
  </si>
  <si>
    <t>Kradzież</t>
  </si>
  <si>
    <t>Kradzież mienia przez nieznanego sprawcę</t>
  </si>
  <si>
    <t>Obrażenia ciała doznane wskutek upadku na mokrej nawierzchni - rozlana woda - odmowa, brak winy;</t>
  </si>
  <si>
    <t>2013 - wymiana płyt azbestowo-cementowych na blachodachówkę, przemurowanie kominów, montaż rynien i rur spustowych.częściowe wzmocnienie konstrukcji drewnianej, wymiana drzwi wejściowych, częściowy kapitalny remont mieszkań</t>
  </si>
  <si>
    <t>Wiaty przystankowe 42 szt.</t>
  </si>
  <si>
    <t>Portiernia nr 1 + droga</t>
  </si>
  <si>
    <t>ściany zewnętrzne z cegły</t>
  </si>
  <si>
    <t>typ DMS</t>
  </si>
  <si>
    <t>drewniany, krokwiowy, kryty deskami i papą, dachówka ceramiczna</t>
  </si>
  <si>
    <t>Urządzenie wielofunkcyjne Brother MFC-T920DW</t>
  </si>
  <si>
    <t>Komputer MSI AiO Modern AM242 12M-045EU-b</t>
  </si>
  <si>
    <t>Monitor Lenovo 23,8 ThinkVision T24V-20 61FCMAT6</t>
  </si>
  <si>
    <t>Monitor Iiyama 24” ProLite XU2492HSU IPS FHD</t>
  </si>
  <si>
    <t>Komputer Dell Vostro 3910MT</t>
  </si>
  <si>
    <t>Komputer Lenovo 11SC001TPB</t>
  </si>
  <si>
    <t>Serwer NAS QNAP TS-673A 8G</t>
  </si>
  <si>
    <t>Serwer Fujitsu RX1330 M5</t>
  </si>
  <si>
    <t>Wyposażenie pojazdu specjalnego</t>
  </si>
  <si>
    <t>rodzaj</t>
  </si>
  <si>
    <t>wartość</t>
  </si>
  <si>
    <t>Rodzaj paliwa</t>
  </si>
  <si>
    <t>ON</t>
  </si>
  <si>
    <t>Data I rej.</t>
  </si>
  <si>
    <t>Data ważności badań tech.</t>
  </si>
  <si>
    <t>01.10.2015</t>
  </si>
  <si>
    <t>07.12.2018</t>
  </si>
  <si>
    <t>20.10.2023</t>
  </si>
  <si>
    <t>26.11.2023</t>
  </si>
  <si>
    <t>Ilość drzwi</t>
  </si>
  <si>
    <t>Zabezpieczenia przeciwkradzieżowe</t>
  </si>
  <si>
    <t>immobiliser</t>
  </si>
  <si>
    <t>01.10.2024</t>
  </si>
  <si>
    <t>07.12.2024</t>
  </si>
  <si>
    <t>30.09.2025</t>
  </si>
  <si>
    <t>06.12.2025</t>
  </si>
  <si>
    <t>skierowani do robót publicznych, prac społecznie użytecznych, prac interwencyjnych z UP, skierowani wyrokiem sądu do wykonywania prac, wolontariusze, praktykanci, stażyści;</t>
  </si>
  <si>
    <t>sołtysi i inkasenci</t>
  </si>
  <si>
    <t>Notebook Lenovo V15G2ITL</t>
  </si>
  <si>
    <t>Dzienny Dom Senior Plus</t>
  </si>
  <si>
    <t>1. Wykaz sprzętu elektronicznego przenośnego</t>
  </si>
  <si>
    <t>Laptop DEEL 3510+ akcesoria - 4 szt.</t>
  </si>
  <si>
    <t>7Kw, ZASILANIE 220-240v, AA+</t>
  </si>
  <si>
    <t>UKURA</t>
  </si>
  <si>
    <t>Klimatyzacja 2 szt.</t>
  </si>
  <si>
    <t xml:space="preserve">ul. Dworcowa 1,
88-160 Janikowo </t>
  </si>
  <si>
    <t xml:space="preserve">Dysk zewnętrzny </t>
  </si>
  <si>
    <t>Komputer MSI All One Modern</t>
  </si>
  <si>
    <t>sierpień 2022 - odnowienie wszystkich korytarzy
sierpień 2023 - odnowienie sali lekcyjnej</t>
  </si>
  <si>
    <t>Monitor Promethean 65'</t>
  </si>
  <si>
    <t>Monitor  IIYAMA PROLITE65'</t>
  </si>
  <si>
    <t xml:space="preserve">Radioodtwarzacz Philips </t>
  </si>
  <si>
    <t>Notebook Lenovo</t>
  </si>
  <si>
    <t>3. Wykaz monitoringu wizyjnego</t>
  </si>
  <si>
    <t>Monitoring</t>
  </si>
  <si>
    <t>Monitor Samsung</t>
  </si>
  <si>
    <t>6 490,00 zł</t>
  </si>
  <si>
    <t>Komputer Dell Vostro</t>
  </si>
  <si>
    <t>2 579,00 zł</t>
  </si>
  <si>
    <t>Epson Eco Tank</t>
  </si>
  <si>
    <t>1 738,00 zł</t>
  </si>
  <si>
    <t>8 500,00 zł</t>
  </si>
  <si>
    <t>Drukarka HP p. 91</t>
  </si>
  <si>
    <t>Pracownia językowa</t>
  </si>
  <si>
    <t>17 127,00 zł</t>
  </si>
  <si>
    <t>Ludzisko 10,
88-160 Janikowo</t>
  </si>
  <si>
    <t>zestaw 3xmBot 2</t>
  </si>
  <si>
    <t>mobilny monitor interaktywny Avtek</t>
  </si>
  <si>
    <t>laptop HP Chromebook x360</t>
  </si>
  <si>
    <t>tablet Lenovo Tab M10 Plus</t>
  </si>
  <si>
    <t>HP Probook 450</t>
  </si>
  <si>
    <t>lipiec - sierpień 2021r. - 106.277,00 zł modernizacja pomioeszceń, wc, kuchnia na II piętrze budynku głównego ok 100 m2                                    
lipiec - sierpień 2022 r. 52.810,00 zł Remont toalety dla personelu, wymian drzwi w w bibliotece i w wc, modernizacja sal dla oddziału przedszkolnego                                     Lipiec - sierpień 2023 remont klasy oraz wymiana drzwi</t>
  </si>
  <si>
    <t>sierpień 2021 - 36 220,00 zł remont klatki schodowej                                        Lipiec - sierpień 2023 remont ksali oddziału przedszkolnego</t>
  </si>
  <si>
    <t>Monitor interaktywny  Promethean Activ Panel(1 szt.)</t>
  </si>
  <si>
    <t>Zestaw komputerowy HP oraz monitor (2 szt)</t>
  </si>
  <si>
    <t>Zestaw komputerowy HP oraz monitor (1 szt)</t>
  </si>
  <si>
    <t>Zestaw komputerowy HP oraz monitor (6 szt)</t>
  </si>
  <si>
    <t>Zestaw komputerowy HP oraz monitor (4 szt)</t>
  </si>
  <si>
    <t>notebook HP 250 69</t>
  </si>
  <si>
    <t>2011/2018</t>
  </si>
  <si>
    <t>2019 - remont sali zabaw i sypialni maluchów na pietrze, 2020 - remont szatni na piętrze 2021 - remont sali zabaw dzieci na pietrze budynku, przekształcenie pomieszczenia gospodarczego na pietrze w gabinet dyrektora, 2022 - wymina podłóg w salach na parterze i na piętrze, 2023 - wmiana podłóg, sala zabaw na parterze, wymiana podług i malowanie  mała sala zabaw na piętrze</t>
  </si>
  <si>
    <t>Urządzenie wielofunkcyjne Brother</t>
  </si>
  <si>
    <t xml:space="preserve">Notebook Lenovo </t>
  </si>
  <si>
    <t>Monitor interaktywny +komputer</t>
  </si>
  <si>
    <t>lata 80-te, zmodernizowane 2022</t>
  </si>
  <si>
    <t>lata 80-te, zmodernizowane 2021</t>
  </si>
  <si>
    <t>29.10.2024</t>
  </si>
  <si>
    <t>28.10.20245</t>
  </si>
  <si>
    <t xml:space="preserve">01.01.2024 </t>
  </si>
  <si>
    <t xml:space="preserve">31.12.2024 </t>
  </si>
  <si>
    <t>Komputer Dell Optiplex 3020 MT Core i5 4440 3,1 GHz</t>
  </si>
  <si>
    <t>Drukarka Canon C3525i,sn XTV 19641</t>
  </si>
  <si>
    <t>Ołdrzychowo  
działka nr 30/6 KW 28347</t>
  </si>
  <si>
    <t>Ludzisko
działka nr 18 KW 22947</t>
  </si>
  <si>
    <t xml:space="preserve">Mikrofon bezprzewodowy BLX288E/SM58 </t>
  </si>
  <si>
    <t>Ekspres Ciśnieniowy Te651319RW</t>
  </si>
  <si>
    <t xml:space="preserve"> Kamera IP DAHUA IPC-HDW1230S-0360B-S5 2 szt</t>
  </si>
  <si>
    <t>Kamera IP DAHUA IPC-HFW1230S-0280B-S5 3 szt.</t>
  </si>
  <si>
    <t>Switch Netgear  GS108PE-300EUS        1szt</t>
  </si>
  <si>
    <t>Dysk SEAGATE SkyHawk ST 4000VX007 4TB</t>
  </si>
  <si>
    <t>rejestrator IP DAHUA NVR2108HS-I 1 szt</t>
  </si>
  <si>
    <t>Pianino MU AP-710 BK 1 szt</t>
  </si>
  <si>
    <t>Tabela nr 9 - wykaz szkód w okresie X 2020 - X 2023</t>
  </si>
  <si>
    <t>razem X 2020 - X 2023</t>
  </si>
  <si>
    <t>mienie</t>
  </si>
  <si>
    <t>razem</t>
  </si>
  <si>
    <t>ul. Główna 35 D,
88-160 Janikowo</t>
  </si>
  <si>
    <t>1920 /
 remont 2014</t>
  </si>
  <si>
    <t xml:space="preserve">ul. Szkolna 1,
Kołodziejewo </t>
  </si>
  <si>
    <t>Przychodnia Kołodziejewo + 
lokale mieszkalne</t>
  </si>
  <si>
    <t>Placówka opieki zdrowotnej, mieszkalny</t>
  </si>
  <si>
    <t>budynek małej gastronomii 
z węzłem co, śmietnikami, solarami</t>
  </si>
  <si>
    <t>ul. Dworcowa 1
Janikowo</t>
  </si>
  <si>
    <t>Budynek niemieszkalny,
zaplecze kontenerowe</t>
  </si>
  <si>
    <t>ul. Topolowa 1,
Janikowo</t>
  </si>
  <si>
    <t>ul. Północna 1,
Janikowo</t>
  </si>
  <si>
    <t>Liczba pracowników</t>
  </si>
  <si>
    <t>specjalny
pożarniczy</t>
  </si>
  <si>
    <t>Mercedes Benz</t>
  </si>
  <si>
    <t>Atego</t>
  </si>
  <si>
    <r>
      <t xml:space="preserve">38 </t>
    </r>
    <r>
      <rPr>
        <sz val="8"/>
        <rFont val="Arial"/>
        <family val="2"/>
      </rPr>
      <t>pensjonariuszy</t>
    </r>
  </si>
  <si>
    <r>
      <t xml:space="preserve">35 </t>
    </r>
    <r>
      <rPr>
        <sz val="8"/>
        <rFont val="Arial"/>
        <family val="2"/>
      </rPr>
      <t>pensjonariuszy</t>
    </r>
  </si>
  <si>
    <t>PKD</t>
  </si>
  <si>
    <t>symbol</t>
  </si>
  <si>
    <t>opis</t>
  </si>
  <si>
    <t>84.11 Z</t>
  </si>
  <si>
    <t>kierowanie podstawowymi rodzajami działalności publicznej</t>
  </si>
  <si>
    <t>88.99 Z</t>
  </si>
  <si>
    <t>pozostała pomoc społeczna bez zakwaterowania gdzie indziej nie sklasyfikowana</t>
  </si>
  <si>
    <t>88.10 Z</t>
  </si>
  <si>
    <t>pomoc społeczna bez zakwaterowania dla osób w podeszłym wieku i osób niepełnosprawnych</t>
  </si>
  <si>
    <t>91.01 A</t>
  </si>
  <si>
    <t>działalność bibliotek</t>
  </si>
  <si>
    <t>90.04 Z</t>
  </si>
  <si>
    <t>działalność obiektów kulturalnych</t>
  </si>
  <si>
    <t>69.20 Z</t>
  </si>
  <si>
    <t>działalność rachunkowo-księgowa, doradztwo podatkowe -&gt; obsługa księgowo-płacowa placówek światowych</t>
  </si>
  <si>
    <t>85.20 Z</t>
  </si>
  <si>
    <t>szkoły podstawowe</t>
  </si>
  <si>
    <t>85.10 Z</t>
  </si>
  <si>
    <t>placówki wychowania przedszkolnego</t>
  </si>
  <si>
    <t>93.19 Z</t>
  </si>
  <si>
    <t>działalność związana 
ze sportem</t>
  </si>
  <si>
    <t>pozostała pomoc społeczna bez zakwaterowania gdzie indziej nie sklasyfikowana -&gt; zajęcia aktywizujące dla seniorów</t>
  </si>
  <si>
    <t xml:space="preserve"> ul. Miła 11,
Janikowo</t>
  </si>
  <si>
    <t>Komputer Dell Vostro 3681i3 z oprogram. 2szt.</t>
  </si>
  <si>
    <t xml:space="preserve">Drukarka HP LJ Pro M428 fdn </t>
  </si>
  <si>
    <t>Urządz. Wielof. Brother MFC-J2340dw</t>
  </si>
  <si>
    <t>Drukarka Brother HL-1223we 4szt.</t>
  </si>
  <si>
    <t>Niszczarka Fellowes 3szt.</t>
  </si>
  <si>
    <t>Filtr prywatyzujący</t>
  </si>
  <si>
    <t>Telefon Panasonic</t>
  </si>
  <si>
    <t>Przełącznik sieciowy</t>
  </si>
  <si>
    <t>Laptop Dell Vostro 3510i3-1115g4 + oprogram.</t>
  </si>
  <si>
    <t>Laptop Dell Vostro 5402 + oprogram.</t>
  </si>
  <si>
    <t>Sielec 24</t>
  </si>
  <si>
    <t>Miejsko - Gminny Ośrodek Kultury</t>
  </si>
  <si>
    <t>Szkoła Podstawowa
im. Marii Skłodowskiej - Curie
w Janikowie</t>
  </si>
  <si>
    <t>Ład.</t>
  </si>
  <si>
    <t>DMC</t>
  </si>
  <si>
    <t>Pompa szlamowa – HONDA, aparat powietrzny AUER, torba medyczna PSP R1, radiotelefon MOTOROLA, latarka kątowa</t>
  </si>
  <si>
    <t>detektor wielogazowy, detektor napięcia HOT STICK, drabina ratownicza ZS 2100, radiotelefony MOTOROLA</t>
  </si>
  <si>
    <t>Pożar budynku</t>
  </si>
  <si>
    <t>Liczba uczniów /
podopiecznych</t>
  </si>
  <si>
    <t>Uraz ciała podczas spotkania integracyjnego 
(Dzienny Dom Senior +)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</si>
</sst>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\ #,##0.00&quot; zł &quot;;\-#,##0.00&quot; zł &quot;;&quot; -&quot;#&quot; zł &quot;;@\ "/>
    <numFmt numFmtId="172" formatCode="_-* #,##0.00&quot; zł&quot;_-;\-* #,##0.00&quot; zł&quot;_-;_-* \-??&quot; zł&quot;_-;_-@_-"/>
    <numFmt numFmtId="173" formatCode="#,##0.00&quot; zł &quot;;\-#,##0.00&quot; zł &quot;;&quot; -&quot;#&quot; zł &quot;;@\ "/>
    <numFmt numFmtId="174" formatCode="yy/mm/dd"/>
    <numFmt numFmtId="175" formatCode="yy/mm/dd;@"/>
    <numFmt numFmtId="176" formatCode="#,##0.00\ [$zł-415];[Red]\-#,##0.00\ [$zł-415]"/>
    <numFmt numFmtId="177" formatCode="d\.mm\.yyyy"/>
    <numFmt numFmtId="178" formatCode="d/mm/yyyy"/>
    <numFmt numFmtId="179" formatCode="#,##0.00&quot; zł&quot;;[Red]\-#,##0.00&quot; zł&quot;"/>
    <numFmt numFmtId="180" formatCode="#,##0.00&quot; zł&quot;"/>
    <numFmt numFmtId="181" formatCode="[$-415]dddd\,\ d\ mmmm\ yyyy"/>
    <numFmt numFmtId="182" formatCode="[$-415]General"/>
    <numFmt numFmtId="183" formatCode="[$-415]0.00"/>
    <numFmt numFmtId="184" formatCode="[$-415]#,##0.00"/>
    <numFmt numFmtId="185" formatCode="&quot; &quot;#,##0.00&quot; zł &quot;;&quot;-&quot;#,##0.00&quot; zł &quot;;&quot; -&quot;#&quot; zł &quot;;@&quot; &quot;"/>
    <numFmt numFmtId="186" formatCode="&quot; &quot;#,##0.00&quot; zł &quot;;&quot;-&quot;#,##0.00&quot; zł &quot;;&quot; -&quot;#&quot; zł &quot;;&quot; &quot;@&quot; &quot;"/>
  </numFmts>
  <fonts count="7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i/>
      <sz val="8"/>
      <name val="Arial"/>
      <family val="2"/>
    </font>
    <font>
      <sz val="10"/>
      <name val="Arial CE"/>
      <family val="0"/>
    </font>
    <font>
      <b/>
      <sz val="10"/>
      <color indexed="6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14"/>
      <name val="Arial"/>
      <family val="2"/>
    </font>
    <font>
      <b/>
      <sz val="16"/>
      <name val="Arial"/>
      <family val="2"/>
    </font>
    <font>
      <sz val="9"/>
      <color indexed="8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b/>
      <sz val="2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1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theme="1"/>
      <name val="Arial1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-0.499969989061355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2" fontId="54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1" fillId="0" borderId="0" applyFont="0" applyFill="0" applyBorder="0" applyAlignment="0" applyProtection="0"/>
    <xf numFmtId="172" fontId="0" fillId="0" borderId="0" applyFill="0" applyBorder="0" applyAlignment="0" applyProtection="0"/>
    <xf numFmtId="44" fontId="11" fillId="0" borderId="0" applyFont="0" applyFill="0" applyBorder="0" applyAlignment="0" applyProtection="0"/>
    <xf numFmtId="172" fontId="0" fillId="0" borderId="0" applyFill="0" applyBorder="0" applyAlignment="0" applyProtection="0"/>
    <xf numFmtId="44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40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10" xfId="54" applyFont="1" applyBorder="1" applyAlignment="1">
      <alignment horizontal="center" vertical="center"/>
      <protection/>
    </xf>
    <xf numFmtId="0" fontId="1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70" fontId="0" fillId="0" borderId="0" xfId="0" applyNumberFormat="1" applyFont="1" applyAlignment="1">
      <alignment horizontal="right" vertical="center" wrapText="1"/>
    </xf>
    <xf numFmtId="182" fontId="68" fillId="0" borderId="10" xfId="44" applyFont="1" applyBorder="1" applyAlignment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 horizontal="center" vertical="center" wrapText="1"/>
    </xf>
    <xf numFmtId="0" fontId="0" fillId="34" borderId="0" xfId="0" applyFont="1" applyFill="1" applyAlignment="1">
      <alignment/>
    </xf>
    <xf numFmtId="0" fontId="0" fillId="0" borderId="10" xfId="0" applyFont="1" applyBorder="1" applyAlignment="1">
      <alignment vertical="center"/>
    </xf>
    <xf numFmtId="0" fontId="0" fillId="34" borderId="10" xfId="0" applyFont="1" applyFill="1" applyBorder="1" applyAlignment="1">
      <alignment horizontal="left" vertical="center" wrapText="1"/>
    </xf>
    <xf numFmtId="170" fontId="0" fillId="0" borderId="0" xfId="0" applyNumberFormat="1" applyAlignment="1">
      <alignment horizontal="right" vertical="center" wrapText="1"/>
    </xf>
    <xf numFmtId="170" fontId="7" fillId="0" borderId="0" xfId="0" applyNumberFormat="1" applyFont="1" applyAlignment="1">
      <alignment vertical="center" wrapText="1"/>
    </xf>
    <xf numFmtId="170" fontId="0" fillId="0" borderId="0" xfId="0" applyNumberFormat="1" applyAlignment="1">
      <alignment vertical="center" wrapText="1"/>
    </xf>
    <xf numFmtId="182" fontId="69" fillId="35" borderId="10" xfId="44" applyFont="1" applyFill="1" applyBorder="1" applyAlignment="1">
      <alignment horizontal="center" vertical="center"/>
      <protection/>
    </xf>
    <xf numFmtId="178" fontId="0" fillId="0" borderId="10" xfId="0" applyNumberFormat="1" applyFont="1" applyBorder="1" applyAlignment="1">
      <alignment horizontal="center" vertical="center" wrapText="1"/>
    </xf>
    <xf numFmtId="183" fontId="68" fillId="0" borderId="10" xfId="44" applyNumberFormat="1" applyFont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center"/>
    </xf>
    <xf numFmtId="0" fontId="15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0" fontId="0" fillId="34" borderId="0" xfId="0" applyFont="1" applyFill="1" applyAlignment="1">
      <alignment horizontal="center" vertical="center" wrapText="1"/>
    </xf>
    <xf numFmtId="0" fontId="1" fillId="34" borderId="0" xfId="0" applyFont="1" applyFill="1" applyAlignment="1">
      <alignment vertical="center" wrapText="1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vertical="center" wrapText="1"/>
    </xf>
    <xf numFmtId="170" fontId="0" fillId="34" borderId="10" xfId="0" applyNumberFormat="1" applyFont="1" applyFill="1" applyBorder="1" applyAlignment="1">
      <alignment horizontal="right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182" fontId="68" fillId="34" borderId="10" xfId="44" applyFont="1" applyFill="1" applyBorder="1" applyAlignment="1">
      <alignment horizontal="center" vertical="center" wrapText="1"/>
      <protection/>
    </xf>
    <xf numFmtId="182" fontId="68" fillId="34" borderId="10" xfId="44" applyFont="1" applyFill="1" applyBorder="1" applyAlignment="1">
      <alignment vertical="center" wrapText="1"/>
      <protection/>
    </xf>
    <xf numFmtId="0" fontId="17" fillId="0" borderId="10" xfId="0" applyFont="1" applyBorder="1" applyAlignment="1">
      <alignment horizontal="center" vertical="center" wrapText="1"/>
    </xf>
    <xf numFmtId="182" fontId="0" fillId="36" borderId="11" xfId="44" applyFont="1" applyFill="1" applyBorder="1" applyAlignment="1">
      <alignment horizontal="center" vertical="center" wrapText="1"/>
      <protection/>
    </xf>
    <xf numFmtId="0" fontId="1" fillId="37" borderId="10" xfId="54" applyFont="1" applyFill="1" applyBorder="1" applyAlignment="1">
      <alignment horizontal="center" vertical="center"/>
      <protection/>
    </xf>
    <xf numFmtId="0" fontId="1" fillId="37" borderId="10" xfId="54" applyFont="1" applyFill="1" applyBorder="1" applyAlignment="1">
      <alignment horizontal="center" vertical="center" wrapText="1"/>
      <protection/>
    </xf>
    <xf numFmtId="44" fontId="1" fillId="37" borderId="10" xfId="54" applyNumberFormat="1" applyFont="1" applyFill="1" applyBorder="1" applyAlignment="1">
      <alignment horizontal="center" vertical="center" wrapText="1"/>
      <protection/>
    </xf>
    <xf numFmtId="170" fontId="1" fillId="37" borderId="10" xfId="54" applyNumberFormat="1" applyFont="1" applyFill="1" applyBorder="1" applyAlignment="1">
      <alignment horizontal="center" vertical="center" wrapText="1"/>
      <protection/>
    </xf>
    <xf numFmtId="170" fontId="0" fillId="0" borderId="0" xfId="0" applyNumberFormat="1" applyAlignment="1">
      <alignment horizontal="right" vertical="center"/>
    </xf>
    <xf numFmtId="170" fontId="0" fillId="0" borderId="10" xfId="0" applyNumberFormat="1" applyFont="1" applyBorder="1" applyAlignment="1">
      <alignment horizontal="right" vertical="center"/>
    </xf>
    <xf numFmtId="0" fontId="0" fillId="34" borderId="10" xfId="54" applyFont="1" applyFill="1" applyBorder="1" applyAlignment="1">
      <alignment horizontal="center" vertical="center" wrapText="1"/>
      <protection/>
    </xf>
    <xf numFmtId="0" fontId="0" fillId="34" borderId="10" xfId="0" applyFont="1" applyFill="1" applyBorder="1" applyAlignment="1">
      <alignment horizontal="center" vertical="center" wrapText="1"/>
    </xf>
    <xf numFmtId="182" fontId="68" fillId="0" borderId="12" xfId="44" applyFont="1" applyBorder="1" applyAlignment="1">
      <alignment horizontal="center" vertical="center" wrapText="1"/>
      <protection/>
    </xf>
    <xf numFmtId="182" fontId="68" fillId="0" borderId="12" xfId="44" applyFont="1" applyBorder="1" applyAlignment="1">
      <alignment vertical="center" wrapText="1"/>
      <protection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13" xfId="0" applyFont="1" applyBorder="1" applyAlignment="1">
      <alignment horizontal="left" vertical="center" wrapText="1"/>
    </xf>
    <xf numFmtId="49" fontId="0" fillId="34" borderId="10" xfId="0" applyNumberFormat="1" applyFont="1" applyFill="1" applyBorder="1" applyAlignment="1">
      <alignment vertical="center" wrapText="1"/>
    </xf>
    <xf numFmtId="0" fontId="0" fillId="34" borderId="0" xfId="0" applyFill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4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7" fillId="34" borderId="10" xfId="0" applyFont="1" applyFill="1" applyBorder="1" applyAlignment="1">
      <alignment horizontal="left" vertical="center" wrapText="1"/>
    </xf>
    <xf numFmtId="170" fontId="19" fillId="10" borderId="10" xfId="0" applyNumberFormat="1" applyFont="1" applyFill="1" applyBorder="1" applyAlignment="1">
      <alignment horizontal="right" vertical="center" wrapText="1"/>
    </xf>
    <xf numFmtId="4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left" vertical="center"/>
    </xf>
    <xf numFmtId="8" fontId="19" fillId="10" borderId="10" xfId="0" applyNumberFormat="1" applyFont="1" applyFill="1" applyBorder="1" applyAlignment="1">
      <alignment horizontal="right" vertical="center" wrapText="1"/>
    </xf>
    <xf numFmtId="170" fontId="17" fillId="0" borderId="10" xfId="0" applyNumberFormat="1" applyFont="1" applyBorder="1" applyAlignment="1">
      <alignment horizontal="center" vertical="center" wrapText="1"/>
    </xf>
    <xf numFmtId="170" fontId="20" fillId="0" borderId="10" xfId="0" applyNumberFormat="1" applyFont="1" applyBorder="1" applyAlignment="1">
      <alignment horizontal="center" vertical="center" wrapText="1"/>
    </xf>
    <xf numFmtId="170" fontId="20" fillId="34" borderId="10" xfId="0" applyNumberFormat="1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center" vertical="center"/>
    </xf>
    <xf numFmtId="0" fontId="17" fillId="34" borderId="0" xfId="0" applyFont="1" applyFill="1" applyAlignment="1">
      <alignment horizontal="center" vertical="center"/>
    </xf>
    <xf numFmtId="172" fontId="17" fillId="34" borderId="10" xfId="0" applyNumberFormat="1" applyFont="1" applyFill="1" applyBorder="1" applyAlignment="1">
      <alignment horizontal="center" vertical="center" wrapText="1"/>
    </xf>
    <xf numFmtId="182" fontId="70" fillId="34" borderId="10" xfId="44" applyFont="1" applyFill="1" applyBorder="1" applyAlignment="1">
      <alignment horizontal="left" vertical="center" wrapText="1"/>
      <protection/>
    </xf>
    <xf numFmtId="182" fontId="70" fillId="0" borderId="10" xfId="44" applyFont="1" applyBorder="1" applyAlignment="1">
      <alignment horizontal="center" vertical="center" wrapText="1"/>
      <protection/>
    </xf>
    <xf numFmtId="0" fontId="17" fillId="0" borderId="0" xfId="0" applyFont="1" applyAlignment="1">
      <alignment horizontal="left" vertical="center"/>
    </xf>
    <xf numFmtId="0" fontId="14" fillId="34" borderId="10" xfId="0" applyFont="1" applyFill="1" applyBorder="1" applyAlignment="1">
      <alignment horizontal="center" vertical="center" wrapText="1"/>
    </xf>
    <xf numFmtId="0" fontId="5" fillId="0" borderId="0" xfId="0" applyFont="1" applyAlignment="1" quotePrefix="1">
      <alignment horizontal="left" vertical="center"/>
    </xf>
    <xf numFmtId="0" fontId="1" fillId="37" borderId="10" xfId="0" applyFont="1" applyFill="1" applyBorder="1" applyAlignment="1">
      <alignment horizontal="center" vertical="center" wrapText="1"/>
    </xf>
    <xf numFmtId="0" fontId="7" fillId="10" borderId="10" xfId="0" applyFont="1" applyFill="1" applyBorder="1" applyAlignment="1">
      <alignment horizontal="center" vertical="center"/>
    </xf>
    <xf numFmtId="170" fontId="1" fillId="10" borderId="10" xfId="54" applyNumberFormat="1" applyFont="1" applyFill="1" applyBorder="1" applyAlignment="1">
      <alignment horizontal="right" vertical="center"/>
      <protection/>
    </xf>
    <xf numFmtId="170" fontId="1" fillId="10" borderId="10" xfId="70" applyNumberFormat="1" applyFont="1" applyFill="1" applyBorder="1" applyAlignment="1">
      <alignment horizontal="right" vertical="center"/>
    </xf>
    <xf numFmtId="170" fontId="7" fillId="10" borderId="10" xfId="0" applyNumberFormat="1" applyFont="1" applyFill="1" applyBorder="1" applyAlignment="1">
      <alignment horizontal="center" vertical="center" wrapText="1"/>
    </xf>
    <xf numFmtId="0" fontId="1" fillId="10" borderId="10" xfId="0" applyFont="1" applyFill="1" applyBorder="1" applyAlignment="1">
      <alignment horizontal="center" vertical="center"/>
    </xf>
    <xf numFmtId="170" fontId="1" fillId="10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44" fontId="0" fillId="0" borderId="10" xfId="0" applyNumberFormat="1" applyFont="1" applyBorder="1" applyAlignment="1">
      <alignment horizontal="right" vertical="center"/>
    </xf>
    <xf numFmtId="44" fontId="0" fillId="0" borderId="10" xfId="0" applyNumberFormat="1" applyFont="1" applyBorder="1" applyAlignment="1">
      <alignment horizontal="right" vertical="center" wrapText="1"/>
    </xf>
    <xf numFmtId="182" fontId="68" fillId="0" borderId="14" xfId="44" applyFont="1" applyBorder="1" applyAlignment="1">
      <alignment vertical="center" wrapText="1"/>
      <protection/>
    </xf>
    <xf numFmtId="182" fontId="68" fillId="0" borderId="14" xfId="44" applyFont="1" applyBorder="1" applyAlignment="1">
      <alignment horizontal="center" vertical="center" wrapText="1"/>
      <protection/>
    </xf>
    <xf numFmtId="182" fontId="68" fillId="0" borderId="10" xfId="44" applyFont="1" applyBorder="1" applyAlignment="1">
      <alignment vertical="center" wrapText="1"/>
      <protection/>
    </xf>
    <xf numFmtId="0" fontId="71" fillId="34" borderId="0" xfId="0" applyFont="1" applyFill="1" applyAlignment="1">
      <alignment vertical="center" wrapText="1"/>
    </xf>
    <xf numFmtId="182" fontId="0" fillId="0" borderId="0" xfId="0" applyNumberFormat="1" applyAlignment="1">
      <alignment horizontal="center" vertical="center"/>
    </xf>
    <xf numFmtId="182" fontId="0" fillId="0" borderId="0" xfId="0" applyNumberFormat="1" applyAlignment="1">
      <alignment horizontal="left" vertical="center"/>
    </xf>
    <xf numFmtId="182" fontId="4" fillId="0" borderId="0" xfId="0" applyNumberFormat="1" applyFont="1" applyAlignment="1">
      <alignment horizontal="left" vertical="center"/>
    </xf>
    <xf numFmtId="44" fontId="0" fillId="0" borderId="0" xfId="0" applyNumberFormat="1" applyFont="1" applyAlignment="1">
      <alignment horizontal="right" vertical="center"/>
    </xf>
    <xf numFmtId="44" fontId="1" fillId="37" borderId="10" xfId="0" applyNumberFormat="1" applyFont="1" applyFill="1" applyBorder="1" applyAlignment="1">
      <alignment horizontal="center" vertical="center" wrapText="1"/>
    </xf>
    <xf numFmtId="44" fontId="1" fillId="10" borderId="10" xfId="0" applyNumberFormat="1" applyFont="1" applyFill="1" applyBorder="1" applyAlignment="1">
      <alignment horizontal="right" vertical="center" wrapText="1"/>
    </xf>
    <xf numFmtId="44" fontId="1" fillId="34" borderId="0" xfId="0" applyNumberFormat="1" applyFont="1" applyFill="1" applyAlignment="1">
      <alignment horizontal="right" vertical="center" wrapText="1"/>
    </xf>
    <xf numFmtId="44" fontId="0" fillId="34" borderId="10" xfId="0" applyNumberFormat="1" applyFont="1" applyFill="1" applyBorder="1" applyAlignment="1">
      <alignment horizontal="right" vertical="center"/>
    </xf>
    <xf numFmtId="44" fontId="0" fillId="34" borderId="10" xfId="0" applyNumberFormat="1" applyFont="1" applyFill="1" applyBorder="1" applyAlignment="1">
      <alignment horizontal="right" vertical="center" wrapText="1"/>
    </xf>
    <xf numFmtId="44" fontId="68" fillId="0" borderId="12" xfId="44" applyNumberFormat="1" applyFont="1" applyBorder="1" applyAlignment="1">
      <alignment horizontal="right" vertical="center" wrapText="1"/>
      <protection/>
    </xf>
    <xf numFmtId="44" fontId="68" fillId="0" borderId="14" xfId="44" applyNumberFormat="1" applyFont="1" applyBorder="1" applyAlignment="1">
      <alignment horizontal="right" vertical="center" wrapText="1"/>
      <protection/>
    </xf>
    <xf numFmtId="44" fontId="68" fillId="0" borderId="10" xfId="44" applyNumberFormat="1" applyFont="1" applyBorder="1" applyAlignment="1">
      <alignment horizontal="right" vertical="center" wrapText="1"/>
      <protection/>
    </xf>
    <xf numFmtId="44" fontId="68" fillId="34" borderId="10" xfId="44" applyNumberFormat="1" applyFont="1" applyFill="1" applyBorder="1" applyAlignment="1">
      <alignment horizontal="right" vertical="center" wrapText="1"/>
      <protection/>
    </xf>
    <xf numFmtId="44" fontId="0" fillId="0" borderId="13" xfId="0" applyNumberFormat="1" applyFont="1" applyBorder="1" applyAlignment="1">
      <alignment horizontal="right" vertical="center" wrapText="1"/>
    </xf>
    <xf numFmtId="44" fontId="0" fillId="0" borderId="10" xfId="0" applyNumberFormat="1" applyFont="1" applyBorder="1" applyAlignment="1">
      <alignment vertical="center" wrapText="1"/>
    </xf>
    <xf numFmtId="44" fontId="4" fillId="6" borderId="10" xfId="0" applyNumberFormat="1" applyFont="1" applyFill="1" applyBorder="1" applyAlignment="1">
      <alignment horizontal="right" vertical="center"/>
    </xf>
    <xf numFmtId="44" fontId="0" fillId="0" borderId="0" xfId="0" applyNumberFormat="1" applyFont="1" applyAlignment="1">
      <alignment horizontal="right" vertical="center" wrapText="1"/>
    </xf>
    <xf numFmtId="44" fontId="1" fillId="0" borderId="0" xfId="0" applyNumberFormat="1" applyFont="1" applyAlignment="1">
      <alignment horizontal="right" vertical="center"/>
    </xf>
    <xf numFmtId="0" fontId="0" fillId="0" borderId="15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44" fontId="0" fillId="0" borderId="15" xfId="0" applyNumberFormat="1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170" fontId="17" fillId="0" borderId="10" xfId="0" applyNumberFormat="1" applyFont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0" xfId="0" applyFill="1" applyAlignment="1">
      <alignment/>
    </xf>
    <xf numFmtId="170" fontId="0" fillId="34" borderId="10" xfId="0" applyNumberFormat="1" applyFont="1" applyFill="1" applyBorder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170" fontId="0" fillId="34" borderId="10" xfId="0" applyNumberFormat="1" applyFont="1" applyFill="1" applyBorder="1" applyAlignment="1">
      <alignment vertical="center" wrapText="1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34" borderId="10" xfId="54" applyFont="1" applyFill="1" applyBorder="1" applyAlignment="1">
      <alignment horizontal="center" vertical="center"/>
      <protection/>
    </xf>
    <xf numFmtId="170" fontId="0" fillId="34" borderId="10" xfId="70" applyNumberFormat="1" applyFont="1" applyFill="1" applyBorder="1" applyAlignment="1">
      <alignment horizontal="right" vertical="center"/>
    </xf>
    <xf numFmtId="171" fontId="0" fillId="34" borderId="10" xfId="59" applyNumberFormat="1" applyFont="1" applyFill="1" applyBorder="1" applyAlignment="1">
      <alignment horizontal="center" vertical="center" wrapText="1"/>
      <protection/>
    </xf>
    <xf numFmtId="171" fontId="0" fillId="34" borderId="10" xfId="54" applyNumberFormat="1" applyFont="1" applyFill="1" applyBorder="1" applyAlignment="1">
      <alignment horizontal="center" vertical="center" wrapText="1"/>
      <protection/>
    </xf>
    <xf numFmtId="0" fontId="0" fillId="34" borderId="10" xfId="70" applyNumberFormat="1" applyFont="1" applyFill="1" applyBorder="1" applyAlignment="1">
      <alignment horizontal="center" vertical="center"/>
    </xf>
    <xf numFmtId="171" fontId="0" fillId="34" borderId="10" xfId="54" applyNumberFormat="1" applyFont="1" applyFill="1" applyBorder="1" applyAlignment="1">
      <alignment horizontal="center" vertical="center"/>
      <protection/>
    </xf>
    <xf numFmtId="170" fontId="0" fillId="34" borderId="10" xfId="54" applyNumberFormat="1" applyFont="1" applyFill="1" applyBorder="1" applyAlignment="1">
      <alignment horizontal="right" vertical="center"/>
      <protection/>
    </xf>
    <xf numFmtId="0" fontId="0" fillId="34" borderId="0" xfId="0" applyFont="1" applyFill="1" applyAlignment="1">
      <alignment horizontal="center" vertical="center"/>
    </xf>
    <xf numFmtId="172" fontId="0" fillId="34" borderId="10" xfId="54" applyNumberFormat="1" applyFont="1" applyFill="1" applyBorder="1" applyAlignment="1">
      <alignment horizontal="center" vertical="center" wrapText="1"/>
      <protection/>
    </xf>
    <xf numFmtId="44" fontId="0" fillId="34" borderId="10" xfId="70" applyFont="1" applyFill="1" applyBorder="1" applyAlignment="1">
      <alignment horizontal="center" vertical="center"/>
    </xf>
    <xf numFmtId="0" fontId="0" fillId="34" borderId="10" xfId="54" applyFont="1" applyFill="1" applyBorder="1" applyAlignment="1">
      <alignment horizontal="left" vertical="center" wrapText="1"/>
      <protection/>
    </xf>
    <xf numFmtId="0" fontId="0" fillId="34" borderId="10" xfId="70" applyNumberFormat="1" applyFont="1" applyFill="1" applyBorder="1" applyAlignment="1">
      <alignment horizontal="center" vertical="center" wrapText="1"/>
    </xf>
    <xf numFmtId="44" fontId="0" fillId="34" borderId="10" xfId="70" applyFont="1" applyFill="1" applyBorder="1" applyAlignment="1">
      <alignment horizontal="center" vertical="center" wrapText="1"/>
    </xf>
    <xf numFmtId="170" fontId="0" fillId="34" borderId="10" xfId="70" applyNumberFormat="1" applyFont="1" applyFill="1" applyBorder="1" applyAlignment="1">
      <alignment horizontal="right" vertical="center" wrapText="1"/>
    </xf>
    <xf numFmtId="0" fontId="22" fillId="34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/>
    </xf>
    <xf numFmtId="0" fontId="0" fillId="34" borderId="0" xfId="0" applyFill="1" applyAlignment="1">
      <alignment wrapText="1"/>
    </xf>
    <xf numFmtId="182" fontId="69" fillId="38" borderId="10" xfId="44" applyFont="1" applyFill="1" applyBorder="1" applyAlignment="1">
      <alignment horizontal="center" vertical="center"/>
      <protection/>
    </xf>
    <xf numFmtId="182" fontId="69" fillId="39" borderId="10" xfId="44" applyFont="1" applyFill="1" applyBorder="1" applyAlignment="1">
      <alignment horizontal="center" vertical="center"/>
      <protection/>
    </xf>
    <xf numFmtId="182" fontId="70" fillId="34" borderId="10" xfId="44" applyFont="1" applyFill="1" applyBorder="1" applyAlignment="1">
      <alignment horizontal="center" vertical="center" wrapText="1"/>
      <protection/>
    </xf>
    <xf numFmtId="170" fontId="0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/>
    </xf>
    <xf numFmtId="0" fontId="1" fillId="37" borderId="10" xfId="0" applyFont="1" applyFill="1" applyBorder="1" applyAlignment="1">
      <alignment horizontal="center" vertical="center" wrapText="1"/>
    </xf>
    <xf numFmtId="182" fontId="72" fillId="37" borderId="10" xfId="44" applyFont="1" applyFill="1" applyBorder="1" applyAlignment="1">
      <alignment horizontal="center" vertical="center"/>
      <protection/>
    </xf>
    <xf numFmtId="0" fontId="0" fillId="34" borderId="0" xfId="0" applyFill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44" fontId="0" fillId="0" borderId="13" xfId="0" applyNumberFormat="1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44" fontId="0" fillId="0" borderId="15" xfId="0" applyNumberFormat="1" applyFont="1" applyBorder="1" applyAlignment="1">
      <alignment vertical="center"/>
    </xf>
    <xf numFmtId="8" fontId="0" fillId="0" borderId="10" xfId="0" applyNumberFormat="1" applyFont="1" applyBorder="1" applyAlignment="1">
      <alignment vertical="center"/>
    </xf>
    <xf numFmtId="179" fontId="0" fillId="0" borderId="13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172" fontId="0" fillId="0" borderId="13" xfId="0" applyNumberFormat="1" applyFont="1" applyBorder="1" applyAlignment="1">
      <alignment vertical="center" wrapText="1"/>
    </xf>
    <xf numFmtId="0" fontId="0" fillId="0" borderId="10" xfId="56" applyBorder="1" applyAlignment="1">
      <alignment vertical="center" wrapText="1"/>
      <protection/>
    </xf>
    <xf numFmtId="170" fontId="0" fillId="0" borderId="10" xfId="56" applyNumberFormat="1" applyBorder="1" applyAlignment="1">
      <alignment vertical="center" wrapText="1"/>
      <protection/>
    </xf>
    <xf numFmtId="0" fontId="0" fillId="0" borderId="10" xfId="56" applyBorder="1" applyAlignment="1">
      <alignment horizontal="center" vertical="center" wrapText="1"/>
      <protection/>
    </xf>
    <xf numFmtId="0" fontId="1" fillId="37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180" fontId="0" fillId="0" borderId="13" xfId="0" applyNumberFormat="1" applyBorder="1" applyAlignment="1">
      <alignment vertical="center" wrapText="1"/>
    </xf>
    <xf numFmtId="0" fontId="0" fillId="40" borderId="13" xfId="54" applyFont="1" applyFill="1" applyBorder="1" applyAlignment="1">
      <alignment horizontal="left" vertical="center"/>
      <protection/>
    </xf>
    <xf numFmtId="0" fontId="0" fillId="0" borderId="16" xfId="54" applyFont="1" applyBorder="1" applyAlignment="1">
      <alignment horizontal="center" vertical="center" wrapText="1"/>
      <protection/>
    </xf>
    <xf numFmtId="0" fontId="0" fillId="0" borderId="17" xfId="54" applyFont="1" applyBorder="1" applyAlignment="1">
      <alignment horizontal="center" vertical="center"/>
      <protection/>
    </xf>
    <xf numFmtId="172" fontId="0" fillId="0" borderId="10" xfId="54" applyNumberFormat="1" applyFont="1" applyBorder="1" applyAlignment="1">
      <alignment horizontal="center" vertical="center" wrapText="1"/>
      <protection/>
    </xf>
    <xf numFmtId="44" fontId="0" fillId="0" borderId="10" xfId="70" applyFont="1" applyBorder="1" applyAlignment="1">
      <alignment horizontal="center" vertical="center"/>
    </xf>
    <xf numFmtId="172" fontId="0" fillId="34" borderId="17" xfId="54" applyNumberFormat="1" applyFont="1" applyFill="1" applyBorder="1" applyAlignment="1">
      <alignment horizontal="center" vertical="center" wrapText="1"/>
      <protection/>
    </xf>
    <xf numFmtId="171" fontId="0" fillId="40" borderId="18" xfId="59" applyNumberFormat="1" applyFill="1" applyBorder="1" applyAlignment="1">
      <alignment horizontal="right" vertical="center" wrapText="1"/>
      <protection/>
    </xf>
    <xf numFmtId="172" fontId="0" fillId="0" borderId="17" xfId="54" applyNumberFormat="1" applyFont="1" applyBorder="1" applyAlignment="1">
      <alignment horizontal="right" vertical="center" wrapText="1"/>
      <protection/>
    </xf>
    <xf numFmtId="173" fontId="0" fillId="40" borderId="19" xfId="54" applyNumberFormat="1" applyFont="1" applyFill="1" applyBorder="1" applyAlignment="1">
      <alignment horizontal="right" vertical="center" wrapText="1"/>
      <protection/>
    </xf>
    <xf numFmtId="171" fontId="0" fillId="40" borderId="10" xfId="54" applyNumberFormat="1" applyFont="1" applyFill="1" applyBorder="1" applyAlignment="1">
      <alignment horizontal="center" vertical="center" wrapText="1"/>
      <protection/>
    </xf>
    <xf numFmtId="0" fontId="11" fillId="0" borderId="10" xfId="54" applyBorder="1" applyAlignment="1">
      <alignment horizontal="center" vertical="center"/>
      <protection/>
    </xf>
    <xf numFmtId="171" fontId="0" fillId="0" borderId="10" xfId="54" applyNumberFormat="1" applyFont="1" applyBorder="1" applyAlignment="1">
      <alignment horizontal="center" vertical="center"/>
      <protection/>
    </xf>
    <xf numFmtId="173" fontId="0" fillId="0" borderId="10" xfId="54" applyNumberFormat="1" applyFont="1" applyBorder="1" applyAlignment="1">
      <alignment horizontal="center" vertical="center" wrapText="1"/>
      <protection/>
    </xf>
    <xf numFmtId="44" fontId="0" fillId="0" borderId="10" xfId="7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170" fontId="1" fillId="0" borderId="0" xfId="0" applyNumberFormat="1" applyFont="1" applyBorder="1" applyAlignment="1">
      <alignment horizontal="right" vertical="center"/>
    </xf>
    <xf numFmtId="171" fontId="0" fillId="0" borderId="10" xfId="54" applyNumberFormat="1" applyFont="1" applyBorder="1" applyAlignment="1">
      <alignment horizontal="right" vertical="center"/>
      <protection/>
    </xf>
    <xf numFmtId="170" fontId="0" fillId="0" borderId="10" xfId="0" applyNumberFormat="1" applyFont="1" applyBorder="1" applyAlignment="1">
      <alignment horizontal="right" vertical="center" wrapText="1"/>
    </xf>
    <xf numFmtId="44" fontId="0" fillId="0" borderId="10" xfId="70" applyFont="1" applyFill="1" applyBorder="1" applyAlignment="1">
      <alignment horizontal="right" vertical="center"/>
    </xf>
    <xf numFmtId="170" fontId="7" fillId="10" borderId="10" xfId="0" applyNumberFormat="1" applyFont="1" applyFill="1" applyBorder="1" applyAlignment="1">
      <alignment horizontal="right" vertical="center"/>
    </xf>
    <xf numFmtId="170" fontId="0" fillId="0" borderId="1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0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>
      <alignment horizontal="center" vertical="center" wrapText="1"/>
    </xf>
    <xf numFmtId="172" fontId="0" fillId="34" borderId="10" xfId="54" applyNumberFormat="1" applyFont="1" applyFill="1" applyBorder="1" applyAlignment="1">
      <alignment horizontal="right" vertical="center" wrapText="1"/>
      <protection/>
    </xf>
    <xf numFmtId="44" fontId="0" fillId="34" borderId="10" xfId="70" applyFont="1" applyFill="1" applyBorder="1" applyAlignment="1">
      <alignment vertical="center"/>
    </xf>
    <xf numFmtId="170" fontId="0" fillId="0" borderId="0" xfId="0" applyNumberFormat="1" applyAlignment="1">
      <alignment/>
    </xf>
    <xf numFmtId="0" fontId="1" fillId="37" borderId="10" xfId="0" applyFont="1" applyFill="1" applyBorder="1" applyAlignment="1">
      <alignment horizontal="center" vertical="center" wrapText="1"/>
    </xf>
    <xf numFmtId="44" fontId="17" fillId="34" borderId="10" xfId="0" applyNumberFormat="1" applyFont="1" applyFill="1" applyBorder="1" applyAlignment="1">
      <alignment horizontal="right" vertical="center" wrapText="1"/>
    </xf>
    <xf numFmtId="44" fontId="19" fillId="10" borderId="10" xfId="0" applyNumberFormat="1" applyFont="1" applyFill="1" applyBorder="1" applyAlignment="1">
      <alignment horizontal="right" vertical="center" wrapText="1"/>
    </xf>
    <xf numFmtId="0" fontId="17" fillId="40" borderId="10" xfId="0" applyFont="1" applyFill="1" applyBorder="1" applyAlignment="1">
      <alignment horizontal="left" vertical="center" wrapText="1"/>
    </xf>
    <xf numFmtId="0" fontId="17" fillId="40" borderId="10" xfId="0" applyFont="1" applyFill="1" applyBorder="1" applyAlignment="1">
      <alignment horizontal="center" vertical="center" wrapText="1"/>
    </xf>
    <xf numFmtId="179" fontId="0" fillId="0" borderId="10" xfId="0" applyNumberFormat="1" applyFont="1" applyBorder="1" applyAlignment="1">
      <alignment vertical="center"/>
    </xf>
    <xf numFmtId="172" fontId="0" fillId="0" borderId="10" xfId="0" applyNumberFormat="1" applyFont="1" applyBorder="1" applyAlignment="1">
      <alignment vertical="center" wrapText="1"/>
    </xf>
    <xf numFmtId="182" fontId="68" fillId="34" borderId="20" xfId="44" applyFont="1" applyFill="1" applyBorder="1" applyAlignment="1">
      <alignment horizontal="center" vertical="center" wrapText="1"/>
      <protection/>
    </xf>
    <xf numFmtId="44" fontId="0" fillId="34" borderId="0" xfId="0" applyNumberFormat="1" applyFont="1" applyFill="1" applyAlignment="1">
      <alignment/>
    </xf>
    <xf numFmtId="44" fontId="0" fillId="34" borderId="21" xfId="0" applyNumberFormat="1" applyFont="1" applyFill="1" applyBorder="1" applyAlignment="1">
      <alignment horizontal="right" vertical="center" wrapText="1"/>
    </xf>
    <xf numFmtId="44" fontId="0" fillId="34" borderId="22" xfId="0" applyNumberFormat="1" applyFont="1" applyFill="1" applyBorder="1" applyAlignment="1">
      <alignment horizontal="right" vertical="center" wrapText="1"/>
    </xf>
    <xf numFmtId="170" fontId="0" fillId="0" borderId="10" xfId="0" applyNumberFormat="1" applyFont="1" applyBorder="1" applyAlignment="1">
      <alignment vertical="center"/>
    </xf>
    <xf numFmtId="44" fontId="0" fillId="0" borderId="0" xfId="0" applyNumberFormat="1" applyFont="1" applyAlignment="1">
      <alignment/>
    </xf>
    <xf numFmtId="0" fontId="0" fillId="0" borderId="10" xfId="0" applyBorder="1" applyAlignment="1">
      <alignment vertical="center" wrapText="1"/>
    </xf>
    <xf numFmtId="180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180" fontId="0" fillId="0" borderId="10" xfId="0" applyNumberFormat="1" applyBorder="1" applyAlignment="1">
      <alignment horizontal="right" vertical="center" wrapText="1"/>
    </xf>
    <xf numFmtId="0" fontId="17" fillId="0" borderId="0" xfId="0" applyFont="1" applyAlignment="1" quotePrefix="1">
      <alignment horizontal="left" vertical="center"/>
    </xf>
    <xf numFmtId="0" fontId="4" fillId="12" borderId="10" xfId="0" applyFont="1" applyFill="1" applyBorder="1" applyAlignment="1">
      <alignment horizontal="center" vertical="center"/>
    </xf>
    <xf numFmtId="44" fontId="4" fillId="12" borderId="10" xfId="0" applyNumberFormat="1" applyFont="1" applyFill="1" applyBorder="1" applyAlignment="1">
      <alignment horizontal="right" vertical="center"/>
    </xf>
    <xf numFmtId="0" fontId="17" fillId="34" borderId="0" xfId="0" applyFont="1" applyFill="1" applyBorder="1" applyAlignment="1">
      <alignment horizontal="center" vertical="center"/>
    </xf>
    <xf numFmtId="0" fontId="17" fillId="34" borderId="0" xfId="0" applyFont="1" applyFill="1" applyAlignment="1">
      <alignment horizontal="center" vertical="center" wrapText="1"/>
    </xf>
    <xf numFmtId="44" fontId="17" fillId="34" borderId="10" xfId="0" applyNumberFormat="1" applyFont="1" applyFill="1" applyBorder="1" applyAlignment="1">
      <alignment horizontal="right" vertical="center"/>
    </xf>
    <xf numFmtId="0" fontId="17" fillId="34" borderId="0" xfId="0" applyFont="1" applyFill="1" applyAlignment="1">
      <alignment horizontal="left" vertical="center"/>
    </xf>
    <xf numFmtId="184" fontId="17" fillId="34" borderId="10" xfId="44" applyNumberFormat="1" applyFont="1" applyFill="1" applyBorder="1" applyAlignment="1">
      <alignment horizontal="center" vertical="center" wrapText="1"/>
      <protection/>
    </xf>
    <xf numFmtId="0" fontId="1" fillId="37" borderId="10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0" fontId="73" fillId="0" borderId="10" xfId="57" applyNumberFormat="1" applyFont="1" applyBorder="1" applyAlignment="1">
      <alignment horizontal="center" vertical="center" wrapText="1"/>
      <protection/>
    </xf>
    <xf numFmtId="14" fontId="73" fillId="0" borderId="10" xfId="57" applyNumberFormat="1" applyFont="1" applyBorder="1" applyAlignment="1">
      <alignment horizontal="center" vertical="center" wrapText="1"/>
      <protection/>
    </xf>
    <xf numFmtId="170" fontId="73" fillId="0" borderId="10" xfId="57" applyNumberFormat="1" applyFont="1" applyBorder="1" applyAlignment="1">
      <alignment horizontal="center" vertical="center" wrapText="1"/>
      <protection/>
    </xf>
    <xf numFmtId="0" fontId="73" fillId="0" borderId="0" xfId="57" applyFont="1">
      <alignment/>
      <protection/>
    </xf>
    <xf numFmtId="0" fontId="74" fillId="4" borderId="10" xfId="57" applyNumberFormat="1" applyFont="1" applyFill="1" applyBorder="1" applyAlignment="1">
      <alignment horizontal="center" vertical="center" wrapText="1"/>
      <protection/>
    </xf>
    <xf numFmtId="14" fontId="74" fillId="4" borderId="10" xfId="57" applyNumberFormat="1" applyFont="1" applyFill="1" applyBorder="1" applyAlignment="1">
      <alignment horizontal="center" vertical="center" wrapText="1"/>
      <protection/>
    </xf>
    <xf numFmtId="170" fontId="74" fillId="4" borderId="10" xfId="57" applyNumberFormat="1" applyFont="1" applyFill="1" applyBorder="1" applyAlignment="1">
      <alignment horizontal="center" vertical="center" wrapText="1"/>
      <protection/>
    </xf>
    <xf numFmtId="170" fontId="73" fillId="34" borderId="10" xfId="57" applyNumberFormat="1" applyFont="1" applyFill="1" applyBorder="1" applyAlignment="1">
      <alignment horizontal="center" vertical="center" wrapText="1"/>
      <protection/>
    </xf>
    <xf numFmtId="180" fontId="0" fillId="0" borderId="10" xfId="0" applyNumberFormat="1" applyFont="1" applyBorder="1" applyAlignment="1">
      <alignment vertical="center" wrapText="1"/>
    </xf>
    <xf numFmtId="0" fontId="0" fillId="41" borderId="10" xfId="0" applyFont="1" applyFill="1" applyBorder="1" applyAlignment="1">
      <alignment horizontal="center" vertical="center" wrapText="1"/>
    </xf>
    <xf numFmtId="0" fontId="0" fillId="0" borderId="16" xfId="54" applyFont="1" applyBorder="1" applyAlignment="1">
      <alignment horizontal="center" vertical="center"/>
      <protection/>
    </xf>
    <xf numFmtId="171" fontId="0" fillId="40" borderId="16" xfId="59" applyNumberFormat="1" applyFill="1" applyBorder="1" applyAlignment="1">
      <alignment horizontal="center" vertical="center" wrapText="1"/>
      <protection/>
    </xf>
    <xf numFmtId="171" fontId="0" fillId="40" borderId="16" xfId="54" applyNumberFormat="1" applyFont="1" applyFill="1" applyBorder="1" applyAlignment="1">
      <alignment horizontal="center" vertical="center" wrapText="1"/>
      <protection/>
    </xf>
    <xf numFmtId="171" fontId="0" fillId="0" borderId="16" xfId="54" applyNumberFormat="1" applyFont="1" applyBorder="1" applyAlignment="1">
      <alignment horizontal="center" vertical="center"/>
      <protection/>
    </xf>
    <xf numFmtId="170" fontId="0" fillId="0" borderId="16" xfId="54" applyNumberFormat="1" applyFont="1" applyBorder="1" applyAlignment="1">
      <alignment horizontal="right" vertical="center"/>
      <protection/>
    </xf>
    <xf numFmtId="171" fontId="0" fillId="0" borderId="16" xfId="54" applyNumberFormat="1" applyFont="1" applyBorder="1" applyAlignment="1">
      <alignment horizontal="center" vertical="center" wrapText="1"/>
      <protection/>
    </xf>
    <xf numFmtId="0" fontId="1" fillId="37" borderId="10" xfId="0" applyFont="1" applyFill="1" applyBorder="1" applyAlignment="1">
      <alignment horizontal="center" vertical="center" wrapText="1"/>
    </xf>
    <xf numFmtId="0" fontId="17" fillId="42" borderId="10" xfId="0" applyFont="1" applyFill="1" applyBorder="1" applyAlignment="1">
      <alignment horizontal="center" vertical="center" wrapText="1"/>
    </xf>
    <xf numFmtId="0" fontId="17" fillId="42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2" fontId="0" fillId="36" borderId="10" xfId="44" applyFont="1" applyFill="1" applyBorder="1" applyAlignment="1">
      <alignment horizontal="center" vertical="center" wrapText="1"/>
      <protection/>
    </xf>
    <xf numFmtId="182" fontId="17" fillId="0" borderId="10" xfId="44" applyFont="1" applyBorder="1" applyAlignment="1">
      <alignment horizontal="center" vertical="center" wrapText="1"/>
      <protection/>
    </xf>
    <xf numFmtId="0" fontId="0" fillId="0" borderId="15" xfId="0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180" fontId="0" fillId="0" borderId="15" xfId="0" applyNumberFormat="1" applyBorder="1" applyAlignment="1">
      <alignment vertical="center" wrapText="1"/>
    </xf>
    <xf numFmtId="170" fontId="0" fillId="34" borderId="10" xfId="0" applyNumberFormat="1" applyFont="1" applyFill="1" applyBorder="1" applyAlignment="1">
      <alignment vertical="center"/>
    </xf>
    <xf numFmtId="170" fontId="0" fillId="34" borderId="23" xfId="0" applyNumberFormat="1" applyFill="1" applyBorder="1" applyAlignment="1">
      <alignment vertical="center"/>
    </xf>
    <xf numFmtId="172" fontId="19" fillId="10" borderId="10" xfId="0" applyNumberFormat="1" applyFont="1" applyFill="1" applyBorder="1" applyAlignment="1">
      <alignment horizontal="right" vertical="center" wrapText="1"/>
    </xf>
    <xf numFmtId="0" fontId="17" fillId="0" borderId="10" xfId="0" applyFont="1" applyBorder="1" applyAlignment="1">
      <alignment vertical="center" wrapText="1"/>
    </xf>
    <xf numFmtId="170" fontId="19" fillId="10" borderId="10" xfId="0" applyNumberFormat="1" applyFont="1" applyFill="1" applyBorder="1" applyAlignment="1">
      <alignment horizontal="right" vertical="center"/>
    </xf>
    <xf numFmtId="4" fontId="5" fillId="0" borderId="10" xfId="0" applyNumberFormat="1" applyFont="1" applyBorder="1" applyAlignment="1">
      <alignment horizontal="center" vertical="center" wrapText="1"/>
    </xf>
    <xf numFmtId="0" fontId="17" fillId="43" borderId="10" xfId="0" applyFont="1" applyFill="1" applyBorder="1" applyAlignment="1">
      <alignment horizontal="center" vertical="center"/>
    </xf>
    <xf numFmtId="0" fontId="17" fillId="43" borderId="10" xfId="0" applyFont="1" applyFill="1" applyBorder="1" applyAlignment="1">
      <alignment horizontal="center" vertical="center" wrapText="1"/>
    </xf>
    <xf numFmtId="180" fontId="0" fillId="34" borderId="10" xfId="0" applyNumberFormat="1" applyFont="1" applyFill="1" applyBorder="1" applyAlignment="1">
      <alignment horizontal="center" vertical="center" wrapText="1"/>
    </xf>
    <xf numFmtId="0" fontId="17" fillId="44" borderId="10" xfId="0" applyFont="1" applyFill="1" applyBorder="1" applyAlignment="1">
      <alignment horizontal="center" vertical="center"/>
    </xf>
    <xf numFmtId="180" fontId="17" fillId="34" borderId="10" xfId="0" applyNumberFormat="1" applyFont="1" applyFill="1" applyBorder="1" applyAlignment="1">
      <alignment horizontal="right" vertical="center" wrapText="1"/>
    </xf>
    <xf numFmtId="182" fontId="23" fillId="44" borderId="10" xfId="44" applyFont="1" applyFill="1" applyBorder="1" applyAlignment="1">
      <alignment horizontal="center" vertical="center" wrapText="1"/>
      <protection/>
    </xf>
    <xf numFmtId="0" fontId="0" fillId="41" borderId="10" xfId="0" applyFill="1" applyBorder="1" applyAlignment="1">
      <alignment horizontal="center" vertical="center" wrapText="1"/>
    </xf>
    <xf numFmtId="170" fontId="0" fillId="0" borderId="0" xfId="0" applyNumberFormat="1" applyFont="1" applyAlignment="1">
      <alignment/>
    </xf>
    <xf numFmtId="0" fontId="0" fillId="0" borderId="10" xfId="0" applyFont="1" applyBorder="1" applyAlignment="1">
      <alignment horizontal="right" vertical="center"/>
    </xf>
    <xf numFmtId="170" fontId="0" fillId="0" borderId="10" xfId="0" applyNumberForma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170" fontId="1" fillId="0" borderId="10" xfId="0" applyNumberFormat="1" applyFont="1" applyBorder="1" applyAlignment="1">
      <alignment horizontal="right" vertical="center"/>
    </xf>
    <xf numFmtId="0" fontId="73" fillId="34" borderId="0" xfId="57" applyFont="1" applyFill="1">
      <alignment/>
      <protection/>
    </xf>
    <xf numFmtId="0" fontId="74" fillId="34" borderId="0" xfId="57" applyNumberFormat="1" applyFont="1" applyFill="1" applyBorder="1" applyAlignment="1">
      <alignment horizontal="center" vertical="center" wrapText="1"/>
      <protection/>
    </xf>
    <xf numFmtId="170" fontId="74" fillId="34" borderId="0" xfId="57" applyNumberFormat="1" applyFont="1" applyFill="1" applyBorder="1" applyAlignment="1">
      <alignment horizontal="center" vertical="center" wrapText="1"/>
      <protection/>
    </xf>
    <xf numFmtId="170" fontId="17" fillId="44" borderId="10" xfId="0" applyNumberFormat="1" applyFont="1" applyFill="1" applyBorder="1" applyAlignment="1">
      <alignment horizontal="right" vertical="center" wrapText="1"/>
    </xf>
    <xf numFmtId="170" fontId="17" fillId="34" borderId="0" xfId="0" applyNumberFormat="1" applyFont="1" applyFill="1" applyBorder="1" applyAlignment="1">
      <alignment horizontal="right" vertical="center"/>
    </xf>
    <xf numFmtId="170" fontId="17" fillId="34" borderId="0" xfId="0" applyNumberFormat="1" applyFont="1" applyFill="1" applyAlignment="1">
      <alignment horizontal="right" vertical="center" wrapText="1"/>
    </xf>
    <xf numFmtId="170" fontId="17" fillId="34" borderId="10" xfId="0" applyNumberFormat="1" applyFont="1" applyFill="1" applyBorder="1" applyAlignment="1">
      <alignment horizontal="right" vertical="center"/>
    </xf>
    <xf numFmtId="170" fontId="17" fillId="34" borderId="0" xfId="0" applyNumberFormat="1" applyFont="1" applyFill="1" applyAlignment="1">
      <alignment horizontal="right" vertical="center"/>
    </xf>
    <xf numFmtId="0" fontId="25" fillId="0" borderId="0" xfId="0" applyFont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7" fillId="34" borderId="10" xfId="0" applyFont="1" applyFill="1" applyBorder="1" applyAlignment="1">
      <alignment horizontal="center" vertical="center" wrapText="1"/>
    </xf>
    <xf numFmtId="44" fontId="17" fillId="34" borderId="10" xfId="0" applyNumberFormat="1" applyFont="1" applyFill="1" applyBorder="1" applyAlignment="1">
      <alignment horizontal="center" vertical="center" wrapText="1"/>
    </xf>
    <xf numFmtId="0" fontId="19" fillId="37" borderId="10" xfId="0" applyFont="1" applyFill="1" applyBorder="1" applyAlignment="1">
      <alignment horizontal="center" vertical="center" wrapText="1"/>
    </xf>
    <xf numFmtId="170" fontId="17" fillId="34" borderId="10" xfId="0" applyNumberFormat="1" applyFont="1" applyFill="1" applyBorder="1" applyAlignment="1">
      <alignment horizontal="right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170" fontId="0" fillId="34" borderId="0" xfId="0" applyNumberFormat="1" applyFill="1" applyAlignment="1">
      <alignment vertical="center"/>
    </xf>
    <xf numFmtId="180" fontId="17" fillId="41" borderId="10" xfId="0" applyNumberFormat="1" applyFont="1" applyFill="1" applyBorder="1" applyAlignment="1">
      <alignment horizontal="right" vertical="center"/>
    </xf>
    <xf numFmtId="0" fontId="18" fillId="45" borderId="25" xfId="0" applyFont="1" applyFill="1" applyBorder="1" applyAlignment="1">
      <alignment horizontal="center" vertical="center"/>
    </xf>
    <xf numFmtId="170" fontId="18" fillId="45" borderId="25" xfId="0" applyNumberFormat="1" applyFont="1" applyFill="1" applyBorder="1" applyAlignment="1">
      <alignment horizontal="center" vertical="center"/>
    </xf>
    <xf numFmtId="44" fontId="4" fillId="46" borderId="10" xfId="0" applyNumberFormat="1" applyFont="1" applyFill="1" applyBorder="1" applyAlignment="1">
      <alignment horizontal="center" vertical="center" wrapText="1"/>
    </xf>
    <xf numFmtId="0" fontId="26" fillId="34" borderId="0" xfId="0" applyFont="1" applyFill="1" applyBorder="1" applyAlignment="1">
      <alignment vertical="center"/>
    </xf>
    <xf numFmtId="0" fontId="17" fillId="34" borderId="10" xfId="0" applyFont="1" applyFill="1" applyBorder="1" applyAlignment="1">
      <alignment horizontal="center" vertical="center" wrapText="1"/>
    </xf>
    <xf numFmtId="170" fontId="0" fillId="0" borderId="0" xfId="0" applyNumberFormat="1" applyAlignment="1">
      <alignment horizontal="center" vertical="center"/>
    </xf>
    <xf numFmtId="170" fontId="1" fillId="37" borderId="10" xfId="0" applyNumberFormat="1" applyFont="1" applyFill="1" applyBorder="1" applyAlignment="1">
      <alignment horizontal="center" vertical="center" wrapText="1"/>
    </xf>
    <xf numFmtId="170" fontId="0" fillId="0" borderId="10" xfId="0" applyNumberFormat="1" applyFont="1" applyBorder="1" applyAlignment="1">
      <alignment horizontal="center" vertical="center" wrapText="1"/>
    </xf>
    <xf numFmtId="170" fontId="0" fillId="0" borderId="0" xfId="0" applyNumberFormat="1" applyAlignment="1">
      <alignment horizontal="left" vertical="center"/>
    </xf>
    <xf numFmtId="170" fontId="0" fillId="34" borderId="10" xfId="0" applyNumberFormat="1" applyFont="1" applyFill="1" applyBorder="1" applyAlignment="1">
      <alignment horizontal="center" vertical="center" wrapText="1"/>
    </xf>
    <xf numFmtId="180" fontId="4" fillId="46" borderId="10" xfId="0" applyNumberFormat="1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7" fillId="45" borderId="10" xfId="0" applyFont="1" applyFill="1" applyBorder="1" applyAlignment="1">
      <alignment horizontal="center" vertical="center"/>
    </xf>
    <xf numFmtId="0" fontId="19" fillId="37" borderId="10" xfId="0" applyFont="1" applyFill="1" applyBorder="1" applyAlignment="1">
      <alignment horizontal="center" vertical="center" wrapText="1"/>
    </xf>
    <xf numFmtId="0" fontId="19" fillId="45" borderId="10" xfId="0" applyFont="1" applyFill="1" applyBorder="1" applyAlignment="1">
      <alignment horizontal="left" vertical="center" wrapText="1"/>
    </xf>
    <xf numFmtId="44" fontId="17" fillId="10" borderId="10" xfId="0" applyNumberFormat="1" applyFont="1" applyFill="1" applyBorder="1" applyAlignment="1">
      <alignment horizontal="center" vertical="center" wrapText="1"/>
    </xf>
    <xf numFmtId="44" fontId="19" fillId="37" borderId="10" xfId="0" applyNumberFormat="1" applyFont="1" applyFill="1" applyBorder="1" applyAlignment="1">
      <alignment horizontal="center" vertical="center" wrapText="1"/>
    </xf>
    <xf numFmtId="0" fontId="19" fillId="10" borderId="10" xfId="0" applyFont="1" applyFill="1" applyBorder="1" applyAlignment="1">
      <alignment horizontal="center" vertical="center" wrapText="1"/>
    </xf>
    <xf numFmtId="0" fontId="17" fillId="10" borderId="10" xfId="0" applyFont="1" applyFill="1" applyBorder="1" applyAlignment="1">
      <alignment horizontal="center" vertical="center" wrapText="1"/>
    </xf>
    <xf numFmtId="0" fontId="17" fillId="45" borderId="10" xfId="0" applyFont="1" applyFill="1" applyBorder="1" applyAlignment="1">
      <alignment horizontal="center" vertical="center" wrapText="1"/>
    </xf>
    <xf numFmtId="4" fontId="20" fillId="0" borderId="10" xfId="0" applyNumberFormat="1" applyFont="1" applyBorder="1" applyAlignment="1">
      <alignment horizontal="center" vertical="center" wrapText="1"/>
    </xf>
    <xf numFmtId="44" fontId="19" fillId="1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4" fontId="17" fillId="10" borderId="10" xfId="0" applyNumberFormat="1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horizontal="left" vertical="center"/>
    </xf>
    <xf numFmtId="0" fontId="19" fillId="45" borderId="10" xfId="0" applyFont="1" applyFill="1" applyBorder="1" applyAlignment="1">
      <alignment horizontal="left" vertical="center"/>
    </xf>
    <xf numFmtId="8" fontId="19" fillId="10" borderId="10" xfId="0" applyNumberFormat="1" applyFont="1" applyFill="1" applyBorder="1" applyAlignment="1">
      <alignment horizontal="center" vertical="center" wrapText="1"/>
    </xf>
    <xf numFmtId="0" fontId="19" fillId="45" borderId="10" xfId="0" applyFont="1" applyFill="1" applyBorder="1" applyAlignment="1">
      <alignment horizontal="center" vertical="center"/>
    </xf>
    <xf numFmtId="172" fontId="19" fillId="10" borderId="10" xfId="0" applyNumberFormat="1" applyFont="1" applyFill="1" applyBorder="1" applyAlignment="1">
      <alignment horizontal="center" vertical="center" wrapText="1"/>
    </xf>
    <xf numFmtId="0" fontId="17" fillId="10" borderId="10" xfId="0" applyFont="1" applyFill="1" applyBorder="1" applyAlignment="1">
      <alignment horizontal="center" vertical="center"/>
    </xf>
    <xf numFmtId="0" fontId="19" fillId="10" borderId="10" xfId="0" applyFont="1" applyFill="1" applyBorder="1" applyAlignment="1">
      <alignment horizontal="center" vertical="center"/>
    </xf>
    <xf numFmtId="44" fontId="19" fillId="10" borderId="10" xfId="0" applyNumberFormat="1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 wrapText="1"/>
    </xf>
    <xf numFmtId="4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170" fontId="17" fillId="34" borderId="10" xfId="0" applyNumberFormat="1" applyFont="1" applyFill="1" applyBorder="1" applyAlignment="1">
      <alignment horizontal="right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1" fillId="10" borderId="17" xfId="0" applyFont="1" applyFill="1" applyBorder="1" applyAlignment="1">
      <alignment horizontal="center" vertical="center" wrapText="1"/>
    </xf>
    <xf numFmtId="0" fontId="1" fillId="10" borderId="26" xfId="0" applyFont="1" applyFill="1" applyBorder="1" applyAlignment="1">
      <alignment horizontal="center" vertical="center" wrapText="1"/>
    </xf>
    <xf numFmtId="0" fontId="1" fillId="10" borderId="22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/>
    </xf>
    <xf numFmtId="0" fontId="1" fillId="10" borderId="10" xfId="0" applyFont="1" applyFill="1" applyBorder="1" applyAlignment="1">
      <alignment horizontal="center" vertical="center" wrapText="1"/>
    </xf>
    <xf numFmtId="0" fontId="1" fillId="10" borderId="10" xfId="0" applyFont="1" applyFill="1" applyBorder="1" applyAlignment="1">
      <alignment horizontal="left" vertical="center" wrapText="1"/>
    </xf>
    <xf numFmtId="0" fontId="1" fillId="3" borderId="17" xfId="0" applyFont="1" applyFill="1" applyBorder="1" applyAlignment="1">
      <alignment horizontal="left" vertical="center" wrapText="1"/>
    </xf>
    <xf numFmtId="0" fontId="1" fillId="3" borderId="26" xfId="0" applyFont="1" applyFill="1" applyBorder="1" applyAlignment="1">
      <alignment horizontal="left" vertical="center" wrapText="1"/>
    </xf>
    <xf numFmtId="0" fontId="1" fillId="3" borderId="22" xfId="0" applyFont="1" applyFill="1" applyBorder="1" applyAlignment="1">
      <alignment horizontal="left" vertical="center" wrapText="1"/>
    </xf>
    <xf numFmtId="0" fontId="1" fillId="10" borderId="17" xfId="0" applyFont="1" applyFill="1" applyBorder="1" applyAlignment="1">
      <alignment horizontal="left" vertical="center" wrapText="1"/>
    </xf>
    <xf numFmtId="0" fontId="1" fillId="10" borderId="26" xfId="0" applyFont="1" applyFill="1" applyBorder="1" applyAlignment="1">
      <alignment horizontal="left" vertical="center" wrapText="1"/>
    </xf>
    <xf numFmtId="0" fontId="1" fillId="10" borderId="22" xfId="0" applyFont="1" applyFill="1" applyBorder="1" applyAlignment="1">
      <alignment horizontal="left" vertical="center" wrapText="1"/>
    </xf>
    <xf numFmtId="0" fontId="1" fillId="10" borderId="20" xfId="0" applyFont="1" applyFill="1" applyBorder="1" applyAlignment="1">
      <alignment horizontal="center" vertical="center" wrapText="1"/>
    </xf>
    <xf numFmtId="0" fontId="1" fillId="10" borderId="27" xfId="0" applyFont="1" applyFill="1" applyBorder="1" applyAlignment="1">
      <alignment horizontal="center" vertical="center" wrapText="1"/>
    </xf>
    <xf numFmtId="0" fontId="1" fillId="10" borderId="28" xfId="0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left" vertical="center"/>
    </xf>
    <xf numFmtId="0" fontId="4" fillId="37" borderId="17" xfId="0" applyFont="1" applyFill="1" applyBorder="1" applyAlignment="1">
      <alignment horizontal="center" vertical="center" wrapText="1"/>
    </xf>
    <xf numFmtId="0" fontId="4" fillId="37" borderId="26" xfId="0" applyFont="1" applyFill="1" applyBorder="1" applyAlignment="1">
      <alignment horizontal="center" vertical="center" wrapText="1"/>
    </xf>
    <xf numFmtId="0" fontId="4" fillId="37" borderId="22" xfId="0" applyFont="1" applyFill="1" applyBorder="1" applyAlignment="1">
      <alignment horizontal="center" vertical="center" wrapText="1"/>
    </xf>
    <xf numFmtId="0" fontId="1" fillId="10" borderId="17" xfId="0" applyFont="1" applyFill="1" applyBorder="1" applyAlignment="1">
      <alignment horizontal="left" vertical="center"/>
    </xf>
    <xf numFmtId="0" fontId="1" fillId="10" borderId="26" xfId="0" applyFont="1" applyFill="1" applyBorder="1" applyAlignment="1">
      <alignment horizontal="left" vertical="center"/>
    </xf>
    <xf numFmtId="0" fontId="1" fillId="10" borderId="22" xfId="0" applyFont="1" applyFill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1" fillId="10" borderId="10" xfId="0" applyFont="1" applyFill="1" applyBorder="1" applyAlignment="1">
      <alignment horizontal="left" vertical="center"/>
    </xf>
    <xf numFmtId="0" fontId="1" fillId="37" borderId="10" xfId="0" applyFont="1" applyFill="1" applyBorder="1" applyAlignment="1">
      <alignment horizontal="center" vertical="center" wrapText="1"/>
    </xf>
    <xf numFmtId="182" fontId="72" fillId="37" borderId="10" xfId="44" applyFont="1" applyFill="1" applyBorder="1" applyAlignment="1">
      <alignment horizontal="center" vertical="center"/>
      <protection/>
    </xf>
    <xf numFmtId="0" fontId="7" fillId="37" borderId="10" xfId="0" applyFont="1" applyFill="1" applyBorder="1" applyAlignment="1">
      <alignment horizontal="center" vertical="center" wrapText="1"/>
    </xf>
    <xf numFmtId="0" fontId="1" fillId="37" borderId="23" xfId="0" applyFont="1" applyFill="1" applyBorder="1" applyAlignment="1">
      <alignment horizontal="center" vertical="center" wrapText="1"/>
    </xf>
    <xf numFmtId="0" fontId="1" fillId="37" borderId="29" xfId="0" applyFont="1" applyFill="1" applyBorder="1" applyAlignment="1">
      <alignment horizontal="center" vertical="center" wrapText="1"/>
    </xf>
    <xf numFmtId="0" fontId="1" fillId="37" borderId="2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" fillId="37" borderId="30" xfId="0" applyFont="1" applyFill="1" applyBorder="1" applyAlignment="1">
      <alignment horizontal="center" vertical="center" wrapText="1"/>
    </xf>
    <xf numFmtId="0" fontId="1" fillId="37" borderId="31" xfId="0" applyFont="1" applyFill="1" applyBorder="1" applyAlignment="1">
      <alignment horizontal="center" vertical="center" wrapText="1"/>
    </xf>
    <xf numFmtId="0" fontId="1" fillId="37" borderId="20" xfId="0" applyFont="1" applyFill="1" applyBorder="1" applyAlignment="1">
      <alignment horizontal="center" vertical="center" wrapText="1"/>
    </xf>
    <xf numFmtId="0" fontId="1" fillId="37" borderId="28" xfId="0" applyFont="1" applyFill="1" applyBorder="1" applyAlignment="1">
      <alignment horizontal="center" vertical="center" wrapText="1"/>
    </xf>
    <xf numFmtId="0" fontId="1" fillId="45" borderId="10" xfId="54" applyFont="1" applyFill="1" applyBorder="1" applyAlignment="1">
      <alignment horizontal="left" vertical="center" wrapText="1"/>
      <protection/>
    </xf>
    <xf numFmtId="0" fontId="1" fillId="10" borderId="10" xfId="54" applyFont="1" applyFill="1" applyBorder="1" applyAlignment="1">
      <alignment horizontal="center" vertical="center"/>
      <protection/>
    </xf>
    <xf numFmtId="44" fontId="1" fillId="10" borderId="10" xfId="70" applyFont="1" applyFill="1" applyBorder="1" applyAlignment="1">
      <alignment horizontal="center" vertical="center"/>
    </xf>
    <xf numFmtId="0" fontId="1" fillId="47" borderId="17" xfId="54" applyFont="1" applyFill="1" applyBorder="1" applyAlignment="1">
      <alignment horizontal="center" vertical="center"/>
      <protection/>
    </xf>
    <xf numFmtId="0" fontId="1" fillId="47" borderId="26" xfId="54" applyFont="1" applyFill="1" applyBorder="1" applyAlignment="1">
      <alignment horizontal="center" vertical="center"/>
      <protection/>
    </xf>
    <xf numFmtId="0" fontId="1" fillId="47" borderId="22" xfId="54" applyFont="1" applyFill="1" applyBorder="1" applyAlignment="1">
      <alignment horizontal="center" vertical="center"/>
      <protection/>
    </xf>
    <xf numFmtId="0" fontId="1" fillId="10" borderId="17" xfId="54" applyFont="1" applyFill="1" applyBorder="1" applyAlignment="1">
      <alignment horizontal="center"/>
      <protection/>
    </xf>
    <xf numFmtId="0" fontId="1" fillId="10" borderId="26" xfId="54" applyFont="1" applyFill="1" applyBorder="1" applyAlignment="1">
      <alignment horizontal="center"/>
      <protection/>
    </xf>
    <xf numFmtId="0" fontId="1" fillId="10" borderId="22" xfId="54" applyFont="1" applyFill="1" applyBorder="1" applyAlignment="1">
      <alignment horizontal="center"/>
      <protection/>
    </xf>
    <xf numFmtId="0" fontId="1" fillId="45" borderId="17" xfId="54" applyFont="1" applyFill="1" applyBorder="1" applyAlignment="1">
      <alignment horizontal="left" vertical="center"/>
      <protection/>
    </xf>
    <xf numFmtId="0" fontId="1" fillId="45" borderId="26" xfId="54" applyFont="1" applyFill="1" applyBorder="1" applyAlignment="1">
      <alignment horizontal="left" vertical="center"/>
      <protection/>
    </xf>
    <xf numFmtId="0" fontId="1" fillId="45" borderId="22" xfId="54" applyFont="1" applyFill="1" applyBorder="1" applyAlignment="1">
      <alignment horizontal="left" vertical="center"/>
      <protection/>
    </xf>
    <xf numFmtId="171" fontId="0" fillId="0" borderId="23" xfId="54" applyNumberFormat="1" applyFont="1" applyBorder="1" applyAlignment="1">
      <alignment horizontal="center" vertical="center" wrapText="1"/>
      <protection/>
    </xf>
    <xf numFmtId="171" fontId="0" fillId="0" borderId="29" xfId="54" applyNumberFormat="1" applyFont="1" applyBorder="1" applyAlignment="1">
      <alignment horizontal="center" vertical="center" wrapText="1"/>
      <protection/>
    </xf>
    <xf numFmtId="171" fontId="0" fillId="0" borderId="24" xfId="54" applyNumberFormat="1" applyFont="1" applyBorder="1" applyAlignment="1">
      <alignment horizontal="center" vertical="center" wrapText="1"/>
      <protection/>
    </xf>
    <xf numFmtId="44" fontId="1" fillId="10" borderId="17" xfId="54" applyNumberFormat="1" applyFont="1" applyFill="1" applyBorder="1" applyAlignment="1">
      <alignment horizontal="center"/>
      <protection/>
    </xf>
    <xf numFmtId="44" fontId="1" fillId="10" borderId="26" xfId="54" applyNumberFormat="1" applyFont="1" applyFill="1" applyBorder="1" applyAlignment="1">
      <alignment horizontal="center"/>
      <protection/>
    </xf>
    <xf numFmtId="44" fontId="1" fillId="10" borderId="22" xfId="54" applyNumberFormat="1" applyFont="1" applyFill="1" applyBorder="1" applyAlignment="1">
      <alignment horizontal="center"/>
      <protection/>
    </xf>
    <xf numFmtId="0" fontId="1" fillId="45" borderId="17" xfId="54" applyFont="1" applyFill="1" applyBorder="1" applyAlignment="1">
      <alignment horizontal="left" vertical="center" wrapText="1"/>
      <protection/>
    </xf>
    <xf numFmtId="0" fontId="1" fillId="45" borderId="26" xfId="54" applyFont="1" applyFill="1" applyBorder="1" applyAlignment="1">
      <alignment horizontal="left" vertical="center" wrapText="1"/>
      <protection/>
    </xf>
    <xf numFmtId="0" fontId="1" fillId="45" borderId="22" xfId="54" applyFont="1" applyFill="1" applyBorder="1" applyAlignment="1">
      <alignment horizontal="left" vertical="center" wrapText="1"/>
      <protection/>
    </xf>
    <xf numFmtId="0" fontId="1" fillId="10" borderId="17" xfId="54" applyFont="1" applyFill="1" applyBorder="1" applyAlignment="1">
      <alignment horizontal="center" vertical="center"/>
      <protection/>
    </xf>
    <xf numFmtId="0" fontId="1" fillId="10" borderId="26" xfId="54" applyFont="1" applyFill="1" applyBorder="1" applyAlignment="1">
      <alignment horizontal="center" vertical="center"/>
      <protection/>
    </xf>
    <xf numFmtId="0" fontId="1" fillId="10" borderId="22" xfId="54" applyFont="1" applyFill="1" applyBorder="1" applyAlignment="1">
      <alignment horizontal="center" vertical="center"/>
      <protection/>
    </xf>
    <xf numFmtId="0" fontId="13" fillId="37" borderId="10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" fillId="10" borderId="10" xfId="0" applyFont="1" applyFill="1" applyBorder="1" applyAlignment="1">
      <alignment horizontal="center" vertical="center"/>
    </xf>
    <xf numFmtId="0" fontId="74" fillId="4" borderId="10" xfId="57" applyNumberFormat="1" applyFont="1" applyFill="1" applyBorder="1" applyAlignment="1">
      <alignment horizontal="center" vertical="center" wrapText="1"/>
      <protection/>
    </xf>
  </cellXfs>
  <cellStyles count="6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Hiperłącze 2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2 2" xfId="55"/>
    <cellStyle name="Normalny 3" xfId="56"/>
    <cellStyle name="Normalny 4" xfId="57"/>
    <cellStyle name="Normalny 6" xfId="58"/>
    <cellStyle name="Normalny_pozostałe dane" xfId="59"/>
    <cellStyle name="Obliczenia" xfId="60"/>
    <cellStyle name="Followed Hyperlink" xfId="61"/>
    <cellStyle name="Percent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Walutowy 2" xfId="70"/>
    <cellStyle name="Walutowy 2 2" xfId="71"/>
    <cellStyle name="Walutowy 2 3" xfId="72"/>
    <cellStyle name="Walutowy 3" xfId="73"/>
    <cellStyle name="Walutowy 4" xfId="74"/>
    <cellStyle name="Zły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view="pageBreakPreview" zoomScaleSheetLayoutView="100" zoomScalePageLayoutView="0" workbookViewId="0" topLeftCell="A1">
      <selection activeCell="B8" sqref="B8"/>
    </sheetView>
  </sheetViews>
  <sheetFormatPr defaultColWidth="9.140625" defaultRowHeight="12.75"/>
  <cols>
    <col min="1" max="1" width="5.421875" style="8" customWidth="1"/>
    <col min="2" max="2" width="26.140625" style="127" customWidth="1"/>
    <col min="3" max="3" width="23.140625" style="8" customWidth="1"/>
    <col min="4" max="5" width="19.7109375" style="8" customWidth="1"/>
    <col min="6" max="6" width="12.28125" style="8" customWidth="1"/>
    <col min="7" max="7" width="27.57421875" style="295" customWidth="1"/>
    <col min="8" max="8" width="13.57421875" style="8" customWidth="1"/>
    <col min="9" max="9" width="14.57421875" style="8" customWidth="1"/>
    <col min="10" max="11" width="9.140625" style="8" customWidth="1"/>
    <col min="12" max="12" width="11.57421875" style="8" bestFit="1" customWidth="1"/>
    <col min="13" max="16384" width="9.140625" style="8" customWidth="1"/>
  </cols>
  <sheetData>
    <row r="1" spans="1:7" s="134" customFormat="1" ht="18">
      <c r="A1" s="133" t="s">
        <v>638</v>
      </c>
      <c r="G1" s="293"/>
    </row>
    <row r="3" spans="1:9" s="126" customFormat="1" ht="24.75" customHeight="1">
      <c r="A3" s="315" t="s">
        <v>11</v>
      </c>
      <c r="B3" s="315" t="s">
        <v>123</v>
      </c>
      <c r="C3" s="315" t="s">
        <v>124</v>
      </c>
      <c r="D3" s="315" t="s">
        <v>19</v>
      </c>
      <c r="E3" s="315" t="s">
        <v>20</v>
      </c>
      <c r="F3" s="317" t="s">
        <v>988</v>
      </c>
      <c r="G3" s="318"/>
      <c r="H3" s="315" t="s">
        <v>982</v>
      </c>
      <c r="I3" s="315" t="s">
        <v>1029</v>
      </c>
    </row>
    <row r="4" spans="1:9" s="126" customFormat="1" ht="24.75" customHeight="1">
      <c r="A4" s="316"/>
      <c r="B4" s="316"/>
      <c r="C4" s="316"/>
      <c r="D4" s="316"/>
      <c r="E4" s="316"/>
      <c r="F4" s="20" t="s">
        <v>989</v>
      </c>
      <c r="G4" s="20" t="s">
        <v>990</v>
      </c>
      <c r="H4" s="316"/>
      <c r="I4" s="316"/>
    </row>
    <row r="5" spans="1:9" s="36" customFormat="1" ht="45" customHeight="1">
      <c r="A5" s="210">
        <v>1</v>
      </c>
      <c r="B5" s="25" t="s">
        <v>36</v>
      </c>
      <c r="C5" s="58" t="s">
        <v>364</v>
      </c>
      <c r="D5" s="58" t="s">
        <v>488</v>
      </c>
      <c r="E5" s="211" t="s">
        <v>319</v>
      </c>
      <c r="F5" s="4" t="s">
        <v>991</v>
      </c>
      <c r="G5" s="294" t="s">
        <v>992</v>
      </c>
      <c r="H5" s="58">
        <v>38</v>
      </c>
      <c r="I5" s="58" t="s">
        <v>86</v>
      </c>
    </row>
    <row r="6" spans="1:9" s="36" customFormat="1" ht="45" customHeight="1">
      <c r="A6" s="210">
        <v>2</v>
      </c>
      <c r="B6" s="25" t="s">
        <v>349</v>
      </c>
      <c r="C6" s="58" t="s">
        <v>350</v>
      </c>
      <c r="D6" s="58" t="s">
        <v>137</v>
      </c>
      <c r="E6" s="211" t="s">
        <v>138</v>
      </c>
      <c r="F6" s="58" t="s">
        <v>993</v>
      </c>
      <c r="G6" s="300" t="s">
        <v>994</v>
      </c>
      <c r="H6" s="58">
        <v>43</v>
      </c>
      <c r="I6" s="58" t="s">
        <v>86</v>
      </c>
    </row>
    <row r="7" spans="1:9" s="36" customFormat="1" ht="45" customHeight="1">
      <c r="A7" s="210">
        <v>3</v>
      </c>
      <c r="B7" s="25" t="s">
        <v>351</v>
      </c>
      <c r="C7" s="58" t="s">
        <v>352</v>
      </c>
      <c r="D7" s="58" t="s">
        <v>446</v>
      </c>
      <c r="E7" s="58">
        <v>381800410</v>
      </c>
      <c r="F7" s="4" t="s">
        <v>995</v>
      </c>
      <c r="G7" s="294" t="s">
        <v>996</v>
      </c>
      <c r="H7" s="58">
        <v>10</v>
      </c>
      <c r="I7" s="58" t="s">
        <v>986</v>
      </c>
    </row>
    <row r="8" spans="1:9" s="36" customFormat="1" ht="48.75" customHeight="1">
      <c r="A8" s="210">
        <v>4</v>
      </c>
      <c r="B8" s="25" t="s">
        <v>399</v>
      </c>
      <c r="C8" s="58" t="s">
        <v>353</v>
      </c>
      <c r="D8" s="58" t="s">
        <v>137</v>
      </c>
      <c r="E8" s="211" t="s">
        <v>138</v>
      </c>
      <c r="F8" s="4" t="s">
        <v>993</v>
      </c>
      <c r="G8" s="294" t="s">
        <v>1009</v>
      </c>
      <c r="H8" s="58">
        <v>3</v>
      </c>
      <c r="I8" s="58" t="s">
        <v>987</v>
      </c>
    </row>
    <row r="9" spans="1:9" s="36" customFormat="1" ht="45" customHeight="1">
      <c r="A9" s="210">
        <v>5</v>
      </c>
      <c r="B9" s="25" t="s">
        <v>354</v>
      </c>
      <c r="C9" s="58" t="s">
        <v>353</v>
      </c>
      <c r="D9" s="58" t="s">
        <v>152</v>
      </c>
      <c r="E9" s="211" t="s">
        <v>153</v>
      </c>
      <c r="F9" s="4" t="s">
        <v>997</v>
      </c>
      <c r="G9" s="294" t="s">
        <v>998</v>
      </c>
      <c r="H9" s="58">
        <v>5</v>
      </c>
      <c r="I9" s="58" t="s">
        <v>86</v>
      </c>
    </row>
    <row r="10" spans="1:9" s="36" customFormat="1" ht="45" customHeight="1">
      <c r="A10" s="210">
        <v>6</v>
      </c>
      <c r="B10" s="25" t="s">
        <v>355</v>
      </c>
      <c r="C10" s="58" t="s">
        <v>356</v>
      </c>
      <c r="D10" s="58" t="s">
        <v>161</v>
      </c>
      <c r="E10" s="211" t="s">
        <v>162</v>
      </c>
      <c r="F10" s="4" t="s">
        <v>999</v>
      </c>
      <c r="G10" s="294" t="s">
        <v>1000</v>
      </c>
      <c r="H10" s="58">
        <v>8</v>
      </c>
      <c r="I10" s="58" t="s">
        <v>86</v>
      </c>
    </row>
    <row r="11" spans="1:9" s="36" customFormat="1" ht="45" customHeight="1">
      <c r="A11" s="210">
        <v>7</v>
      </c>
      <c r="B11" s="25" t="s">
        <v>357</v>
      </c>
      <c r="C11" s="58" t="s">
        <v>358</v>
      </c>
      <c r="D11" s="58" t="s">
        <v>415</v>
      </c>
      <c r="E11" s="211" t="s">
        <v>199</v>
      </c>
      <c r="F11" s="4" t="s">
        <v>1001</v>
      </c>
      <c r="G11" s="294" t="s">
        <v>1002</v>
      </c>
      <c r="H11" s="58">
        <v>5</v>
      </c>
      <c r="I11" s="58" t="s">
        <v>86</v>
      </c>
    </row>
    <row r="12" spans="1:9" s="36" customFormat="1" ht="45" customHeight="1">
      <c r="A12" s="210">
        <v>8</v>
      </c>
      <c r="B12" s="25" t="s">
        <v>359</v>
      </c>
      <c r="C12" s="58" t="s">
        <v>360</v>
      </c>
      <c r="D12" s="58" t="s">
        <v>201</v>
      </c>
      <c r="E12" s="211" t="s">
        <v>202</v>
      </c>
      <c r="F12" s="4" t="s">
        <v>1003</v>
      </c>
      <c r="G12" s="294" t="s">
        <v>1004</v>
      </c>
      <c r="H12" s="58">
        <v>27</v>
      </c>
      <c r="I12" s="58">
        <v>106</v>
      </c>
    </row>
    <row r="13" spans="1:9" s="36" customFormat="1" ht="45" customHeight="1">
      <c r="A13" s="210">
        <v>9</v>
      </c>
      <c r="B13" s="25" t="s">
        <v>1023</v>
      </c>
      <c r="C13" s="58" t="s">
        <v>594</v>
      </c>
      <c r="D13" s="58" t="s">
        <v>214</v>
      </c>
      <c r="E13" s="211" t="s">
        <v>215</v>
      </c>
      <c r="F13" s="4" t="s">
        <v>1003</v>
      </c>
      <c r="G13" s="294" t="s">
        <v>1004</v>
      </c>
      <c r="H13" s="58">
        <v>100</v>
      </c>
      <c r="I13" s="58">
        <v>622</v>
      </c>
    </row>
    <row r="14" spans="1:9" s="36" customFormat="1" ht="45" customHeight="1">
      <c r="A14" s="210">
        <v>10</v>
      </c>
      <c r="B14" s="25" t="s">
        <v>361</v>
      </c>
      <c r="C14" s="58" t="s">
        <v>362</v>
      </c>
      <c r="D14" s="58" t="s">
        <v>419</v>
      </c>
      <c r="E14" s="211" t="s">
        <v>231</v>
      </c>
      <c r="F14" s="4" t="s">
        <v>1003</v>
      </c>
      <c r="G14" s="294" t="s">
        <v>1004</v>
      </c>
      <c r="H14" s="58">
        <v>139</v>
      </c>
      <c r="I14" s="58">
        <v>25</v>
      </c>
    </row>
    <row r="15" spans="1:9" s="36" customFormat="1" ht="45" customHeight="1">
      <c r="A15" s="210">
        <v>11</v>
      </c>
      <c r="B15" s="25" t="s">
        <v>588</v>
      </c>
      <c r="C15" s="58" t="s">
        <v>421</v>
      </c>
      <c r="D15" s="58" t="s">
        <v>422</v>
      </c>
      <c r="E15" s="211" t="s">
        <v>252</v>
      </c>
      <c r="F15" s="4" t="s">
        <v>1003</v>
      </c>
      <c r="G15" s="294" t="s">
        <v>1004</v>
      </c>
      <c r="H15" s="58">
        <v>27</v>
      </c>
      <c r="I15" s="58">
        <v>167</v>
      </c>
    </row>
    <row r="16" spans="1:9" s="36" customFormat="1" ht="45" customHeight="1">
      <c r="A16" s="210">
        <v>12</v>
      </c>
      <c r="B16" s="25" t="s">
        <v>440</v>
      </c>
      <c r="C16" s="58" t="s">
        <v>363</v>
      </c>
      <c r="D16" s="58" t="s">
        <v>267</v>
      </c>
      <c r="E16" s="211" t="s">
        <v>268</v>
      </c>
      <c r="F16" s="4" t="s">
        <v>1005</v>
      </c>
      <c r="G16" s="294" t="s">
        <v>1006</v>
      </c>
      <c r="H16" s="58">
        <v>35</v>
      </c>
      <c r="I16" s="58">
        <v>264</v>
      </c>
    </row>
    <row r="17" spans="1:9" s="36" customFormat="1" ht="45" customHeight="1">
      <c r="A17" s="210">
        <v>13</v>
      </c>
      <c r="B17" s="25" t="s">
        <v>269</v>
      </c>
      <c r="C17" s="58" t="s">
        <v>594</v>
      </c>
      <c r="D17" s="58" t="s">
        <v>423</v>
      </c>
      <c r="E17" s="58">
        <v>340925980</v>
      </c>
      <c r="F17" s="4" t="s">
        <v>1007</v>
      </c>
      <c r="G17" s="294" t="s">
        <v>1008</v>
      </c>
      <c r="H17" s="58">
        <v>22</v>
      </c>
      <c r="I17" s="58" t="s">
        <v>86</v>
      </c>
    </row>
  </sheetData>
  <sheetProtection/>
  <mergeCells count="8">
    <mergeCell ref="H3:H4"/>
    <mergeCell ref="I3:I4"/>
    <mergeCell ref="A3:A4"/>
    <mergeCell ref="B3:B4"/>
    <mergeCell ref="C3:C4"/>
    <mergeCell ref="D3:D4"/>
    <mergeCell ref="E3:E4"/>
    <mergeCell ref="F3:G3"/>
  </mergeCells>
  <printOptions horizontalCentered="1"/>
  <pageMargins left="1.1811023622047245" right="0.2755905511811024" top="0.5905511811023623" bottom="0.15748031496062992" header="0.5118110236220472" footer="0.5118110236220472"/>
  <pageSetup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18"/>
  <sheetViews>
    <sheetView view="pageBreakPreview" zoomScale="50" zoomScaleNormal="80" zoomScaleSheetLayoutView="50" zoomScalePageLayoutView="0" workbookViewId="0" topLeftCell="A90">
      <selection activeCell="G117" sqref="G117"/>
    </sheetView>
  </sheetViews>
  <sheetFormatPr defaultColWidth="9.140625" defaultRowHeight="12.75"/>
  <cols>
    <col min="1" max="1" width="4.140625" style="66" customWidth="1"/>
    <col min="2" max="2" width="27.8515625" style="87" customWidth="1"/>
    <col min="3" max="3" width="22.57421875" style="66" customWidth="1"/>
    <col min="4" max="4" width="14.140625" style="66" customWidth="1"/>
    <col min="5" max="5" width="15.28125" style="66" customWidth="1"/>
    <col min="6" max="6" width="14.57421875" style="66" customWidth="1"/>
    <col min="7" max="7" width="20.7109375" style="292" customWidth="1"/>
    <col min="8" max="8" width="20.7109375" style="83" customWidth="1"/>
    <col min="9" max="9" width="32.421875" style="67" customWidth="1"/>
    <col min="10" max="10" width="21.28125" style="66" customWidth="1"/>
    <col min="11" max="11" width="17.57421875" style="67" customWidth="1"/>
    <col min="12" max="12" width="17.7109375" style="67" customWidth="1"/>
    <col min="13" max="13" width="22.00390625" style="67" customWidth="1"/>
    <col min="14" max="14" width="4.57421875" style="66" customWidth="1"/>
    <col min="15" max="15" width="52.8515625" style="66" customWidth="1"/>
    <col min="16" max="21" width="21.140625" style="66" customWidth="1"/>
    <col min="22" max="22" width="16.421875" style="66" customWidth="1"/>
    <col min="23" max="23" width="13.28125" style="66" customWidth="1"/>
    <col min="24" max="24" width="17.421875" style="66" customWidth="1"/>
    <col min="25" max="25" width="14.421875" style="66" customWidth="1"/>
    <col min="26" max="26" width="9.57421875" style="66" bestFit="1" customWidth="1"/>
    <col min="27" max="27" width="10.7109375" style="66" bestFit="1" customWidth="1"/>
    <col min="28" max="16384" width="9.140625" style="66" customWidth="1"/>
  </cols>
  <sheetData>
    <row r="1" spans="1:21" s="136" customFormat="1" ht="12">
      <c r="A1" s="331" t="s">
        <v>607</v>
      </c>
      <c r="B1" s="331"/>
      <c r="C1" s="331"/>
      <c r="D1" s="331"/>
      <c r="G1" s="289"/>
      <c r="H1" s="235"/>
      <c r="I1" s="137"/>
      <c r="J1" s="138"/>
      <c r="K1" s="139"/>
      <c r="L1" s="139"/>
      <c r="M1" s="139"/>
      <c r="N1" s="138"/>
      <c r="O1" s="138"/>
      <c r="P1" s="138"/>
      <c r="Q1" s="138"/>
      <c r="R1" s="138"/>
      <c r="S1" s="138"/>
      <c r="T1" s="138"/>
      <c r="U1" s="138"/>
    </row>
    <row r="2" spans="1:21" ht="12">
      <c r="A2" s="68"/>
      <c r="B2" s="69"/>
      <c r="C2" s="68"/>
      <c r="D2" s="68"/>
      <c r="E2" s="68"/>
      <c r="F2" s="68"/>
      <c r="G2" s="290"/>
      <c r="H2" s="236"/>
      <c r="J2" s="67"/>
      <c r="N2" s="67"/>
      <c r="O2" s="67"/>
      <c r="P2" s="67"/>
      <c r="Q2" s="67"/>
      <c r="R2" s="67"/>
      <c r="S2" s="67"/>
      <c r="T2" s="67"/>
      <c r="U2" s="67"/>
    </row>
    <row r="3" spans="1:25" ht="30" customHeight="1">
      <c r="A3" s="320" t="s">
        <v>1</v>
      </c>
      <c r="B3" s="320" t="s">
        <v>365</v>
      </c>
      <c r="C3" s="320" t="s">
        <v>366</v>
      </c>
      <c r="D3" s="320" t="s">
        <v>367</v>
      </c>
      <c r="E3" s="320" t="s">
        <v>35</v>
      </c>
      <c r="F3" s="320" t="s">
        <v>2</v>
      </c>
      <c r="G3" s="323" t="s">
        <v>837</v>
      </c>
      <c r="H3" s="320" t="s">
        <v>315</v>
      </c>
      <c r="I3" s="320" t="s">
        <v>368</v>
      </c>
      <c r="J3" s="320" t="s">
        <v>369</v>
      </c>
      <c r="K3" s="320" t="s">
        <v>371</v>
      </c>
      <c r="L3" s="320"/>
      <c r="M3" s="320"/>
      <c r="N3" s="320" t="s">
        <v>1</v>
      </c>
      <c r="O3" s="320" t="s">
        <v>32</v>
      </c>
      <c r="P3" s="320" t="s">
        <v>373</v>
      </c>
      <c r="Q3" s="320"/>
      <c r="R3" s="320"/>
      <c r="S3" s="320"/>
      <c r="T3" s="320"/>
      <c r="U3" s="320"/>
      <c r="V3" s="320" t="s">
        <v>377</v>
      </c>
      <c r="W3" s="320" t="s">
        <v>3</v>
      </c>
      <c r="X3" s="320" t="s">
        <v>18</v>
      </c>
      <c r="Y3" s="320" t="s">
        <v>378</v>
      </c>
    </row>
    <row r="4" spans="1:25" ht="76.5" customHeight="1">
      <c r="A4" s="320"/>
      <c r="B4" s="320"/>
      <c r="C4" s="320"/>
      <c r="D4" s="320"/>
      <c r="E4" s="320"/>
      <c r="F4" s="320"/>
      <c r="G4" s="323"/>
      <c r="H4" s="320"/>
      <c r="I4" s="320"/>
      <c r="J4" s="320"/>
      <c r="K4" s="298" t="s">
        <v>4</v>
      </c>
      <c r="L4" s="298" t="s">
        <v>5</v>
      </c>
      <c r="M4" s="298" t="s">
        <v>372</v>
      </c>
      <c r="N4" s="320"/>
      <c r="O4" s="320"/>
      <c r="P4" s="298" t="s">
        <v>29</v>
      </c>
      <c r="Q4" s="298" t="s">
        <v>30</v>
      </c>
      <c r="R4" s="298" t="s">
        <v>374</v>
      </c>
      <c r="S4" s="298" t="s">
        <v>375</v>
      </c>
      <c r="T4" s="298" t="s">
        <v>31</v>
      </c>
      <c r="U4" s="298" t="s">
        <v>376</v>
      </c>
      <c r="V4" s="320"/>
      <c r="W4" s="320"/>
      <c r="X4" s="320"/>
      <c r="Y4" s="320"/>
    </row>
    <row r="5" spans="1:25" ht="15" customHeight="1">
      <c r="A5" s="321" t="s">
        <v>36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6"/>
      <c r="O5" s="326"/>
      <c r="P5" s="326"/>
      <c r="Q5" s="326"/>
      <c r="R5" s="326"/>
      <c r="S5" s="326"/>
      <c r="T5" s="326"/>
      <c r="U5" s="326"/>
      <c r="V5" s="326"/>
      <c r="W5" s="326"/>
      <c r="X5" s="326"/>
      <c r="Y5" s="326"/>
    </row>
    <row r="6" spans="1:25" ht="39.75" customHeight="1">
      <c r="A6" s="49">
        <v>1</v>
      </c>
      <c r="B6" s="70" t="s">
        <v>37</v>
      </c>
      <c r="C6" s="49" t="s">
        <v>38</v>
      </c>
      <c r="D6" s="49" t="s">
        <v>39</v>
      </c>
      <c r="E6" s="49"/>
      <c r="F6" s="49">
        <v>1989</v>
      </c>
      <c r="G6" s="299">
        <v>6752000</v>
      </c>
      <c r="H6" s="84" t="s">
        <v>60</v>
      </c>
      <c r="I6" s="71" t="s">
        <v>61</v>
      </c>
      <c r="J6" s="49" t="s">
        <v>370</v>
      </c>
      <c r="K6" s="49" t="s">
        <v>89</v>
      </c>
      <c r="L6" s="49" t="s">
        <v>90</v>
      </c>
      <c r="M6" s="49" t="s">
        <v>91</v>
      </c>
      <c r="N6" s="49">
        <v>1</v>
      </c>
      <c r="O6" s="49"/>
      <c r="P6" s="49" t="s">
        <v>117</v>
      </c>
      <c r="Q6" s="49" t="s">
        <v>117</v>
      </c>
      <c r="R6" s="49" t="s">
        <v>117</v>
      </c>
      <c r="S6" s="49" t="s">
        <v>117</v>
      </c>
      <c r="T6" s="49" t="s">
        <v>118</v>
      </c>
      <c r="U6" s="49" t="s">
        <v>117</v>
      </c>
      <c r="V6" s="49">
        <v>1432</v>
      </c>
      <c r="W6" s="49">
        <v>3</v>
      </c>
      <c r="X6" s="49" t="s">
        <v>39</v>
      </c>
      <c r="Y6" s="49" t="s">
        <v>39</v>
      </c>
    </row>
    <row r="7" spans="1:25" ht="39.75" customHeight="1">
      <c r="A7" s="49">
        <v>2</v>
      </c>
      <c r="B7" s="70" t="s">
        <v>40</v>
      </c>
      <c r="C7" s="49" t="s">
        <v>41</v>
      </c>
      <c r="D7" s="49" t="s">
        <v>39</v>
      </c>
      <c r="E7" s="49"/>
      <c r="F7" s="49" t="s">
        <v>62</v>
      </c>
      <c r="G7" s="299">
        <v>228000</v>
      </c>
      <c r="H7" s="84" t="s">
        <v>60</v>
      </c>
      <c r="I7" s="71" t="s">
        <v>63</v>
      </c>
      <c r="J7" s="49" t="s">
        <v>64</v>
      </c>
      <c r="K7" s="49" t="s">
        <v>92</v>
      </c>
      <c r="L7" s="49" t="s">
        <v>493</v>
      </c>
      <c r="M7" s="49" t="s">
        <v>494</v>
      </c>
      <c r="N7" s="49">
        <v>2</v>
      </c>
      <c r="O7" s="49"/>
      <c r="P7" s="49" t="s">
        <v>117</v>
      </c>
      <c r="Q7" s="49" t="s">
        <v>117</v>
      </c>
      <c r="R7" s="49" t="s">
        <v>117</v>
      </c>
      <c r="S7" s="49" t="s">
        <v>117</v>
      </c>
      <c r="T7" s="49" t="s">
        <v>118</v>
      </c>
      <c r="U7" s="49" t="s">
        <v>117</v>
      </c>
      <c r="V7" s="49">
        <v>53.4</v>
      </c>
      <c r="W7" s="49">
        <v>1</v>
      </c>
      <c r="X7" s="49" t="s">
        <v>120</v>
      </c>
      <c r="Y7" s="49" t="s">
        <v>120</v>
      </c>
    </row>
    <row r="8" spans="1:25" ht="39.75" customHeight="1">
      <c r="A8" s="49">
        <v>3</v>
      </c>
      <c r="B8" s="70" t="s">
        <v>734</v>
      </c>
      <c r="C8" s="49" t="s">
        <v>42</v>
      </c>
      <c r="D8" s="49" t="s">
        <v>39</v>
      </c>
      <c r="E8" s="49"/>
      <c r="F8" s="49">
        <v>1989</v>
      </c>
      <c r="G8" s="299">
        <v>419000</v>
      </c>
      <c r="H8" s="84" t="s">
        <v>60</v>
      </c>
      <c r="I8" s="71" t="s">
        <v>66</v>
      </c>
      <c r="J8" s="49" t="s">
        <v>735</v>
      </c>
      <c r="K8" s="49" t="s">
        <v>93</v>
      </c>
      <c r="L8" s="49" t="s">
        <v>493</v>
      </c>
      <c r="M8" s="49" t="s">
        <v>495</v>
      </c>
      <c r="N8" s="49">
        <v>3</v>
      </c>
      <c r="O8" s="49"/>
      <c r="P8" s="49" t="s">
        <v>117</v>
      </c>
      <c r="Q8" s="49" t="s">
        <v>117</v>
      </c>
      <c r="R8" s="49" t="s">
        <v>117</v>
      </c>
      <c r="S8" s="49" t="s">
        <v>117</v>
      </c>
      <c r="T8" s="49" t="s">
        <v>118</v>
      </c>
      <c r="U8" s="49" t="s">
        <v>117</v>
      </c>
      <c r="V8" s="49">
        <v>98.05</v>
      </c>
      <c r="W8" s="49">
        <v>2</v>
      </c>
      <c r="X8" s="49" t="s">
        <v>39</v>
      </c>
      <c r="Y8" s="49" t="s">
        <v>120</v>
      </c>
    </row>
    <row r="9" spans="1:25" ht="39.75" customHeight="1">
      <c r="A9" s="49">
        <v>4</v>
      </c>
      <c r="B9" s="70" t="s">
        <v>43</v>
      </c>
      <c r="C9" s="49" t="s">
        <v>44</v>
      </c>
      <c r="D9" s="49" t="s">
        <v>39</v>
      </c>
      <c r="E9" s="49"/>
      <c r="F9" s="49">
        <v>1989</v>
      </c>
      <c r="G9" s="299">
        <v>267000</v>
      </c>
      <c r="H9" s="84" t="s">
        <v>60</v>
      </c>
      <c r="I9" s="71" t="s">
        <v>67</v>
      </c>
      <c r="J9" s="49" t="s">
        <v>736</v>
      </c>
      <c r="K9" s="49" t="s">
        <v>93</v>
      </c>
      <c r="L9" s="49" t="s">
        <v>496</v>
      </c>
      <c r="M9" s="49" t="s">
        <v>497</v>
      </c>
      <c r="N9" s="49">
        <v>4</v>
      </c>
      <c r="O9" s="49"/>
      <c r="P9" s="49" t="s">
        <v>117</v>
      </c>
      <c r="Q9" s="49" t="s">
        <v>117</v>
      </c>
      <c r="R9" s="49"/>
      <c r="S9" s="49" t="s">
        <v>117</v>
      </c>
      <c r="T9" s="49" t="s">
        <v>118</v>
      </c>
      <c r="U9" s="49"/>
      <c r="V9" s="49">
        <v>74.04</v>
      </c>
      <c r="W9" s="49"/>
      <c r="X9" s="49"/>
      <c r="Y9" s="49" t="s">
        <v>120</v>
      </c>
    </row>
    <row r="10" spans="1:25" ht="39.75" customHeight="1">
      <c r="A10" s="49">
        <v>5</v>
      </c>
      <c r="B10" s="70" t="s">
        <v>316</v>
      </c>
      <c r="C10" s="49" t="s">
        <v>498</v>
      </c>
      <c r="D10" s="49" t="s">
        <v>39</v>
      </c>
      <c r="E10" s="49"/>
      <c r="F10" s="49" t="s">
        <v>62</v>
      </c>
      <c r="G10" s="299">
        <v>711000</v>
      </c>
      <c r="H10" s="84" t="s">
        <v>60</v>
      </c>
      <c r="I10" s="71" t="s">
        <v>67</v>
      </c>
      <c r="J10" s="49" t="s">
        <v>972</v>
      </c>
      <c r="K10" s="49" t="s">
        <v>93</v>
      </c>
      <c r="L10" s="49" t="s">
        <v>94</v>
      </c>
      <c r="M10" s="49" t="s">
        <v>497</v>
      </c>
      <c r="N10" s="49">
        <v>5</v>
      </c>
      <c r="O10" s="49" t="s">
        <v>499</v>
      </c>
      <c r="P10" s="49" t="s">
        <v>117</v>
      </c>
      <c r="Q10" s="49" t="s">
        <v>117</v>
      </c>
      <c r="R10" s="49" t="s">
        <v>117</v>
      </c>
      <c r="S10" s="49" t="s">
        <v>117</v>
      </c>
      <c r="T10" s="49" t="s">
        <v>118</v>
      </c>
      <c r="U10" s="49" t="s">
        <v>117</v>
      </c>
      <c r="V10" s="296">
        <v>155.9</v>
      </c>
      <c r="W10" s="49">
        <v>1</v>
      </c>
      <c r="X10" s="49" t="s">
        <v>120</v>
      </c>
      <c r="Y10" s="49" t="s">
        <v>120</v>
      </c>
    </row>
    <row r="11" spans="1:25" ht="39.75" customHeight="1">
      <c r="A11" s="49">
        <v>6</v>
      </c>
      <c r="B11" s="70" t="s">
        <v>737</v>
      </c>
      <c r="C11" s="49" t="s">
        <v>379</v>
      </c>
      <c r="D11" s="49" t="s">
        <v>39</v>
      </c>
      <c r="E11" s="49"/>
      <c r="F11" s="49">
        <v>1960</v>
      </c>
      <c r="G11" s="299">
        <v>970000</v>
      </c>
      <c r="H11" s="84" t="s">
        <v>60</v>
      </c>
      <c r="I11" s="72" t="s">
        <v>67</v>
      </c>
      <c r="J11" s="49" t="s">
        <v>589</v>
      </c>
      <c r="K11" s="49" t="s">
        <v>93</v>
      </c>
      <c r="L11" s="49" t="s">
        <v>97</v>
      </c>
      <c r="M11" s="49" t="s">
        <v>98</v>
      </c>
      <c r="N11" s="49">
        <v>6</v>
      </c>
      <c r="O11" s="49" t="s">
        <v>500</v>
      </c>
      <c r="P11" s="49" t="s">
        <v>117</v>
      </c>
      <c r="Q11" s="49" t="s">
        <v>117</v>
      </c>
      <c r="R11" s="49" t="s">
        <v>117</v>
      </c>
      <c r="S11" s="49" t="s">
        <v>117</v>
      </c>
      <c r="T11" s="49" t="s">
        <v>118</v>
      </c>
      <c r="U11" s="49" t="s">
        <v>117</v>
      </c>
      <c r="V11" s="296">
        <v>191.85</v>
      </c>
      <c r="W11" s="49">
        <v>1</v>
      </c>
      <c r="X11" s="49" t="s">
        <v>121</v>
      </c>
      <c r="Y11" s="49" t="s">
        <v>120</v>
      </c>
    </row>
    <row r="12" spans="1:25" ht="105.75" customHeight="1">
      <c r="A12" s="49">
        <v>7</v>
      </c>
      <c r="B12" s="70" t="s">
        <v>381</v>
      </c>
      <c r="C12" s="49" t="s">
        <v>379</v>
      </c>
      <c r="D12" s="49" t="s">
        <v>39</v>
      </c>
      <c r="E12" s="49" t="s">
        <v>39</v>
      </c>
      <c r="F12" s="49" t="s">
        <v>68</v>
      </c>
      <c r="G12" s="299">
        <v>1576000</v>
      </c>
      <c r="H12" s="84" t="s">
        <v>60</v>
      </c>
      <c r="I12" s="49"/>
      <c r="J12" s="49" t="s">
        <v>69</v>
      </c>
      <c r="K12" s="49" t="s">
        <v>93</v>
      </c>
      <c r="L12" s="49" t="s">
        <v>501</v>
      </c>
      <c r="M12" s="49" t="s">
        <v>502</v>
      </c>
      <c r="N12" s="49">
        <v>7</v>
      </c>
      <c r="O12" s="49" t="s">
        <v>870</v>
      </c>
      <c r="P12" s="49" t="s">
        <v>117</v>
      </c>
      <c r="Q12" s="49" t="s">
        <v>119</v>
      </c>
      <c r="R12" s="49" t="s">
        <v>119</v>
      </c>
      <c r="S12" s="49" t="s">
        <v>117</v>
      </c>
      <c r="T12" s="49" t="s">
        <v>118</v>
      </c>
      <c r="U12" s="49" t="s">
        <v>117</v>
      </c>
      <c r="V12" s="296">
        <v>311.93</v>
      </c>
      <c r="W12" s="49" t="s">
        <v>122</v>
      </c>
      <c r="X12" s="49" t="s">
        <v>39</v>
      </c>
      <c r="Y12" s="49" t="s">
        <v>120</v>
      </c>
    </row>
    <row r="13" spans="1:25" ht="69" customHeight="1">
      <c r="A13" s="49">
        <v>8</v>
      </c>
      <c r="B13" s="70" t="s">
        <v>382</v>
      </c>
      <c r="C13" s="49" t="s">
        <v>379</v>
      </c>
      <c r="D13" s="49" t="s">
        <v>39</v>
      </c>
      <c r="E13" s="49"/>
      <c r="F13" s="49">
        <v>1900</v>
      </c>
      <c r="G13" s="299">
        <v>834000</v>
      </c>
      <c r="H13" s="84" t="s">
        <v>60</v>
      </c>
      <c r="I13" s="49"/>
      <c r="J13" s="49" t="s">
        <v>70</v>
      </c>
      <c r="K13" s="49" t="s">
        <v>93</v>
      </c>
      <c r="L13" s="49" t="s">
        <v>503</v>
      </c>
      <c r="M13" s="49" t="s">
        <v>502</v>
      </c>
      <c r="N13" s="49">
        <v>8</v>
      </c>
      <c r="O13" s="49" t="s">
        <v>504</v>
      </c>
      <c r="P13" s="49" t="s">
        <v>117</v>
      </c>
      <c r="Q13" s="49" t="s">
        <v>119</v>
      </c>
      <c r="R13" s="49" t="s">
        <v>119</v>
      </c>
      <c r="S13" s="49" t="s">
        <v>117</v>
      </c>
      <c r="T13" s="49" t="s">
        <v>118</v>
      </c>
      <c r="U13" s="49" t="s">
        <v>119</v>
      </c>
      <c r="V13" s="296">
        <v>165.06</v>
      </c>
      <c r="W13" s="49" t="s">
        <v>122</v>
      </c>
      <c r="X13" s="49" t="s">
        <v>39</v>
      </c>
      <c r="Y13" s="49" t="s">
        <v>120</v>
      </c>
    </row>
    <row r="14" spans="1:25" ht="39.75" customHeight="1">
      <c r="A14" s="49">
        <v>9</v>
      </c>
      <c r="B14" s="70" t="s">
        <v>738</v>
      </c>
      <c r="C14" s="49" t="s">
        <v>379</v>
      </c>
      <c r="D14" s="49" t="s">
        <v>39</v>
      </c>
      <c r="E14" s="49" t="s">
        <v>39</v>
      </c>
      <c r="F14" s="49" t="s">
        <v>68</v>
      </c>
      <c r="G14" s="299">
        <v>872000</v>
      </c>
      <c r="H14" s="84" t="s">
        <v>60</v>
      </c>
      <c r="I14" s="49"/>
      <c r="J14" s="49" t="s">
        <v>71</v>
      </c>
      <c r="K14" s="49" t="s">
        <v>93</v>
      </c>
      <c r="L14" s="49" t="s">
        <v>501</v>
      </c>
      <c r="M14" s="49" t="s">
        <v>100</v>
      </c>
      <c r="N14" s="49">
        <v>9</v>
      </c>
      <c r="O14" s="49"/>
      <c r="P14" s="49" t="s">
        <v>119</v>
      </c>
      <c r="Q14" s="49" t="s">
        <v>119</v>
      </c>
      <c r="R14" s="49" t="s">
        <v>119</v>
      </c>
      <c r="S14" s="49" t="s">
        <v>119</v>
      </c>
      <c r="T14" s="49" t="s">
        <v>118</v>
      </c>
      <c r="U14" s="49" t="s">
        <v>117</v>
      </c>
      <c r="V14" s="296">
        <v>172.62</v>
      </c>
      <c r="W14" s="49" t="s">
        <v>122</v>
      </c>
      <c r="X14" s="49" t="s">
        <v>39</v>
      </c>
      <c r="Y14" s="49" t="s">
        <v>120</v>
      </c>
    </row>
    <row r="15" spans="1:25" ht="39.75" customHeight="1">
      <c r="A15" s="49">
        <v>10</v>
      </c>
      <c r="B15" s="70" t="s">
        <v>46</v>
      </c>
      <c r="C15" s="49" t="s">
        <v>379</v>
      </c>
      <c r="D15" s="49" t="s">
        <v>39</v>
      </c>
      <c r="E15" s="49"/>
      <c r="F15" s="49">
        <v>1930</v>
      </c>
      <c r="G15" s="299">
        <v>837000</v>
      </c>
      <c r="H15" s="84" t="s">
        <v>60</v>
      </c>
      <c r="I15" s="49"/>
      <c r="J15" s="49" t="s">
        <v>72</v>
      </c>
      <c r="K15" s="49" t="s">
        <v>93</v>
      </c>
      <c r="L15" s="49" t="s">
        <v>505</v>
      </c>
      <c r="M15" s="49" t="s">
        <v>100</v>
      </c>
      <c r="N15" s="49">
        <v>10</v>
      </c>
      <c r="O15" s="49"/>
      <c r="P15" s="49" t="s">
        <v>119</v>
      </c>
      <c r="Q15" s="49" t="s">
        <v>119</v>
      </c>
      <c r="R15" s="49" t="s">
        <v>119</v>
      </c>
      <c r="S15" s="49" t="s">
        <v>119</v>
      </c>
      <c r="T15" s="49" t="s">
        <v>118</v>
      </c>
      <c r="U15" s="49" t="s">
        <v>119</v>
      </c>
      <c r="V15" s="296">
        <v>165.61</v>
      </c>
      <c r="W15" s="49">
        <v>2</v>
      </c>
      <c r="X15" s="49" t="s">
        <v>120</v>
      </c>
      <c r="Y15" s="49" t="s">
        <v>120</v>
      </c>
    </row>
    <row r="16" spans="1:25" ht="39.75" customHeight="1">
      <c r="A16" s="49">
        <v>11</v>
      </c>
      <c r="B16" s="70" t="s">
        <v>47</v>
      </c>
      <c r="C16" s="49" t="s">
        <v>379</v>
      </c>
      <c r="D16" s="49" t="s">
        <v>39</v>
      </c>
      <c r="E16" s="49"/>
      <c r="F16" s="49">
        <v>1930</v>
      </c>
      <c r="G16" s="299">
        <v>223000</v>
      </c>
      <c r="H16" s="84" t="s">
        <v>60</v>
      </c>
      <c r="I16" s="49"/>
      <c r="J16" s="49" t="s">
        <v>73</v>
      </c>
      <c r="K16" s="49" t="s">
        <v>93</v>
      </c>
      <c r="L16" s="49" t="s">
        <v>102</v>
      </c>
      <c r="M16" s="49" t="s">
        <v>506</v>
      </c>
      <c r="N16" s="49">
        <v>11</v>
      </c>
      <c r="O16" s="49"/>
      <c r="P16" s="49" t="s">
        <v>119</v>
      </c>
      <c r="Q16" s="49" t="s">
        <v>119</v>
      </c>
      <c r="R16" s="49" t="s">
        <v>119</v>
      </c>
      <c r="S16" s="49" t="s">
        <v>117</v>
      </c>
      <c r="T16" s="49" t="s">
        <v>118</v>
      </c>
      <c r="U16" s="49" t="s">
        <v>119</v>
      </c>
      <c r="V16" s="296">
        <v>44.07</v>
      </c>
      <c r="W16" s="49">
        <v>1</v>
      </c>
      <c r="X16" s="49" t="s">
        <v>120</v>
      </c>
      <c r="Y16" s="49" t="s">
        <v>120</v>
      </c>
    </row>
    <row r="17" spans="1:25" ht="39.75" customHeight="1">
      <c r="A17" s="49">
        <v>12</v>
      </c>
      <c r="B17" s="70" t="s">
        <v>48</v>
      </c>
      <c r="C17" s="49" t="s">
        <v>379</v>
      </c>
      <c r="D17" s="49" t="s">
        <v>39</v>
      </c>
      <c r="E17" s="49"/>
      <c r="F17" s="49">
        <v>1950</v>
      </c>
      <c r="G17" s="299">
        <v>311000</v>
      </c>
      <c r="H17" s="84" t="s">
        <v>60</v>
      </c>
      <c r="I17" s="49"/>
      <c r="J17" s="49" t="s">
        <v>74</v>
      </c>
      <c r="K17" s="49" t="s">
        <v>93</v>
      </c>
      <c r="L17" s="49" t="s">
        <v>104</v>
      </c>
      <c r="M17" s="49" t="s">
        <v>103</v>
      </c>
      <c r="N17" s="49">
        <v>12</v>
      </c>
      <c r="O17" s="49"/>
      <c r="P17" s="49" t="s">
        <v>119</v>
      </c>
      <c r="Q17" s="49" t="s">
        <v>119</v>
      </c>
      <c r="R17" s="49" t="s">
        <v>119</v>
      </c>
      <c r="S17" s="49" t="s">
        <v>117</v>
      </c>
      <c r="T17" s="49" t="s">
        <v>118</v>
      </c>
      <c r="U17" s="49" t="s">
        <v>117</v>
      </c>
      <c r="V17" s="296">
        <v>61.51</v>
      </c>
      <c r="W17" s="49">
        <v>1</v>
      </c>
      <c r="X17" s="49" t="s">
        <v>120</v>
      </c>
      <c r="Y17" s="49" t="s">
        <v>120</v>
      </c>
    </row>
    <row r="18" spans="1:25" ht="39.75" customHeight="1">
      <c r="A18" s="49">
        <v>13</v>
      </c>
      <c r="B18" s="70" t="s">
        <v>49</v>
      </c>
      <c r="C18" s="49" t="s">
        <v>379</v>
      </c>
      <c r="D18" s="49" t="s">
        <v>39</v>
      </c>
      <c r="E18" s="49"/>
      <c r="F18" s="49" t="s">
        <v>68</v>
      </c>
      <c r="G18" s="299">
        <v>646000</v>
      </c>
      <c r="H18" s="84" t="s">
        <v>60</v>
      </c>
      <c r="I18" s="49"/>
      <c r="J18" s="49" t="s">
        <v>75</v>
      </c>
      <c r="K18" s="49" t="s">
        <v>101</v>
      </c>
      <c r="L18" s="49" t="s">
        <v>104</v>
      </c>
      <c r="M18" s="49" t="s">
        <v>105</v>
      </c>
      <c r="N18" s="49">
        <v>13</v>
      </c>
      <c r="O18" s="49"/>
      <c r="P18" s="49" t="s">
        <v>119</v>
      </c>
      <c r="Q18" s="49" t="s">
        <v>119</v>
      </c>
      <c r="R18" s="49" t="s">
        <v>117</v>
      </c>
      <c r="S18" s="49" t="s">
        <v>119</v>
      </c>
      <c r="T18" s="49" t="s">
        <v>118</v>
      </c>
      <c r="U18" s="49" t="s">
        <v>117</v>
      </c>
      <c r="V18" s="296">
        <v>127.76</v>
      </c>
      <c r="W18" s="49" t="s">
        <v>642</v>
      </c>
      <c r="X18" s="49"/>
      <c r="Y18" s="49" t="s">
        <v>120</v>
      </c>
    </row>
    <row r="19" spans="1:25" ht="39.75" customHeight="1">
      <c r="A19" s="49">
        <v>14</v>
      </c>
      <c r="B19" s="70" t="s">
        <v>50</v>
      </c>
      <c r="C19" s="49" t="s">
        <v>379</v>
      </c>
      <c r="D19" s="49" t="s">
        <v>39</v>
      </c>
      <c r="E19" s="49"/>
      <c r="F19" s="49" t="s">
        <v>68</v>
      </c>
      <c r="G19" s="299">
        <v>930000</v>
      </c>
      <c r="H19" s="84" t="s">
        <v>60</v>
      </c>
      <c r="I19" s="49"/>
      <c r="J19" s="49" t="s">
        <v>76</v>
      </c>
      <c r="K19" s="49" t="s">
        <v>101</v>
      </c>
      <c r="L19" s="49" t="s">
        <v>104</v>
      </c>
      <c r="M19" s="49" t="s">
        <v>106</v>
      </c>
      <c r="N19" s="49">
        <v>14</v>
      </c>
      <c r="O19" s="49" t="s">
        <v>507</v>
      </c>
      <c r="P19" s="49" t="s">
        <v>117</v>
      </c>
      <c r="Q19" s="49" t="s">
        <v>117</v>
      </c>
      <c r="R19" s="49" t="s">
        <v>117</v>
      </c>
      <c r="S19" s="49" t="s">
        <v>117</v>
      </c>
      <c r="T19" s="49" t="s">
        <v>118</v>
      </c>
      <c r="U19" s="49" t="s">
        <v>117</v>
      </c>
      <c r="V19" s="296">
        <v>184.03</v>
      </c>
      <c r="W19" s="49">
        <v>2</v>
      </c>
      <c r="X19" s="49" t="s">
        <v>39</v>
      </c>
      <c r="Y19" s="49" t="s">
        <v>120</v>
      </c>
    </row>
    <row r="20" spans="1:25" ht="39.75" customHeight="1">
      <c r="A20" s="49">
        <v>15</v>
      </c>
      <c r="B20" s="70" t="s">
        <v>51</v>
      </c>
      <c r="C20" s="49" t="s">
        <v>379</v>
      </c>
      <c r="D20" s="49" t="s">
        <v>39</v>
      </c>
      <c r="E20" s="49" t="s">
        <v>39</v>
      </c>
      <c r="F20" s="49">
        <v>1920</v>
      </c>
      <c r="G20" s="299">
        <v>1825000</v>
      </c>
      <c r="H20" s="84" t="s">
        <v>60</v>
      </c>
      <c r="I20" s="49"/>
      <c r="J20" s="49" t="s">
        <v>77</v>
      </c>
      <c r="K20" s="49" t="s">
        <v>101</v>
      </c>
      <c r="L20" s="49" t="s">
        <v>104</v>
      </c>
      <c r="M20" s="49" t="s">
        <v>508</v>
      </c>
      <c r="N20" s="49">
        <v>15</v>
      </c>
      <c r="O20" s="49" t="s">
        <v>509</v>
      </c>
      <c r="P20" s="49" t="s">
        <v>117</v>
      </c>
      <c r="Q20" s="49" t="s">
        <v>117</v>
      </c>
      <c r="R20" s="49" t="s">
        <v>117</v>
      </c>
      <c r="S20" s="49" t="s">
        <v>117</v>
      </c>
      <c r="T20" s="49" t="s">
        <v>118</v>
      </c>
      <c r="U20" s="49" t="s">
        <v>117</v>
      </c>
      <c r="V20" s="296">
        <v>361.15</v>
      </c>
      <c r="W20" s="49">
        <v>1</v>
      </c>
      <c r="X20" s="49" t="s">
        <v>39</v>
      </c>
      <c r="Y20" s="49" t="s">
        <v>120</v>
      </c>
    </row>
    <row r="21" spans="1:25" ht="39.75" customHeight="1">
      <c r="A21" s="49">
        <v>16</v>
      </c>
      <c r="B21" s="70" t="s">
        <v>52</v>
      </c>
      <c r="C21" s="49" t="s">
        <v>379</v>
      </c>
      <c r="D21" s="49" t="s">
        <v>39</v>
      </c>
      <c r="E21" s="49"/>
      <c r="F21" s="49" t="s">
        <v>973</v>
      </c>
      <c r="G21" s="299">
        <v>1026000</v>
      </c>
      <c r="H21" s="84" t="s">
        <v>60</v>
      </c>
      <c r="I21" s="49"/>
      <c r="J21" s="49" t="s">
        <v>78</v>
      </c>
      <c r="K21" s="49" t="s">
        <v>101</v>
      </c>
      <c r="L21" s="49" t="s">
        <v>104</v>
      </c>
      <c r="M21" s="49" t="s">
        <v>508</v>
      </c>
      <c r="N21" s="49">
        <v>16</v>
      </c>
      <c r="O21" s="49" t="s">
        <v>510</v>
      </c>
      <c r="P21" s="49" t="s">
        <v>117</v>
      </c>
      <c r="Q21" s="49" t="s">
        <v>117</v>
      </c>
      <c r="R21" s="49" t="s">
        <v>117</v>
      </c>
      <c r="S21" s="49" t="s">
        <v>117</v>
      </c>
      <c r="T21" s="49" t="s">
        <v>118</v>
      </c>
      <c r="U21" s="49" t="s">
        <v>117</v>
      </c>
      <c r="V21" s="296">
        <v>203.1</v>
      </c>
      <c r="W21" s="49">
        <v>1</v>
      </c>
      <c r="X21" s="49" t="s">
        <v>39</v>
      </c>
      <c r="Y21" s="49" t="s">
        <v>120</v>
      </c>
    </row>
    <row r="22" spans="1:25" ht="39.75" customHeight="1">
      <c r="A22" s="49">
        <v>17</v>
      </c>
      <c r="B22" s="70" t="s">
        <v>53</v>
      </c>
      <c r="C22" s="49" t="s">
        <v>379</v>
      </c>
      <c r="D22" s="49" t="s">
        <v>39</v>
      </c>
      <c r="E22" s="49"/>
      <c r="F22" s="49">
        <v>1900</v>
      </c>
      <c r="G22" s="299">
        <v>992000</v>
      </c>
      <c r="H22" s="84" t="s">
        <v>60</v>
      </c>
      <c r="I22" s="49"/>
      <c r="J22" s="49" t="s">
        <v>79</v>
      </c>
      <c r="K22" s="49" t="s">
        <v>101</v>
      </c>
      <c r="L22" s="49" t="s">
        <v>107</v>
      </c>
      <c r="M22" s="49" t="s">
        <v>100</v>
      </c>
      <c r="N22" s="49">
        <v>17</v>
      </c>
      <c r="O22" s="49"/>
      <c r="P22" s="49" t="s">
        <v>119</v>
      </c>
      <c r="Q22" s="49" t="s">
        <v>119</v>
      </c>
      <c r="R22" s="49" t="s">
        <v>117</v>
      </c>
      <c r="S22" s="49" t="s">
        <v>117</v>
      </c>
      <c r="T22" s="49" t="s">
        <v>118</v>
      </c>
      <c r="U22" s="49" t="s">
        <v>117</v>
      </c>
      <c r="V22" s="296">
        <v>196.34</v>
      </c>
      <c r="W22" s="49" t="s">
        <v>122</v>
      </c>
      <c r="X22" s="49" t="s">
        <v>39</v>
      </c>
      <c r="Y22" s="49" t="s">
        <v>120</v>
      </c>
    </row>
    <row r="23" spans="1:25" ht="39.75" customHeight="1">
      <c r="A23" s="49">
        <v>18</v>
      </c>
      <c r="B23" s="70" t="s">
        <v>54</v>
      </c>
      <c r="C23" s="49" t="s">
        <v>379</v>
      </c>
      <c r="D23" s="49" t="s">
        <v>39</v>
      </c>
      <c r="E23" s="49"/>
      <c r="F23" s="49">
        <v>1930</v>
      </c>
      <c r="G23" s="299">
        <v>648000</v>
      </c>
      <c r="H23" s="84" t="s">
        <v>60</v>
      </c>
      <c r="I23" s="72" t="s">
        <v>67</v>
      </c>
      <c r="J23" s="49" t="s">
        <v>80</v>
      </c>
      <c r="K23" s="49" t="s">
        <v>93</v>
      </c>
      <c r="L23" s="49" t="s">
        <v>108</v>
      </c>
      <c r="M23" s="49" t="s">
        <v>106</v>
      </c>
      <c r="N23" s="49">
        <v>18</v>
      </c>
      <c r="O23" s="49" t="s">
        <v>511</v>
      </c>
      <c r="P23" s="49" t="s">
        <v>117</v>
      </c>
      <c r="Q23" s="49" t="s">
        <v>119</v>
      </c>
      <c r="R23" s="49" t="s">
        <v>117</v>
      </c>
      <c r="S23" s="49" t="s">
        <v>119</v>
      </c>
      <c r="T23" s="49" t="s">
        <v>118</v>
      </c>
      <c r="U23" s="49" t="s">
        <v>117</v>
      </c>
      <c r="V23" s="296">
        <v>128.22</v>
      </c>
      <c r="W23" s="49">
        <v>2</v>
      </c>
      <c r="X23" s="49" t="s">
        <v>39</v>
      </c>
      <c r="Y23" s="49" t="s">
        <v>120</v>
      </c>
    </row>
    <row r="24" spans="1:25" ht="39.75" customHeight="1">
      <c r="A24" s="49">
        <v>19</v>
      </c>
      <c r="B24" s="70" t="s">
        <v>55</v>
      </c>
      <c r="C24" s="49" t="s">
        <v>379</v>
      </c>
      <c r="D24" s="49" t="s">
        <v>39</v>
      </c>
      <c r="E24" s="49"/>
      <c r="F24" s="49">
        <v>1950</v>
      </c>
      <c r="G24" s="299">
        <v>854000</v>
      </c>
      <c r="H24" s="84" t="s">
        <v>60</v>
      </c>
      <c r="I24" s="72"/>
      <c r="J24" s="49" t="s">
        <v>81</v>
      </c>
      <c r="K24" s="49" t="s">
        <v>95</v>
      </c>
      <c r="L24" s="49" t="s">
        <v>109</v>
      </c>
      <c r="M24" s="49" t="s">
        <v>106</v>
      </c>
      <c r="N24" s="49">
        <v>19</v>
      </c>
      <c r="O24" s="49" t="s">
        <v>643</v>
      </c>
      <c r="P24" s="49" t="s">
        <v>117</v>
      </c>
      <c r="Q24" s="49" t="s">
        <v>119</v>
      </c>
      <c r="R24" s="49" t="s">
        <v>119</v>
      </c>
      <c r="S24" s="49" t="s">
        <v>117</v>
      </c>
      <c r="T24" s="49" t="s">
        <v>118</v>
      </c>
      <c r="U24" s="49" t="s">
        <v>119</v>
      </c>
      <c r="V24" s="296">
        <v>168.96</v>
      </c>
      <c r="W24" s="49">
        <v>1</v>
      </c>
      <c r="X24" s="49" t="s">
        <v>120</v>
      </c>
      <c r="Y24" s="49" t="s">
        <v>120</v>
      </c>
    </row>
    <row r="25" spans="1:25" ht="39.75" customHeight="1">
      <c r="A25" s="49">
        <v>20</v>
      </c>
      <c r="B25" s="70" t="s">
        <v>975</v>
      </c>
      <c r="C25" s="49" t="s">
        <v>976</v>
      </c>
      <c r="D25" s="49" t="s">
        <v>39</v>
      </c>
      <c r="E25" s="49"/>
      <c r="F25" s="49">
        <v>1962</v>
      </c>
      <c r="G25" s="299">
        <v>1458000</v>
      </c>
      <c r="H25" s="84" t="s">
        <v>60</v>
      </c>
      <c r="I25" s="72" t="s">
        <v>67</v>
      </c>
      <c r="J25" s="49" t="s">
        <v>974</v>
      </c>
      <c r="K25" s="49" t="s">
        <v>99</v>
      </c>
      <c r="L25" s="49" t="s">
        <v>104</v>
      </c>
      <c r="M25" s="49" t="s">
        <v>106</v>
      </c>
      <c r="N25" s="49">
        <v>20</v>
      </c>
      <c r="O25" s="49"/>
      <c r="P25" s="49" t="s">
        <v>117</v>
      </c>
      <c r="Q25" s="49" t="s">
        <v>119</v>
      </c>
      <c r="R25" s="49" t="s">
        <v>117</v>
      </c>
      <c r="S25" s="49" t="s">
        <v>117</v>
      </c>
      <c r="T25" s="49" t="s">
        <v>118</v>
      </c>
      <c r="U25" s="49" t="s">
        <v>119</v>
      </c>
      <c r="V25" s="296">
        <v>320</v>
      </c>
      <c r="W25" s="49">
        <v>2</v>
      </c>
      <c r="X25" s="49" t="s">
        <v>39</v>
      </c>
      <c r="Y25" s="49" t="s">
        <v>120</v>
      </c>
    </row>
    <row r="26" spans="1:25" ht="39.75" customHeight="1">
      <c r="A26" s="49">
        <v>21</v>
      </c>
      <c r="B26" s="70" t="s">
        <v>56</v>
      </c>
      <c r="C26" s="49" t="s">
        <v>379</v>
      </c>
      <c r="D26" s="49" t="s">
        <v>39</v>
      </c>
      <c r="E26" s="49"/>
      <c r="F26" s="49">
        <v>1950</v>
      </c>
      <c r="G26" s="299">
        <v>952000</v>
      </c>
      <c r="H26" s="84" t="s">
        <v>60</v>
      </c>
      <c r="I26" s="72"/>
      <c r="J26" s="49" t="s">
        <v>82</v>
      </c>
      <c r="K26" s="49" t="s">
        <v>89</v>
      </c>
      <c r="L26" s="49" t="s">
        <v>104</v>
      </c>
      <c r="M26" s="49" t="s">
        <v>106</v>
      </c>
      <c r="N26" s="49">
        <v>21</v>
      </c>
      <c r="O26" s="49"/>
      <c r="P26" s="49" t="s">
        <v>117</v>
      </c>
      <c r="Q26" s="49" t="s">
        <v>119</v>
      </c>
      <c r="R26" s="49" t="s">
        <v>117</v>
      </c>
      <c r="S26" s="49" t="s">
        <v>117</v>
      </c>
      <c r="T26" s="49" t="s">
        <v>118</v>
      </c>
      <c r="U26" s="49" t="s">
        <v>117</v>
      </c>
      <c r="V26" s="296">
        <v>188.47</v>
      </c>
      <c r="W26" s="49">
        <v>1</v>
      </c>
      <c r="X26" s="49" t="s">
        <v>39</v>
      </c>
      <c r="Y26" s="49" t="s">
        <v>120</v>
      </c>
    </row>
    <row r="27" spans="1:25" ht="39.75" customHeight="1">
      <c r="A27" s="49">
        <v>22</v>
      </c>
      <c r="B27" s="70" t="s">
        <v>977</v>
      </c>
      <c r="C27" s="49" t="s">
        <v>380</v>
      </c>
      <c r="D27" s="49" t="s">
        <v>39</v>
      </c>
      <c r="E27" s="49"/>
      <c r="F27" s="49">
        <v>2011</v>
      </c>
      <c r="G27" s="299">
        <v>995697.64</v>
      </c>
      <c r="H27" s="296" t="s">
        <v>65</v>
      </c>
      <c r="I27" s="72" t="s">
        <v>67</v>
      </c>
      <c r="J27" s="49" t="s">
        <v>83</v>
      </c>
      <c r="K27" s="49" t="s">
        <v>110</v>
      </c>
      <c r="L27" s="49"/>
      <c r="M27" s="49" t="s">
        <v>111</v>
      </c>
      <c r="N27" s="49">
        <v>22</v>
      </c>
      <c r="O27" s="49"/>
      <c r="P27" s="49" t="s">
        <v>117</v>
      </c>
      <c r="Q27" s="49" t="s">
        <v>117</v>
      </c>
      <c r="R27" s="49" t="s">
        <v>117</v>
      </c>
      <c r="S27" s="49" t="s">
        <v>117</v>
      </c>
      <c r="T27" s="49" t="s">
        <v>118</v>
      </c>
      <c r="U27" s="49" t="s">
        <v>117</v>
      </c>
      <c r="V27" s="296">
        <v>147.3</v>
      </c>
      <c r="W27" s="49">
        <v>1</v>
      </c>
      <c r="X27" s="49" t="s">
        <v>120</v>
      </c>
      <c r="Y27" s="49" t="s">
        <v>120</v>
      </c>
    </row>
    <row r="28" spans="1:25" ht="39.75" customHeight="1">
      <c r="A28" s="49">
        <v>23</v>
      </c>
      <c r="B28" s="70" t="s">
        <v>58</v>
      </c>
      <c r="C28" s="49" t="s">
        <v>380</v>
      </c>
      <c r="D28" s="49" t="s">
        <v>39</v>
      </c>
      <c r="E28" s="49"/>
      <c r="F28" s="49">
        <v>2013</v>
      </c>
      <c r="G28" s="299">
        <v>2487809.25</v>
      </c>
      <c r="H28" s="296" t="s">
        <v>65</v>
      </c>
      <c r="I28" s="71" t="s">
        <v>84</v>
      </c>
      <c r="J28" s="49" t="s">
        <v>83</v>
      </c>
      <c r="K28" s="49" t="s">
        <v>112</v>
      </c>
      <c r="L28" s="49"/>
      <c r="M28" s="49" t="s">
        <v>113</v>
      </c>
      <c r="N28" s="49">
        <v>23</v>
      </c>
      <c r="O28" s="49"/>
      <c r="P28" s="49" t="s">
        <v>117</v>
      </c>
      <c r="Q28" s="49" t="s">
        <v>117</v>
      </c>
      <c r="R28" s="49" t="s">
        <v>117</v>
      </c>
      <c r="S28" s="49" t="s">
        <v>117</v>
      </c>
      <c r="T28" s="49" t="s">
        <v>118</v>
      </c>
      <c r="U28" s="49" t="s">
        <v>117</v>
      </c>
      <c r="V28" s="296">
        <v>1028.2</v>
      </c>
      <c r="W28" s="49">
        <v>1</v>
      </c>
      <c r="X28" s="49" t="s">
        <v>120</v>
      </c>
      <c r="Y28" s="49" t="s">
        <v>120</v>
      </c>
    </row>
    <row r="29" spans="1:25" ht="39.75" customHeight="1">
      <c r="A29" s="49">
        <v>24</v>
      </c>
      <c r="B29" s="70" t="s">
        <v>871</v>
      </c>
      <c r="C29" s="49" t="s">
        <v>59</v>
      </c>
      <c r="D29" s="49" t="s">
        <v>39</v>
      </c>
      <c r="E29" s="49"/>
      <c r="F29" s="49" t="s">
        <v>85</v>
      </c>
      <c r="G29" s="299">
        <v>114631.74</v>
      </c>
      <c r="H29" s="296" t="s">
        <v>65</v>
      </c>
      <c r="I29" s="71" t="s">
        <v>86</v>
      </c>
      <c r="J29" s="49" t="s">
        <v>87</v>
      </c>
      <c r="K29" s="49" t="s">
        <v>114</v>
      </c>
      <c r="L29" s="49" t="s">
        <v>86</v>
      </c>
      <c r="M29" s="49" t="s">
        <v>115</v>
      </c>
      <c r="N29" s="49">
        <v>24</v>
      </c>
      <c r="O29" s="49"/>
      <c r="P29" s="49" t="s">
        <v>117</v>
      </c>
      <c r="Q29" s="49" t="s">
        <v>86</v>
      </c>
      <c r="R29" s="49" t="s">
        <v>86</v>
      </c>
      <c r="S29" s="49" t="s">
        <v>86</v>
      </c>
      <c r="T29" s="49" t="s">
        <v>86</v>
      </c>
      <c r="U29" s="49" t="s">
        <v>86</v>
      </c>
      <c r="V29" s="296" t="s">
        <v>86</v>
      </c>
      <c r="W29" s="49" t="s">
        <v>86</v>
      </c>
      <c r="X29" s="49" t="s">
        <v>86</v>
      </c>
      <c r="Y29" s="49" t="s">
        <v>86</v>
      </c>
    </row>
    <row r="30" spans="1:25" ht="39.75" customHeight="1">
      <c r="A30" s="49">
        <v>25</v>
      </c>
      <c r="B30" s="70" t="s">
        <v>383</v>
      </c>
      <c r="C30" s="49" t="s">
        <v>57</v>
      </c>
      <c r="D30" s="49" t="s">
        <v>39</v>
      </c>
      <c r="E30" s="49"/>
      <c r="F30" s="49">
        <v>2013</v>
      </c>
      <c r="G30" s="299">
        <v>108091.29</v>
      </c>
      <c r="H30" s="296" t="s">
        <v>65</v>
      </c>
      <c r="I30" s="71" t="s">
        <v>86</v>
      </c>
      <c r="J30" s="49" t="s">
        <v>88</v>
      </c>
      <c r="K30" s="49" t="s">
        <v>86</v>
      </c>
      <c r="L30" s="49" t="s">
        <v>86</v>
      </c>
      <c r="M30" s="49" t="s">
        <v>116</v>
      </c>
      <c r="N30" s="49">
        <v>25</v>
      </c>
      <c r="O30" s="49"/>
      <c r="P30" s="49" t="s">
        <v>117</v>
      </c>
      <c r="Q30" s="49" t="s">
        <v>86</v>
      </c>
      <c r="R30" s="49" t="s">
        <v>86</v>
      </c>
      <c r="S30" s="49" t="s">
        <v>86</v>
      </c>
      <c r="T30" s="49" t="s">
        <v>86</v>
      </c>
      <c r="U30" s="49" t="s">
        <v>86</v>
      </c>
      <c r="V30" s="296">
        <v>186</v>
      </c>
      <c r="W30" s="49"/>
      <c r="X30" s="49" t="s">
        <v>120</v>
      </c>
      <c r="Y30" s="49" t="s">
        <v>120</v>
      </c>
    </row>
    <row r="31" spans="1:25" ht="39.75" customHeight="1">
      <c r="A31" s="49">
        <v>26</v>
      </c>
      <c r="B31" s="70" t="s">
        <v>311</v>
      </c>
      <c r="C31" s="49" t="s">
        <v>400</v>
      </c>
      <c r="D31" s="49" t="s">
        <v>39</v>
      </c>
      <c r="E31" s="49"/>
      <c r="F31" s="49"/>
      <c r="G31" s="299">
        <v>1365000</v>
      </c>
      <c r="H31" s="296" t="s">
        <v>60</v>
      </c>
      <c r="I31" s="71"/>
      <c r="J31" s="49" t="s">
        <v>978</v>
      </c>
      <c r="K31" s="49" t="s">
        <v>312</v>
      </c>
      <c r="L31" s="49" t="s">
        <v>86</v>
      </c>
      <c r="M31" s="49" t="s">
        <v>98</v>
      </c>
      <c r="N31" s="49">
        <v>26</v>
      </c>
      <c r="O31" s="49" t="s">
        <v>515</v>
      </c>
      <c r="P31" s="49" t="s">
        <v>117</v>
      </c>
      <c r="Q31" s="49" t="s">
        <v>117</v>
      </c>
      <c r="R31" s="49" t="s">
        <v>117</v>
      </c>
      <c r="S31" s="49" t="s">
        <v>117</v>
      </c>
      <c r="T31" s="49" t="s">
        <v>118</v>
      </c>
      <c r="U31" s="49" t="s">
        <v>117</v>
      </c>
      <c r="V31" s="296">
        <v>274.65</v>
      </c>
      <c r="W31" s="49">
        <v>1</v>
      </c>
      <c r="X31" s="49" t="s">
        <v>120</v>
      </c>
      <c r="Y31" s="49" t="s">
        <v>120</v>
      </c>
    </row>
    <row r="32" spans="1:25" ht="39.75" customHeight="1">
      <c r="A32" s="49">
        <v>27</v>
      </c>
      <c r="B32" s="74" t="s">
        <v>347</v>
      </c>
      <c r="C32" s="296" t="s">
        <v>57</v>
      </c>
      <c r="D32" s="49" t="s">
        <v>39</v>
      </c>
      <c r="E32" s="296"/>
      <c r="F32" s="296">
        <v>2018</v>
      </c>
      <c r="G32" s="299">
        <v>45599.98</v>
      </c>
      <c r="H32" s="296" t="s">
        <v>65</v>
      </c>
      <c r="I32" s="72"/>
      <c r="J32" s="49" t="s">
        <v>348</v>
      </c>
      <c r="K32" s="49"/>
      <c r="L32" s="49"/>
      <c r="M32" s="49"/>
      <c r="N32" s="49">
        <v>27</v>
      </c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</row>
    <row r="33" spans="1:25" ht="39.75" customHeight="1">
      <c r="A33" s="49">
        <v>28</v>
      </c>
      <c r="B33" s="74" t="s">
        <v>512</v>
      </c>
      <c r="C33" s="296" t="s">
        <v>513</v>
      </c>
      <c r="D33" s="49" t="s">
        <v>39</v>
      </c>
      <c r="E33" s="296"/>
      <c r="F33" s="296"/>
      <c r="G33" s="299">
        <v>1414000</v>
      </c>
      <c r="H33" s="296" t="s">
        <v>60</v>
      </c>
      <c r="I33" s="72"/>
      <c r="J33" s="49" t="s">
        <v>428</v>
      </c>
      <c r="K33" s="49"/>
      <c r="L33" s="49"/>
      <c r="M33" s="49" t="s">
        <v>514</v>
      </c>
      <c r="N33" s="49">
        <v>28</v>
      </c>
      <c r="O33" s="49"/>
      <c r="P33" s="49" t="s">
        <v>119</v>
      </c>
      <c r="Q33" s="49" t="s">
        <v>117</v>
      </c>
      <c r="R33" s="49" t="s">
        <v>117</v>
      </c>
      <c r="S33" s="49" t="s">
        <v>117</v>
      </c>
      <c r="T33" s="49" t="s">
        <v>117</v>
      </c>
      <c r="U33" s="49" t="s">
        <v>582</v>
      </c>
      <c r="V33" s="49">
        <v>195.9</v>
      </c>
      <c r="W33" s="49">
        <v>1</v>
      </c>
      <c r="X33" s="49" t="s">
        <v>120</v>
      </c>
      <c r="Y33" s="49" t="s">
        <v>120</v>
      </c>
    </row>
    <row r="34" spans="1:25" ht="39.75" customHeight="1">
      <c r="A34" s="49">
        <v>29</v>
      </c>
      <c r="B34" s="218" t="s">
        <v>979</v>
      </c>
      <c r="C34" s="219" t="s">
        <v>733</v>
      </c>
      <c r="D34" s="49" t="s">
        <v>39</v>
      </c>
      <c r="E34" s="219"/>
      <c r="F34" s="219">
        <v>1950</v>
      </c>
      <c r="G34" s="299">
        <v>223000</v>
      </c>
      <c r="H34" s="296" t="s">
        <v>835</v>
      </c>
      <c r="I34" s="72"/>
      <c r="J34" s="49" t="s">
        <v>639</v>
      </c>
      <c r="K34" s="49" t="s">
        <v>640</v>
      </c>
      <c r="L34" s="49" t="s">
        <v>640</v>
      </c>
      <c r="M34" s="49" t="s">
        <v>641</v>
      </c>
      <c r="N34" s="49">
        <v>29</v>
      </c>
      <c r="O34" s="49"/>
      <c r="P34" s="49" t="s">
        <v>117</v>
      </c>
      <c r="Q34" s="49" t="s">
        <v>119</v>
      </c>
      <c r="R34" s="49" t="s">
        <v>86</v>
      </c>
      <c r="S34" s="49" t="s">
        <v>119</v>
      </c>
      <c r="T34" s="49" t="s">
        <v>86</v>
      </c>
      <c r="U34" s="49" t="s">
        <v>119</v>
      </c>
      <c r="V34" s="49">
        <v>90</v>
      </c>
      <c r="W34" s="49">
        <v>1</v>
      </c>
      <c r="X34" s="49" t="s">
        <v>120</v>
      </c>
      <c r="Y34" s="49" t="s">
        <v>120</v>
      </c>
    </row>
    <row r="35" spans="1:25" ht="39.75" customHeight="1">
      <c r="A35" s="49">
        <v>30</v>
      </c>
      <c r="B35" s="218" t="s">
        <v>744</v>
      </c>
      <c r="C35" s="219" t="s">
        <v>745</v>
      </c>
      <c r="D35" s="49" t="s">
        <v>39</v>
      </c>
      <c r="E35" s="219"/>
      <c r="F35" s="219">
        <v>2021</v>
      </c>
      <c r="G35" s="288">
        <v>42398.1</v>
      </c>
      <c r="H35" s="296" t="s">
        <v>65</v>
      </c>
      <c r="I35" s="72"/>
      <c r="J35" s="49" t="s">
        <v>747</v>
      </c>
      <c r="K35" s="49"/>
      <c r="L35" s="49"/>
      <c r="M35" s="49"/>
      <c r="N35" s="49">
        <v>30</v>
      </c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</row>
    <row r="36" spans="1:25" ht="39.75" customHeight="1">
      <c r="A36" s="49">
        <v>31</v>
      </c>
      <c r="B36" s="218" t="s">
        <v>744</v>
      </c>
      <c r="C36" s="219" t="s">
        <v>746</v>
      </c>
      <c r="D36" s="49" t="s">
        <v>39</v>
      </c>
      <c r="E36" s="219"/>
      <c r="F36" s="219">
        <v>2021</v>
      </c>
      <c r="G36" s="288">
        <v>30700.8</v>
      </c>
      <c r="H36" s="296" t="s">
        <v>65</v>
      </c>
      <c r="I36" s="72"/>
      <c r="J36" s="49" t="s">
        <v>748</v>
      </c>
      <c r="K36" s="49"/>
      <c r="L36" s="49"/>
      <c r="M36" s="49"/>
      <c r="N36" s="49">
        <v>31</v>
      </c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</row>
    <row r="37" spans="1:25" ht="39.75" customHeight="1">
      <c r="A37" s="49">
        <v>32</v>
      </c>
      <c r="B37" s="3" t="s">
        <v>872</v>
      </c>
      <c r="C37" s="3"/>
      <c r="D37" s="4" t="s">
        <v>120</v>
      </c>
      <c r="E37" s="3"/>
      <c r="F37" s="4">
        <v>1921</v>
      </c>
      <c r="G37" s="288">
        <v>144000</v>
      </c>
      <c r="H37" s="296" t="s">
        <v>60</v>
      </c>
      <c r="I37" s="72"/>
      <c r="J37" s="4" t="s">
        <v>980</v>
      </c>
      <c r="K37" s="4" t="s">
        <v>873</v>
      </c>
      <c r="L37" s="4" t="s">
        <v>874</v>
      </c>
      <c r="M37" s="4" t="s">
        <v>875</v>
      </c>
      <c r="N37" s="49">
        <v>32</v>
      </c>
      <c r="O37" s="49"/>
      <c r="P37" s="49"/>
      <c r="Q37" s="49"/>
      <c r="R37" s="49"/>
      <c r="S37" s="49"/>
      <c r="T37" s="49"/>
      <c r="U37" s="49"/>
      <c r="V37" s="49"/>
      <c r="W37" s="13">
        <v>21.9</v>
      </c>
      <c r="X37" s="49" t="s">
        <v>120</v>
      </c>
      <c r="Y37" s="73"/>
    </row>
    <row r="38" spans="1:25" ht="15" customHeight="1">
      <c r="A38" s="324" t="s">
        <v>6</v>
      </c>
      <c r="B38" s="324"/>
      <c r="C38" s="324"/>
      <c r="D38" s="324"/>
      <c r="E38" s="324"/>
      <c r="F38" s="324"/>
      <c r="G38" s="75">
        <f>SUM(G6:G37)</f>
        <v>30301928.8</v>
      </c>
      <c r="H38" s="75"/>
      <c r="I38" s="330"/>
      <c r="J38" s="330"/>
      <c r="K38" s="330"/>
      <c r="L38" s="330"/>
      <c r="M38" s="330"/>
      <c r="N38" s="325"/>
      <c r="O38" s="325"/>
      <c r="P38" s="325"/>
      <c r="Q38" s="325"/>
      <c r="R38" s="325"/>
      <c r="S38" s="325"/>
      <c r="T38" s="325"/>
      <c r="U38" s="325"/>
      <c r="V38" s="325"/>
      <c r="W38" s="325"/>
      <c r="X38" s="325"/>
      <c r="Y38" s="325"/>
    </row>
    <row r="39" spans="1:25" ht="15" customHeight="1">
      <c r="A39" s="332" t="s">
        <v>139</v>
      </c>
      <c r="B39" s="332"/>
      <c r="C39" s="332"/>
      <c r="D39" s="332"/>
      <c r="E39" s="332"/>
      <c r="F39" s="332"/>
      <c r="G39" s="332"/>
      <c r="H39" s="332"/>
      <c r="I39" s="332"/>
      <c r="J39" s="332"/>
      <c r="K39" s="332"/>
      <c r="L39" s="332"/>
      <c r="M39" s="332"/>
      <c r="N39" s="319"/>
      <c r="O39" s="319"/>
      <c r="P39" s="319"/>
      <c r="Q39" s="319"/>
      <c r="R39" s="319"/>
      <c r="S39" s="319"/>
      <c r="T39" s="319"/>
      <c r="U39" s="319"/>
      <c r="V39" s="319"/>
      <c r="W39" s="319"/>
      <c r="X39" s="319"/>
      <c r="Y39" s="319"/>
    </row>
    <row r="40" spans="1:25" ht="114.75" customHeight="1">
      <c r="A40" s="49">
        <v>1</v>
      </c>
      <c r="B40" s="70" t="s">
        <v>394</v>
      </c>
      <c r="C40" s="49" t="s">
        <v>140</v>
      </c>
      <c r="D40" s="49" t="s">
        <v>39</v>
      </c>
      <c r="E40" s="49" t="s">
        <v>120</v>
      </c>
      <c r="F40" s="49" t="s">
        <v>141</v>
      </c>
      <c r="G40" s="299">
        <v>1723000</v>
      </c>
      <c r="H40" s="297" t="s">
        <v>60</v>
      </c>
      <c r="I40" s="301" t="s">
        <v>395</v>
      </c>
      <c r="J40" s="49" t="s">
        <v>1010</v>
      </c>
      <c r="K40" s="49" t="s">
        <v>142</v>
      </c>
      <c r="L40" s="49" t="s">
        <v>143</v>
      </c>
      <c r="M40" s="49" t="s">
        <v>590</v>
      </c>
      <c r="N40" s="49">
        <v>1</v>
      </c>
      <c r="O40" s="49" t="s">
        <v>660</v>
      </c>
      <c r="P40" s="49" t="s">
        <v>661</v>
      </c>
      <c r="Q40" s="49" t="s">
        <v>117</v>
      </c>
      <c r="R40" s="49" t="s">
        <v>117</v>
      </c>
      <c r="S40" s="49" t="s">
        <v>117</v>
      </c>
      <c r="T40" s="49" t="s">
        <v>118</v>
      </c>
      <c r="U40" s="49" t="s">
        <v>117</v>
      </c>
      <c r="V40" s="73">
        <v>365.4</v>
      </c>
      <c r="W40" s="73">
        <v>1</v>
      </c>
      <c r="X40" s="73" t="s">
        <v>121</v>
      </c>
      <c r="Y40" s="73" t="s">
        <v>120</v>
      </c>
    </row>
    <row r="41" spans="1:25" ht="15" customHeight="1">
      <c r="A41" s="324" t="s">
        <v>6</v>
      </c>
      <c r="B41" s="324"/>
      <c r="C41" s="324"/>
      <c r="D41" s="324"/>
      <c r="E41" s="324"/>
      <c r="F41" s="324"/>
      <c r="G41" s="75">
        <f>SUM(G40:G40)</f>
        <v>1723000</v>
      </c>
      <c r="H41" s="75"/>
      <c r="I41" s="328"/>
      <c r="J41" s="328"/>
      <c r="K41" s="328"/>
      <c r="L41" s="328"/>
      <c r="M41" s="328"/>
      <c r="N41" s="325"/>
      <c r="O41" s="325"/>
      <c r="P41" s="325"/>
      <c r="Q41" s="325"/>
      <c r="R41" s="325"/>
      <c r="S41" s="325"/>
      <c r="T41" s="325"/>
      <c r="U41" s="325"/>
      <c r="V41" s="325"/>
      <c r="W41" s="325"/>
      <c r="X41" s="325"/>
      <c r="Y41" s="325"/>
    </row>
    <row r="42" spans="1:25" ht="15" customHeight="1">
      <c r="A42" s="332" t="s">
        <v>144</v>
      </c>
      <c r="B42" s="332"/>
      <c r="C42" s="332"/>
      <c r="D42" s="332"/>
      <c r="E42" s="332"/>
      <c r="F42" s="332"/>
      <c r="G42" s="332"/>
      <c r="H42" s="332"/>
      <c r="I42" s="332"/>
      <c r="J42" s="332"/>
      <c r="K42" s="332"/>
      <c r="L42" s="332"/>
      <c r="M42" s="332"/>
      <c r="N42" s="334"/>
      <c r="O42" s="334"/>
      <c r="P42" s="334"/>
      <c r="Q42" s="334"/>
      <c r="R42" s="334"/>
      <c r="S42" s="334"/>
      <c r="T42" s="334"/>
      <c r="U42" s="334"/>
      <c r="V42" s="334"/>
      <c r="W42" s="334"/>
      <c r="X42" s="334"/>
      <c r="Y42" s="334"/>
    </row>
    <row r="43" spans="1:25" ht="79.5" customHeight="1">
      <c r="A43" s="49">
        <v>1</v>
      </c>
      <c r="B43" s="70" t="s">
        <v>144</v>
      </c>
      <c r="C43" s="49" t="s">
        <v>145</v>
      </c>
      <c r="D43" s="49" t="s">
        <v>39</v>
      </c>
      <c r="E43" s="49" t="s">
        <v>120</v>
      </c>
      <c r="F43" s="49"/>
      <c r="G43" s="299">
        <v>3254000</v>
      </c>
      <c r="H43" s="296" t="s">
        <v>60</v>
      </c>
      <c r="I43" s="72" t="s">
        <v>146</v>
      </c>
      <c r="J43" s="49" t="s">
        <v>981</v>
      </c>
      <c r="K43" s="49" t="s">
        <v>147</v>
      </c>
      <c r="L43" s="49" t="s">
        <v>148</v>
      </c>
      <c r="M43" s="49" t="s">
        <v>149</v>
      </c>
      <c r="N43" s="49">
        <v>1</v>
      </c>
      <c r="O43" s="296" t="s">
        <v>617</v>
      </c>
      <c r="P43" s="49" t="s">
        <v>132</v>
      </c>
      <c r="Q43" s="49" t="s">
        <v>132</v>
      </c>
      <c r="R43" s="49" t="s">
        <v>131</v>
      </c>
      <c r="S43" s="49" t="s">
        <v>131</v>
      </c>
      <c r="T43" s="49" t="s">
        <v>125</v>
      </c>
      <c r="U43" s="49" t="s">
        <v>131</v>
      </c>
      <c r="V43" s="49">
        <v>690</v>
      </c>
      <c r="W43" s="49">
        <v>1</v>
      </c>
      <c r="X43" s="49" t="s">
        <v>150</v>
      </c>
      <c r="Y43" s="73" t="s">
        <v>133</v>
      </c>
    </row>
    <row r="44" spans="1:25" ht="15" customHeight="1">
      <c r="A44" s="324" t="s">
        <v>6</v>
      </c>
      <c r="B44" s="324"/>
      <c r="C44" s="324"/>
      <c r="D44" s="324"/>
      <c r="E44" s="324"/>
      <c r="F44" s="324"/>
      <c r="G44" s="75">
        <f>SUM(G43)</f>
        <v>3254000</v>
      </c>
      <c r="H44" s="75"/>
      <c r="I44" s="328"/>
      <c r="J44" s="328"/>
      <c r="K44" s="328"/>
      <c r="L44" s="328"/>
      <c r="M44" s="328"/>
      <c r="N44" s="325"/>
      <c r="O44" s="325"/>
      <c r="P44" s="325"/>
      <c r="Q44" s="325"/>
      <c r="R44" s="325"/>
      <c r="S44" s="325"/>
      <c r="T44" s="325"/>
      <c r="U44" s="325"/>
      <c r="V44" s="325"/>
      <c r="W44" s="325"/>
      <c r="X44" s="325"/>
      <c r="Y44" s="325"/>
    </row>
    <row r="45" spans="1:25" ht="15" customHeight="1">
      <c r="A45" s="332" t="s">
        <v>151</v>
      </c>
      <c r="B45" s="332"/>
      <c r="C45" s="332"/>
      <c r="D45" s="332"/>
      <c r="E45" s="332"/>
      <c r="F45" s="332"/>
      <c r="G45" s="332"/>
      <c r="H45" s="332"/>
      <c r="I45" s="332"/>
      <c r="J45" s="332"/>
      <c r="K45" s="332"/>
      <c r="L45" s="332"/>
      <c r="M45" s="332"/>
      <c r="N45" s="334"/>
      <c r="O45" s="334"/>
      <c r="P45" s="334"/>
      <c r="Q45" s="334"/>
      <c r="R45" s="334"/>
      <c r="S45" s="334"/>
      <c r="T45" s="334"/>
      <c r="U45" s="334"/>
      <c r="V45" s="334"/>
      <c r="W45" s="334"/>
      <c r="X45" s="334"/>
      <c r="Y45" s="334"/>
    </row>
    <row r="46" spans="1:25" ht="49.5" customHeight="1">
      <c r="A46" s="49">
        <v>1</v>
      </c>
      <c r="B46" s="70" t="s">
        <v>154</v>
      </c>
      <c r="C46" s="49" t="s">
        <v>401</v>
      </c>
      <c r="D46" s="49" t="s">
        <v>39</v>
      </c>
      <c r="E46" s="49"/>
      <c r="F46" s="49">
        <v>1982</v>
      </c>
      <c r="G46" s="299">
        <v>3128000</v>
      </c>
      <c r="H46" s="84" t="s">
        <v>60</v>
      </c>
      <c r="I46" s="72" t="s">
        <v>155</v>
      </c>
      <c r="J46" s="49" t="s">
        <v>758</v>
      </c>
      <c r="K46" s="49" t="s">
        <v>93</v>
      </c>
      <c r="L46" s="49" t="s">
        <v>191</v>
      </c>
      <c r="M46" s="49" t="s">
        <v>682</v>
      </c>
      <c r="N46" s="49">
        <v>1</v>
      </c>
      <c r="O46" s="49"/>
      <c r="P46" s="73" t="s">
        <v>131</v>
      </c>
      <c r="Q46" s="73" t="s">
        <v>131</v>
      </c>
      <c r="R46" s="73" t="s">
        <v>131</v>
      </c>
      <c r="S46" s="73" t="s">
        <v>131</v>
      </c>
      <c r="T46" s="73" t="s">
        <v>131</v>
      </c>
      <c r="U46" s="73" t="s">
        <v>131</v>
      </c>
      <c r="V46" s="76">
        <v>418.8</v>
      </c>
      <c r="W46" s="73">
        <v>2</v>
      </c>
      <c r="X46" s="73" t="s">
        <v>45</v>
      </c>
      <c r="Y46" s="49" t="s">
        <v>133</v>
      </c>
    </row>
    <row r="47" spans="1:25" ht="49.5" customHeight="1">
      <c r="A47" s="49">
        <v>2</v>
      </c>
      <c r="B47" s="70" t="s">
        <v>156</v>
      </c>
      <c r="C47" s="49" t="s">
        <v>402</v>
      </c>
      <c r="D47" s="49" t="s">
        <v>39</v>
      </c>
      <c r="E47" s="49"/>
      <c r="F47" s="49" t="s">
        <v>403</v>
      </c>
      <c r="G47" s="299">
        <v>234071.25</v>
      </c>
      <c r="H47" s="84" t="s">
        <v>65</v>
      </c>
      <c r="I47" s="72" t="s">
        <v>157</v>
      </c>
      <c r="J47" s="49" t="s">
        <v>404</v>
      </c>
      <c r="K47" s="49" t="s">
        <v>93</v>
      </c>
      <c r="L47" s="49" t="s">
        <v>158</v>
      </c>
      <c r="M47" s="49" t="s">
        <v>159</v>
      </c>
      <c r="N47" s="49">
        <v>2</v>
      </c>
      <c r="O47" s="49"/>
      <c r="P47" s="73" t="s">
        <v>131</v>
      </c>
      <c r="Q47" s="73" t="s">
        <v>131</v>
      </c>
      <c r="R47" s="73" t="s">
        <v>131</v>
      </c>
      <c r="S47" s="73" t="s">
        <v>131</v>
      </c>
      <c r="T47" s="73" t="s">
        <v>131</v>
      </c>
      <c r="U47" s="73" t="s">
        <v>131</v>
      </c>
      <c r="V47" s="76"/>
      <c r="W47" s="73">
        <v>2</v>
      </c>
      <c r="X47" s="73" t="s">
        <v>45</v>
      </c>
      <c r="Y47" s="49" t="s">
        <v>133</v>
      </c>
    </row>
    <row r="48" spans="1:25" ht="15" customHeight="1">
      <c r="A48" s="324" t="s">
        <v>6</v>
      </c>
      <c r="B48" s="324"/>
      <c r="C48" s="324"/>
      <c r="D48" s="324"/>
      <c r="E48" s="324"/>
      <c r="F48" s="324"/>
      <c r="G48" s="75">
        <f>SUM(G46:G47)</f>
        <v>3362071.25</v>
      </c>
      <c r="H48" s="269"/>
      <c r="I48" s="335"/>
      <c r="J48" s="335"/>
      <c r="K48" s="335"/>
      <c r="L48" s="335"/>
      <c r="M48" s="335"/>
      <c r="N48" s="325"/>
      <c r="O48" s="325"/>
      <c r="P48" s="325"/>
      <c r="Q48" s="325"/>
      <c r="R48" s="325"/>
      <c r="S48" s="325"/>
      <c r="T48" s="325"/>
      <c r="U48" s="325"/>
      <c r="V48" s="325"/>
      <c r="W48" s="325"/>
      <c r="X48" s="325"/>
      <c r="Y48" s="325"/>
    </row>
    <row r="49" spans="1:25" ht="15" customHeight="1">
      <c r="A49" s="332" t="s">
        <v>163</v>
      </c>
      <c r="B49" s="332"/>
      <c r="C49" s="332"/>
      <c r="D49" s="332"/>
      <c r="E49" s="332"/>
      <c r="F49" s="332"/>
      <c r="G49" s="332"/>
      <c r="H49" s="332"/>
      <c r="I49" s="332"/>
      <c r="J49" s="332"/>
      <c r="K49" s="332"/>
      <c r="L49" s="332"/>
      <c r="M49" s="332"/>
      <c r="N49" s="334"/>
      <c r="O49" s="334"/>
      <c r="P49" s="334"/>
      <c r="Q49" s="334"/>
      <c r="R49" s="334"/>
      <c r="S49" s="334"/>
      <c r="T49" s="334"/>
      <c r="U49" s="334"/>
      <c r="V49" s="334"/>
      <c r="W49" s="334"/>
      <c r="X49" s="334"/>
      <c r="Y49" s="334"/>
    </row>
    <row r="50" spans="1:25" s="67" customFormat="1" ht="39.75" customHeight="1">
      <c r="A50" s="49">
        <v>1</v>
      </c>
      <c r="B50" s="70" t="s">
        <v>616</v>
      </c>
      <c r="C50" s="49" t="s">
        <v>164</v>
      </c>
      <c r="D50" s="49" t="s">
        <v>39</v>
      </c>
      <c r="E50" s="49"/>
      <c r="F50" s="49">
        <v>1989</v>
      </c>
      <c r="G50" s="299">
        <v>1074000</v>
      </c>
      <c r="H50" s="296" t="s">
        <v>60</v>
      </c>
      <c r="I50" s="86" t="s">
        <v>155</v>
      </c>
      <c r="J50" s="296" t="s">
        <v>958</v>
      </c>
      <c r="K50" s="49" t="s">
        <v>93</v>
      </c>
      <c r="L50" s="49" t="s">
        <v>166</v>
      </c>
      <c r="M50" s="49" t="s">
        <v>167</v>
      </c>
      <c r="N50" s="49">
        <v>1</v>
      </c>
      <c r="O50" s="49" t="s">
        <v>168</v>
      </c>
      <c r="P50" s="49" t="s">
        <v>160</v>
      </c>
      <c r="Q50" s="49" t="s">
        <v>160</v>
      </c>
      <c r="R50" s="49" t="s">
        <v>160</v>
      </c>
      <c r="S50" s="49" t="s">
        <v>160</v>
      </c>
      <c r="T50" s="49" t="s">
        <v>160</v>
      </c>
      <c r="U50" s="49" t="s">
        <v>160</v>
      </c>
      <c r="V50" s="49">
        <v>200</v>
      </c>
      <c r="W50" s="49">
        <v>1</v>
      </c>
      <c r="X50" s="49" t="s">
        <v>133</v>
      </c>
      <c r="Y50" s="49" t="s">
        <v>133</v>
      </c>
    </row>
    <row r="51" spans="1:25" ht="39.75" customHeight="1">
      <c r="A51" s="73">
        <v>2</v>
      </c>
      <c r="B51" s="77" t="s">
        <v>169</v>
      </c>
      <c r="C51" s="73" t="s">
        <v>170</v>
      </c>
      <c r="D51" s="73" t="s">
        <v>39</v>
      </c>
      <c r="E51" s="73"/>
      <c r="F51" s="49" t="s">
        <v>171</v>
      </c>
      <c r="G51" s="291">
        <v>677000</v>
      </c>
      <c r="H51" s="82" t="s">
        <v>60</v>
      </c>
      <c r="I51" s="86" t="s">
        <v>172</v>
      </c>
      <c r="J51" s="296" t="s">
        <v>618</v>
      </c>
      <c r="K51" s="49" t="s">
        <v>93</v>
      </c>
      <c r="L51" s="49" t="s">
        <v>166</v>
      </c>
      <c r="M51" s="49" t="s">
        <v>159</v>
      </c>
      <c r="N51" s="73">
        <v>2</v>
      </c>
      <c r="O51" s="73"/>
      <c r="P51" s="73" t="s">
        <v>160</v>
      </c>
      <c r="Q51" s="73" t="s">
        <v>160</v>
      </c>
      <c r="R51" s="73" t="s">
        <v>160</v>
      </c>
      <c r="S51" s="73" t="s">
        <v>160</v>
      </c>
      <c r="T51" s="73" t="s">
        <v>160</v>
      </c>
      <c r="U51" s="73" t="s">
        <v>160</v>
      </c>
      <c r="V51" s="73">
        <v>126</v>
      </c>
      <c r="W51" s="73">
        <v>1</v>
      </c>
      <c r="X51" s="73" t="s">
        <v>133</v>
      </c>
      <c r="Y51" s="73" t="s">
        <v>133</v>
      </c>
    </row>
    <row r="52" spans="1:25" ht="39.75" customHeight="1">
      <c r="A52" s="73">
        <v>3</v>
      </c>
      <c r="B52" s="77" t="s">
        <v>173</v>
      </c>
      <c r="C52" s="73" t="s">
        <v>170</v>
      </c>
      <c r="D52" s="73" t="s">
        <v>39</v>
      </c>
      <c r="E52" s="73"/>
      <c r="F52" s="49">
        <v>1983</v>
      </c>
      <c r="G52" s="291">
        <v>628000</v>
      </c>
      <c r="H52" s="82" t="s">
        <v>60</v>
      </c>
      <c r="I52" s="86" t="s">
        <v>174</v>
      </c>
      <c r="J52" s="296" t="s">
        <v>619</v>
      </c>
      <c r="K52" s="49" t="s">
        <v>93</v>
      </c>
      <c r="L52" s="49" t="s">
        <v>175</v>
      </c>
      <c r="M52" s="49" t="s">
        <v>176</v>
      </c>
      <c r="N52" s="73">
        <v>3</v>
      </c>
      <c r="O52" s="73"/>
      <c r="P52" s="73" t="s">
        <v>160</v>
      </c>
      <c r="Q52" s="73" t="s">
        <v>160</v>
      </c>
      <c r="R52" s="73" t="s">
        <v>160</v>
      </c>
      <c r="S52" s="73" t="s">
        <v>160</v>
      </c>
      <c r="T52" s="73" t="s">
        <v>160</v>
      </c>
      <c r="U52" s="73" t="s">
        <v>160</v>
      </c>
      <c r="V52" s="73">
        <v>117</v>
      </c>
      <c r="W52" s="73">
        <v>2</v>
      </c>
      <c r="X52" s="73" t="s">
        <v>45</v>
      </c>
      <c r="Y52" s="73" t="s">
        <v>133</v>
      </c>
    </row>
    <row r="53" spans="1:25" ht="39.75" customHeight="1">
      <c r="A53" s="49">
        <v>4</v>
      </c>
      <c r="B53" s="77" t="s">
        <v>177</v>
      </c>
      <c r="C53" s="73" t="s">
        <v>170</v>
      </c>
      <c r="D53" s="73" t="s">
        <v>39</v>
      </c>
      <c r="E53" s="73"/>
      <c r="F53" s="49">
        <v>1920</v>
      </c>
      <c r="G53" s="291">
        <v>1867000</v>
      </c>
      <c r="H53" s="82" t="s">
        <v>60</v>
      </c>
      <c r="I53" s="86" t="s">
        <v>178</v>
      </c>
      <c r="J53" s="296" t="s">
        <v>620</v>
      </c>
      <c r="K53" s="49" t="s">
        <v>179</v>
      </c>
      <c r="L53" s="49" t="s">
        <v>180</v>
      </c>
      <c r="M53" s="49" t="s">
        <v>159</v>
      </c>
      <c r="N53" s="49">
        <v>4</v>
      </c>
      <c r="O53" s="73"/>
      <c r="P53" s="73" t="s">
        <v>160</v>
      </c>
      <c r="Q53" s="73" t="s">
        <v>160</v>
      </c>
      <c r="R53" s="73" t="s">
        <v>160</v>
      </c>
      <c r="S53" s="73" t="s">
        <v>160</v>
      </c>
      <c r="T53" s="73" t="s">
        <v>160</v>
      </c>
      <c r="U53" s="73" t="s">
        <v>160</v>
      </c>
      <c r="V53" s="73">
        <v>347.59</v>
      </c>
      <c r="W53" s="73">
        <v>2</v>
      </c>
      <c r="X53" s="73" t="s">
        <v>133</v>
      </c>
      <c r="Y53" s="73" t="s">
        <v>133</v>
      </c>
    </row>
    <row r="54" spans="1:25" ht="39.75" customHeight="1">
      <c r="A54" s="73">
        <v>5</v>
      </c>
      <c r="B54" s="77" t="s">
        <v>181</v>
      </c>
      <c r="C54" s="73" t="s">
        <v>170</v>
      </c>
      <c r="D54" s="73" t="s">
        <v>39</v>
      </c>
      <c r="E54" s="73"/>
      <c r="F54" s="49">
        <v>1950</v>
      </c>
      <c r="G54" s="291">
        <v>365000</v>
      </c>
      <c r="H54" s="82" t="s">
        <v>60</v>
      </c>
      <c r="I54" s="86" t="s">
        <v>178</v>
      </c>
      <c r="J54" s="296" t="s">
        <v>621</v>
      </c>
      <c r="K54" s="49" t="s">
        <v>93</v>
      </c>
      <c r="L54" s="49" t="s">
        <v>180</v>
      </c>
      <c r="M54" s="49" t="s">
        <v>159</v>
      </c>
      <c r="N54" s="73">
        <v>5</v>
      </c>
      <c r="O54" s="73"/>
      <c r="P54" s="73" t="s">
        <v>160</v>
      </c>
      <c r="Q54" s="73" t="s">
        <v>160</v>
      </c>
      <c r="R54" s="73" t="s">
        <v>160</v>
      </c>
      <c r="S54" s="73" t="s">
        <v>160</v>
      </c>
      <c r="T54" s="73" t="s">
        <v>160</v>
      </c>
      <c r="U54" s="73" t="s">
        <v>160</v>
      </c>
      <c r="V54" s="73">
        <v>68</v>
      </c>
      <c r="W54" s="73">
        <v>1</v>
      </c>
      <c r="X54" s="73" t="s">
        <v>133</v>
      </c>
      <c r="Y54" s="73" t="s">
        <v>133</v>
      </c>
    </row>
    <row r="55" spans="1:25" ht="39.75" customHeight="1">
      <c r="A55" s="73">
        <v>6</v>
      </c>
      <c r="B55" s="77" t="s">
        <v>182</v>
      </c>
      <c r="C55" s="73" t="s">
        <v>164</v>
      </c>
      <c r="D55" s="73" t="s">
        <v>39</v>
      </c>
      <c r="E55" s="73"/>
      <c r="F55" s="49" t="s">
        <v>407</v>
      </c>
      <c r="G55" s="291">
        <v>1504000</v>
      </c>
      <c r="H55" s="82" t="s">
        <v>60</v>
      </c>
      <c r="I55" s="86" t="s">
        <v>447</v>
      </c>
      <c r="J55" s="296" t="s">
        <v>762</v>
      </c>
      <c r="K55" s="49" t="s">
        <v>93</v>
      </c>
      <c r="L55" s="49" t="s">
        <v>158</v>
      </c>
      <c r="M55" s="49" t="s">
        <v>159</v>
      </c>
      <c r="N55" s="73">
        <v>6</v>
      </c>
      <c r="O55" s="73"/>
      <c r="P55" s="73" t="s">
        <v>160</v>
      </c>
      <c r="Q55" s="73" t="s">
        <v>160</v>
      </c>
      <c r="R55" s="73" t="s">
        <v>160</v>
      </c>
      <c r="S55" s="73" t="s">
        <v>160</v>
      </c>
      <c r="T55" s="73" t="s">
        <v>160</v>
      </c>
      <c r="U55" s="73" t="s">
        <v>160</v>
      </c>
      <c r="V55" s="73">
        <v>280</v>
      </c>
      <c r="W55" s="73">
        <v>1</v>
      </c>
      <c r="X55" s="73" t="s">
        <v>45</v>
      </c>
      <c r="Y55" s="73" t="s">
        <v>133</v>
      </c>
    </row>
    <row r="56" spans="1:25" ht="39.75" customHeight="1">
      <c r="A56" s="49">
        <v>7</v>
      </c>
      <c r="B56" s="77" t="s">
        <v>183</v>
      </c>
      <c r="C56" s="73" t="s">
        <v>170</v>
      </c>
      <c r="D56" s="73" t="s">
        <v>39</v>
      </c>
      <c r="E56" s="73"/>
      <c r="F56" s="49" t="s">
        <v>408</v>
      </c>
      <c r="G56" s="291">
        <v>1342000</v>
      </c>
      <c r="H56" s="82" t="s">
        <v>60</v>
      </c>
      <c r="I56" s="86" t="s">
        <v>184</v>
      </c>
      <c r="J56" s="296" t="s">
        <v>54</v>
      </c>
      <c r="K56" s="49" t="s">
        <v>93</v>
      </c>
      <c r="L56" s="49" t="s">
        <v>180</v>
      </c>
      <c r="M56" s="49" t="s">
        <v>159</v>
      </c>
      <c r="N56" s="49">
        <v>7</v>
      </c>
      <c r="O56" s="73"/>
      <c r="P56" s="73" t="s">
        <v>160</v>
      </c>
      <c r="Q56" s="73" t="s">
        <v>160</v>
      </c>
      <c r="R56" s="73" t="s">
        <v>160</v>
      </c>
      <c r="S56" s="73" t="s">
        <v>160</v>
      </c>
      <c r="T56" s="73" t="s">
        <v>160</v>
      </c>
      <c r="U56" s="73" t="s">
        <v>160</v>
      </c>
      <c r="V56" s="73">
        <v>249.86</v>
      </c>
      <c r="W56" s="73">
        <v>2</v>
      </c>
      <c r="X56" s="73" t="s">
        <v>45</v>
      </c>
      <c r="Y56" s="73" t="s">
        <v>133</v>
      </c>
    </row>
    <row r="57" spans="1:25" ht="39.75" customHeight="1">
      <c r="A57" s="73">
        <v>8</v>
      </c>
      <c r="B57" s="77" t="s">
        <v>185</v>
      </c>
      <c r="C57" s="73" t="s">
        <v>186</v>
      </c>
      <c r="D57" s="73" t="s">
        <v>39</v>
      </c>
      <c r="E57" s="73"/>
      <c r="F57" s="49" t="s">
        <v>408</v>
      </c>
      <c r="G57" s="291">
        <v>2095000</v>
      </c>
      <c r="H57" s="82" t="s">
        <v>60</v>
      </c>
      <c r="I57" s="86" t="s">
        <v>187</v>
      </c>
      <c r="J57" s="296" t="s">
        <v>763</v>
      </c>
      <c r="K57" s="49" t="s">
        <v>93</v>
      </c>
      <c r="L57" s="49" t="s">
        <v>180</v>
      </c>
      <c r="M57" s="49" t="s">
        <v>176</v>
      </c>
      <c r="N57" s="73">
        <v>8</v>
      </c>
      <c r="O57" s="73"/>
      <c r="P57" s="73" t="s">
        <v>188</v>
      </c>
      <c r="Q57" s="73" t="s">
        <v>160</v>
      </c>
      <c r="R57" s="73" t="s">
        <v>160</v>
      </c>
      <c r="S57" s="73" t="s">
        <v>160</v>
      </c>
      <c r="T57" s="73" t="s">
        <v>160</v>
      </c>
      <c r="U57" s="73" t="s">
        <v>160</v>
      </c>
      <c r="V57" s="73">
        <v>390</v>
      </c>
      <c r="W57" s="73">
        <v>1</v>
      </c>
      <c r="X57" s="73" t="s">
        <v>45</v>
      </c>
      <c r="Y57" s="73" t="s">
        <v>133</v>
      </c>
    </row>
    <row r="58" spans="1:25" ht="39.75" customHeight="1">
      <c r="A58" s="73">
        <v>9</v>
      </c>
      <c r="B58" s="77" t="s">
        <v>189</v>
      </c>
      <c r="C58" s="73" t="s">
        <v>190</v>
      </c>
      <c r="D58" s="73" t="s">
        <v>39</v>
      </c>
      <c r="E58" s="73"/>
      <c r="F58" s="49" t="s">
        <v>409</v>
      </c>
      <c r="G58" s="291">
        <v>553000</v>
      </c>
      <c r="H58" s="82" t="s">
        <v>60</v>
      </c>
      <c r="I58" s="86" t="s">
        <v>187</v>
      </c>
      <c r="J58" s="296" t="s">
        <v>959</v>
      </c>
      <c r="K58" s="49"/>
      <c r="L58" s="49" t="s">
        <v>191</v>
      </c>
      <c r="M58" s="49" t="s">
        <v>159</v>
      </c>
      <c r="N58" s="73">
        <v>9</v>
      </c>
      <c r="O58" s="73"/>
      <c r="P58" s="73" t="s">
        <v>160</v>
      </c>
      <c r="Q58" s="73" t="s">
        <v>160</v>
      </c>
      <c r="R58" s="73" t="s">
        <v>160</v>
      </c>
      <c r="S58" s="73" t="s">
        <v>160</v>
      </c>
      <c r="T58" s="73" t="s">
        <v>160</v>
      </c>
      <c r="U58" s="73" t="s">
        <v>160</v>
      </c>
      <c r="V58" s="73">
        <v>103</v>
      </c>
      <c r="W58" s="73">
        <v>1</v>
      </c>
      <c r="X58" s="73" t="s">
        <v>133</v>
      </c>
      <c r="Y58" s="73" t="s">
        <v>133</v>
      </c>
    </row>
    <row r="59" spans="1:25" ht="39.75" customHeight="1">
      <c r="A59" s="49">
        <v>10</v>
      </c>
      <c r="B59" s="270" t="s">
        <v>687</v>
      </c>
      <c r="C59" s="49" t="s">
        <v>164</v>
      </c>
      <c r="D59" s="73" t="s">
        <v>39</v>
      </c>
      <c r="E59" s="73"/>
      <c r="F59" s="49" t="s">
        <v>688</v>
      </c>
      <c r="G59" s="291">
        <v>568000</v>
      </c>
      <c r="H59" s="82" t="s">
        <v>65</v>
      </c>
      <c r="I59" s="49" t="s">
        <v>178</v>
      </c>
      <c r="J59" s="296" t="s">
        <v>765</v>
      </c>
      <c r="K59" s="49" t="s">
        <v>93</v>
      </c>
      <c r="L59" s="49" t="s">
        <v>166</v>
      </c>
      <c r="M59" s="49" t="s">
        <v>682</v>
      </c>
      <c r="N59" s="49">
        <v>10</v>
      </c>
      <c r="O59" s="73"/>
      <c r="P59" s="49" t="s">
        <v>160</v>
      </c>
      <c r="Q59" s="49" t="s">
        <v>160</v>
      </c>
      <c r="R59" s="49" t="s">
        <v>160</v>
      </c>
      <c r="S59" s="49" t="s">
        <v>160</v>
      </c>
      <c r="T59" s="49" t="s">
        <v>160</v>
      </c>
      <c r="U59" s="49" t="s">
        <v>160</v>
      </c>
      <c r="V59" s="73">
        <v>105.83</v>
      </c>
      <c r="W59" s="73">
        <v>2</v>
      </c>
      <c r="X59" s="73" t="s">
        <v>45</v>
      </c>
      <c r="Y59" s="73" t="s">
        <v>133</v>
      </c>
    </row>
    <row r="60" spans="1:25" ht="44.25" customHeight="1">
      <c r="A60" s="73">
        <v>11</v>
      </c>
      <c r="B60" s="77" t="s">
        <v>192</v>
      </c>
      <c r="C60" s="73" t="s">
        <v>592</v>
      </c>
      <c r="D60" s="73" t="s">
        <v>39</v>
      </c>
      <c r="E60" s="129"/>
      <c r="F60" s="49" t="s">
        <v>410</v>
      </c>
      <c r="G60" s="291">
        <v>2177000</v>
      </c>
      <c r="H60" s="82" t="s">
        <v>60</v>
      </c>
      <c r="I60" s="86" t="s">
        <v>193</v>
      </c>
      <c r="J60" s="296" t="s">
        <v>739</v>
      </c>
      <c r="K60" s="49" t="s">
        <v>93</v>
      </c>
      <c r="L60" s="49" t="s">
        <v>158</v>
      </c>
      <c r="M60" s="49" t="s">
        <v>159</v>
      </c>
      <c r="N60" s="73">
        <v>11</v>
      </c>
      <c r="O60" s="263" t="s">
        <v>615</v>
      </c>
      <c r="P60" s="73" t="s">
        <v>160</v>
      </c>
      <c r="Q60" s="73" t="s">
        <v>160</v>
      </c>
      <c r="R60" s="73" t="s">
        <v>160</v>
      </c>
      <c r="S60" s="73" t="s">
        <v>160</v>
      </c>
      <c r="T60" s="73" t="s">
        <v>160</v>
      </c>
      <c r="U60" s="73" t="s">
        <v>160</v>
      </c>
      <c r="V60" s="73">
        <v>306</v>
      </c>
      <c r="W60" s="73">
        <v>2</v>
      </c>
      <c r="X60" s="73" t="s">
        <v>45</v>
      </c>
      <c r="Y60" s="73" t="s">
        <v>133</v>
      </c>
    </row>
    <row r="61" spans="1:25" ht="39.75" customHeight="1">
      <c r="A61" s="73">
        <v>12</v>
      </c>
      <c r="B61" s="77" t="s">
        <v>194</v>
      </c>
      <c r="C61" s="73" t="s">
        <v>195</v>
      </c>
      <c r="D61" s="73" t="s">
        <v>39</v>
      </c>
      <c r="E61" s="73"/>
      <c r="F61" s="49" t="s">
        <v>686</v>
      </c>
      <c r="G61" s="291">
        <v>2003000</v>
      </c>
      <c r="H61" s="82" t="s">
        <v>60</v>
      </c>
      <c r="I61" s="86" t="s">
        <v>196</v>
      </c>
      <c r="J61" s="296" t="s">
        <v>764</v>
      </c>
      <c r="K61" s="49" t="s">
        <v>93</v>
      </c>
      <c r="L61" s="49" t="s">
        <v>180</v>
      </c>
      <c r="M61" s="296" t="s">
        <v>622</v>
      </c>
      <c r="N61" s="73">
        <v>12</v>
      </c>
      <c r="O61" s="73"/>
      <c r="P61" s="73" t="s">
        <v>160</v>
      </c>
      <c r="Q61" s="73" t="s">
        <v>160</v>
      </c>
      <c r="R61" s="73" t="s">
        <v>160</v>
      </c>
      <c r="S61" s="73" t="s">
        <v>160</v>
      </c>
      <c r="T61" s="73" t="s">
        <v>160</v>
      </c>
      <c r="U61" s="73" t="s">
        <v>160</v>
      </c>
      <c r="V61" s="73">
        <v>281.54</v>
      </c>
      <c r="W61" s="73">
        <v>2</v>
      </c>
      <c r="X61" s="73" t="s">
        <v>45</v>
      </c>
      <c r="Y61" s="73" t="s">
        <v>133</v>
      </c>
    </row>
    <row r="62" spans="1:25" ht="39.75" customHeight="1">
      <c r="A62" s="49">
        <v>13</v>
      </c>
      <c r="B62" s="70" t="s">
        <v>406</v>
      </c>
      <c r="C62" s="73"/>
      <c r="D62" s="73" t="s">
        <v>39</v>
      </c>
      <c r="E62" s="73"/>
      <c r="F62" s="49"/>
      <c r="G62" s="237">
        <v>69429.89</v>
      </c>
      <c r="H62" s="82" t="s">
        <v>65</v>
      </c>
      <c r="I62" s="49"/>
      <c r="J62" s="296" t="s">
        <v>411</v>
      </c>
      <c r="K62" s="49"/>
      <c r="L62" s="49"/>
      <c r="M62" s="49"/>
      <c r="N62" s="49">
        <v>13</v>
      </c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</row>
    <row r="63" spans="1:25" ht="15" customHeight="1">
      <c r="A63" s="337" t="s">
        <v>6</v>
      </c>
      <c r="B63" s="337"/>
      <c r="C63" s="337"/>
      <c r="D63" s="337"/>
      <c r="E63" s="337"/>
      <c r="F63" s="337"/>
      <c r="G63" s="271">
        <f>SUM(G50:G62)</f>
        <v>14922429.89</v>
      </c>
      <c r="H63" s="271"/>
      <c r="I63" s="338"/>
      <c r="J63" s="338"/>
      <c r="K63" s="338"/>
      <c r="L63" s="338"/>
      <c r="M63" s="338"/>
      <c r="N63" s="336"/>
      <c r="O63" s="336"/>
      <c r="P63" s="336"/>
      <c r="Q63" s="336"/>
      <c r="R63" s="336"/>
      <c r="S63" s="336"/>
      <c r="T63" s="336"/>
      <c r="U63" s="336"/>
      <c r="V63" s="336"/>
      <c r="W63" s="336"/>
      <c r="X63" s="336"/>
      <c r="Y63" s="336"/>
    </row>
    <row r="64" spans="1:25" ht="15" customHeight="1">
      <c r="A64" s="332" t="s">
        <v>200</v>
      </c>
      <c r="B64" s="332"/>
      <c r="C64" s="332"/>
      <c r="D64" s="332"/>
      <c r="E64" s="332"/>
      <c r="F64" s="332"/>
      <c r="G64" s="332"/>
      <c r="H64" s="332"/>
      <c r="I64" s="332"/>
      <c r="J64" s="332"/>
      <c r="K64" s="332"/>
      <c r="L64" s="332"/>
      <c r="M64" s="332"/>
      <c r="N64" s="334"/>
      <c r="O64" s="334"/>
      <c r="P64" s="334"/>
      <c r="Q64" s="334"/>
      <c r="R64" s="334"/>
      <c r="S64" s="334"/>
      <c r="T64" s="334"/>
      <c r="U64" s="334"/>
      <c r="V64" s="334"/>
      <c r="W64" s="334"/>
      <c r="X64" s="334"/>
      <c r="Y64" s="334"/>
    </row>
    <row r="65" spans="1:25" ht="53.25" customHeight="1">
      <c r="A65" s="49">
        <v>1</v>
      </c>
      <c r="B65" s="70" t="s">
        <v>203</v>
      </c>
      <c r="C65" s="49" t="s">
        <v>204</v>
      </c>
      <c r="D65" s="49" t="s">
        <v>39</v>
      </c>
      <c r="E65" s="49" t="s">
        <v>120</v>
      </c>
      <c r="F65" s="49">
        <v>1880</v>
      </c>
      <c r="G65" s="299">
        <v>3662000</v>
      </c>
      <c r="H65" s="297" t="s">
        <v>60</v>
      </c>
      <c r="I65" s="71" t="s">
        <v>205</v>
      </c>
      <c r="J65" s="49" t="s">
        <v>212</v>
      </c>
      <c r="K65" s="49" t="s">
        <v>93</v>
      </c>
      <c r="L65" s="49" t="s">
        <v>206</v>
      </c>
      <c r="M65" s="49" t="s">
        <v>207</v>
      </c>
      <c r="N65" s="49">
        <v>1</v>
      </c>
      <c r="O65" s="49" t="s">
        <v>914</v>
      </c>
      <c r="P65" s="49" t="s">
        <v>131</v>
      </c>
      <c r="Q65" s="49" t="s">
        <v>132</v>
      </c>
      <c r="R65" s="49" t="s">
        <v>131</v>
      </c>
      <c r="S65" s="49" t="s">
        <v>132</v>
      </c>
      <c r="T65" s="49" t="s">
        <v>125</v>
      </c>
      <c r="U65" s="49" t="s">
        <v>132</v>
      </c>
      <c r="V65" s="49">
        <v>869.71</v>
      </c>
      <c r="W65" s="49">
        <v>2</v>
      </c>
      <c r="X65" s="49" t="s">
        <v>39</v>
      </c>
      <c r="Y65" s="49" t="s">
        <v>120</v>
      </c>
    </row>
    <row r="66" spans="1:25" ht="15" customHeight="1">
      <c r="A66" s="324" t="s">
        <v>6</v>
      </c>
      <c r="B66" s="324"/>
      <c r="C66" s="324"/>
      <c r="D66" s="324"/>
      <c r="E66" s="324"/>
      <c r="F66" s="324"/>
      <c r="G66" s="75">
        <f>SUM(G65:G65)</f>
        <v>3662000</v>
      </c>
      <c r="H66" s="75"/>
      <c r="I66" s="322"/>
      <c r="J66" s="322"/>
      <c r="K66" s="322"/>
      <c r="L66" s="322"/>
      <c r="M66" s="322"/>
      <c r="N66" s="325"/>
      <c r="O66" s="325"/>
      <c r="P66" s="325"/>
      <c r="Q66" s="325"/>
      <c r="R66" s="325"/>
      <c r="S66" s="325"/>
      <c r="T66" s="325"/>
      <c r="U66" s="325"/>
      <c r="V66" s="325"/>
      <c r="W66" s="325"/>
      <c r="X66" s="325"/>
      <c r="Y66" s="325"/>
    </row>
    <row r="67" spans="1:25" ht="15" customHeight="1">
      <c r="A67" s="332" t="s">
        <v>213</v>
      </c>
      <c r="B67" s="332"/>
      <c r="C67" s="332"/>
      <c r="D67" s="332"/>
      <c r="E67" s="332"/>
      <c r="F67" s="332"/>
      <c r="G67" s="332"/>
      <c r="H67" s="332"/>
      <c r="I67" s="332"/>
      <c r="J67" s="332"/>
      <c r="K67" s="332"/>
      <c r="L67" s="332"/>
      <c r="M67" s="332"/>
      <c r="N67" s="334"/>
      <c r="O67" s="334"/>
      <c r="P67" s="334"/>
      <c r="Q67" s="334"/>
      <c r="R67" s="334"/>
      <c r="S67" s="334"/>
      <c r="T67" s="334"/>
      <c r="U67" s="334"/>
      <c r="V67" s="334"/>
      <c r="W67" s="334"/>
      <c r="X67" s="334"/>
      <c r="Y67" s="334"/>
    </row>
    <row r="68" spans="1:25" ht="39.75" customHeight="1">
      <c r="A68" s="49">
        <v>1</v>
      </c>
      <c r="B68" s="74" t="s">
        <v>418</v>
      </c>
      <c r="C68" s="49" t="s">
        <v>126</v>
      </c>
      <c r="D68" s="49" t="s">
        <v>39</v>
      </c>
      <c r="E68" s="49" t="s">
        <v>120</v>
      </c>
      <c r="F68" s="49">
        <v>1987</v>
      </c>
      <c r="G68" s="299">
        <v>5900000</v>
      </c>
      <c r="H68" s="296" t="s">
        <v>165</v>
      </c>
      <c r="I68" s="72" t="s">
        <v>216</v>
      </c>
      <c r="J68" s="329" t="s">
        <v>768</v>
      </c>
      <c r="K68" s="49" t="s">
        <v>217</v>
      </c>
      <c r="L68" s="49" t="s">
        <v>217</v>
      </c>
      <c r="M68" s="49" t="s">
        <v>218</v>
      </c>
      <c r="N68" s="49">
        <v>1</v>
      </c>
      <c r="O68" s="49"/>
      <c r="P68" s="4" t="s">
        <v>131</v>
      </c>
      <c r="Q68" s="4" t="s">
        <v>131</v>
      </c>
      <c r="R68" s="4" t="s">
        <v>131</v>
      </c>
      <c r="S68" s="4" t="s">
        <v>131</v>
      </c>
      <c r="T68" s="4" t="s">
        <v>131</v>
      </c>
      <c r="U68" s="13" t="s">
        <v>131</v>
      </c>
      <c r="V68" s="73">
        <v>1741.82</v>
      </c>
      <c r="W68" s="73">
        <v>2</v>
      </c>
      <c r="X68" s="73" t="s">
        <v>45</v>
      </c>
      <c r="Y68" s="73" t="s">
        <v>133</v>
      </c>
    </row>
    <row r="69" spans="1:25" ht="39.75" customHeight="1">
      <c r="A69" s="49">
        <v>2</v>
      </c>
      <c r="B69" s="70" t="s">
        <v>219</v>
      </c>
      <c r="C69" s="49" t="s">
        <v>126</v>
      </c>
      <c r="D69" s="49" t="s">
        <v>39</v>
      </c>
      <c r="E69" s="49" t="s">
        <v>120</v>
      </c>
      <c r="F69" s="49">
        <v>1987</v>
      </c>
      <c r="G69" s="216">
        <v>27736</v>
      </c>
      <c r="H69" s="296" t="s">
        <v>65</v>
      </c>
      <c r="I69" s="72" t="s">
        <v>216</v>
      </c>
      <c r="J69" s="329"/>
      <c r="K69" s="49" t="s">
        <v>217</v>
      </c>
      <c r="L69" s="49" t="s">
        <v>217</v>
      </c>
      <c r="M69" s="49" t="s">
        <v>218</v>
      </c>
      <c r="N69" s="49">
        <v>2</v>
      </c>
      <c r="O69" s="49"/>
      <c r="P69" s="4" t="s">
        <v>131</v>
      </c>
      <c r="Q69" s="4" t="s">
        <v>131</v>
      </c>
      <c r="R69" s="4" t="s">
        <v>131</v>
      </c>
      <c r="S69" s="4" t="s">
        <v>125</v>
      </c>
      <c r="T69" s="4" t="s">
        <v>131</v>
      </c>
      <c r="U69" s="13"/>
      <c r="V69" s="73"/>
      <c r="W69" s="73"/>
      <c r="X69" s="73"/>
      <c r="Y69" s="73"/>
    </row>
    <row r="70" spans="1:25" ht="39.75" customHeight="1">
      <c r="A70" s="49">
        <v>3</v>
      </c>
      <c r="B70" s="70" t="s">
        <v>740</v>
      </c>
      <c r="C70" s="49" t="s">
        <v>126</v>
      </c>
      <c r="D70" s="49" t="s">
        <v>39</v>
      </c>
      <c r="E70" s="49" t="s">
        <v>120</v>
      </c>
      <c r="F70" s="49">
        <v>1993</v>
      </c>
      <c r="G70" s="299">
        <v>2387000</v>
      </c>
      <c r="H70" s="296" t="s">
        <v>60</v>
      </c>
      <c r="I70" s="72" t="s">
        <v>220</v>
      </c>
      <c r="J70" s="329"/>
      <c r="K70" s="49" t="s">
        <v>217</v>
      </c>
      <c r="L70" s="49" t="s">
        <v>217</v>
      </c>
      <c r="M70" s="49" t="s">
        <v>218</v>
      </c>
      <c r="N70" s="49">
        <v>3</v>
      </c>
      <c r="O70" s="49"/>
      <c r="P70" s="4" t="s">
        <v>131</v>
      </c>
      <c r="Q70" s="4" t="s">
        <v>131</v>
      </c>
      <c r="R70" s="4" t="s">
        <v>131</v>
      </c>
      <c r="S70" s="4" t="s">
        <v>131</v>
      </c>
      <c r="T70" s="4" t="s">
        <v>131</v>
      </c>
      <c r="U70" s="13" t="s">
        <v>131</v>
      </c>
      <c r="V70" s="73">
        <v>704.7</v>
      </c>
      <c r="W70" s="73">
        <v>2</v>
      </c>
      <c r="X70" s="73" t="s">
        <v>45</v>
      </c>
      <c r="Y70" s="73" t="s">
        <v>133</v>
      </c>
    </row>
    <row r="71" spans="1:25" ht="39.75" customHeight="1">
      <c r="A71" s="49">
        <v>4</v>
      </c>
      <c r="B71" s="70" t="s">
        <v>227</v>
      </c>
      <c r="C71" s="49" t="s">
        <v>228</v>
      </c>
      <c r="D71" s="49" t="s">
        <v>39</v>
      </c>
      <c r="E71" s="49"/>
      <c r="F71" s="49">
        <v>2011</v>
      </c>
      <c r="G71" s="216">
        <v>204604.35</v>
      </c>
      <c r="H71" s="296" t="s">
        <v>65</v>
      </c>
      <c r="I71" s="72" t="s">
        <v>229</v>
      </c>
      <c r="J71" s="329"/>
      <c r="K71" s="49"/>
      <c r="L71" s="49"/>
      <c r="M71" s="49"/>
      <c r="N71" s="49">
        <v>4</v>
      </c>
      <c r="O71" s="49"/>
      <c r="P71" s="49" t="s">
        <v>86</v>
      </c>
      <c r="Q71" s="49" t="s">
        <v>86</v>
      </c>
      <c r="R71" s="49" t="s">
        <v>86</v>
      </c>
      <c r="S71" s="49" t="s">
        <v>86</v>
      </c>
      <c r="T71" s="49" t="s">
        <v>86</v>
      </c>
      <c r="U71" s="49" t="s">
        <v>86</v>
      </c>
      <c r="V71" s="49" t="s">
        <v>86</v>
      </c>
      <c r="W71" s="49" t="s">
        <v>86</v>
      </c>
      <c r="X71" s="49" t="s">
        <v>86</v>
      </c>
      <c r="Y71" s="49" t="s">
        <v>86</v>
      </c>
    </row>
    <row r="72" spans="1:25" ht="39.75" customHeight="1">
      <c r="A72" s="49">
        <v>5</v>
      </c>
      <c r="B72" s="70" t="s">
        <v>221</v>
      </c>
      <c r="C72" s="49" t="s">
        <v>126</v>
      </c>
      <c r="D72" s="49" t="s">
        <v>39</v>
      </c>
      <c r="E72" s="49" t="s">
        <v>120</v>
      </c>
      <c r="F72" s="49" t="s">
        <v>222</v>
      </c>
      <c r="G72" s="299">
        <v>6535000</v>
      </c>
      <c r="H72" s="296" t="s">
        <v>60</v>
      </c>
      <c r="I72" s="72" t="s">
        <v>216</v>
      </c>
      <c r="J72" s="329" t="s">
        <v>223</v>
      </c>
      <c r="K72" s="49" t="s">
        <v>92</v>
      </c>
      <c r="L72" s="49" t="s">
        <v>224</v>
      </c>
      <c r="M72" s="49" t="s">
        <v>225</v>
      </c>
      <c r="N72" s="49">
        <v>5</v>
      </c>
      <c r="O72" s="49" t="s">
        <v>226</v>
      </c>
      <c r="P72" s="49" t="s">
        <v>131</v>
      </c>
      <c r="Q72" s="49" t="s">
        <v>131</v>
      </c>
      <c r="R72" s="49" t="s">
        <v>131</v>
      </c>
      <c r="S72" s="49" t="s">
        <v>131</v>
      </c>
      <c r="T72" s="49" t="s">
        <v>131</v>
      </c>
      <c r="U72" s="49" t="s">
        <v>131</v>
      </c>
      <c r="V72" s="73">
        <v>1929.45</v>
      </c>
      <c r="W72" s="73">
        <v>3</v>
      </c>
      <c r="X72" s="73" t="s">
        <v>45</v>
      </c>
      <c r="Y72" s="73" t="s">
        <v>133</v>
      </c>
    </row>
    <row r="73" spans="1:25" ht="39.75" customHeight="1">
      <c r="A73" s="49">
        <v>6</v>
      </c>
      <c r="B73" s="70" t="s">
        <v>135</v>
      </c>
      <c r="C73" s="49" t="s">
        <v>126</v>
      </c>
      <c r="D73" s="49" t="s">
        <v>39</v>
      </c>
      <c r="E73" s="49" t="s">
        <v>120</v>
      </c>
      <c r="F73" s="49">
        <v>1986</v>
      </c>
      <c r="G73" s="299">
        <v>5279000</v>
      </c>
      <c r="H73" s="296" t="s">
        <v>60</v>
      </c>
      <c r="I73" s="72" t="s">
        <v>216</v>
      </c>
      <c r="J73" s="329"/>
      <c r="K73" s="49" t="s">
        <v>92</v>
      </c>
      <c r="L73" s="49" t="s">
        <v>224</v>
      </c>
      <c r="M73" s="49" t="s">
        <v>225</v>
      </c>
      <c r="N73" s="49">
        <v>6</v>
      </c>
      <c r="O73" s="49" t="s">
        <v>226</v>
      </c>
      <c r="P73" s="49" t="s">
        <v>131</v>
      </c>
      <c r="Q73" s="49" t="s">
        <v>131</v>
      </c>
      <c r="R73" s="49" t="s">
        <v>131</v>
      </c>
      <c r="S73" s="49" t="s">
        <v>131</v>
      </c>
      <c r="T73" s="49" t="s">
        <v>131</v>
      </c>
      <c r="U73" s="49" t="s">
        <v>131</v>
      </c>
      <c r="V73" s="73">
        <v>1000.98</v>
      </c>
      <c r="W73" s="73">
        <v>3</v>
      </c>
      <c r="X73" s="73" t="s">
        <v>45</v>
      </c>
      <c r="Y73" s="73" t="s">
        <v>133</v>
      </c>
    </row>
    <row r="74" spans="1:25" ht="78.75" customHeight="1">
      <c r="A74" s="49">
        <v>7</v>
      </c>
      <c r="B74" s="14" t="s">
        <v>741</v>
      </c>
      <c r="C74" s="49" t="s">
        <v>126</v>
      </c>
      <c r="D74" s="49" t="s">
        <v>39</v>
      </c>
      <c r="E74" s="49" t="s">
        <v>120</v>
      </c>
      <c r="F74" s="49">
        <v>1964</v>
      </c>
      <c r="G74" s="299">
        <v>11938000</v>
      </c>
      <c r="H74" s="296" t="s">
        <v>60</v>
      </c>
      <c r="I74" s="128" t="s">
        <v>127</v>
      </c>
      <c r="J74" s="329" t="s">
        <v>742</v>
      </c>
      <c r="K74" s="49" t="s">
        <v>128</v>
      </c>
      <c r="L74" s="49" t="s">
        <v>129</v>
      </c>
      <c r="M74" s="49" t="s">
        <v>130</v>
      </c>
      <c r="N74" s="49">
        <v>7</v>
      </c>
      <c r="O74" s="49" t="s">
        <v>595</v>
      </c>
      <c r="P74" s="49" t="s">
        <v>131</v>
      </c>
      <c r="Q74" s="49" t="s">
        <v>131</v>
      </c>
      <c r="R74" s="49" t="s">
        <v>131</v>
      </c>
      <c r="S74" s="49" t="s">
        <v>132</v>
      </c>
      <c r="T74" s="49" t="s">
        <v>131</v>
      </c>
      <c r="U74" s="49" t="s">
        <v>131</v>
      </c>
      <c r="V74" s="49" t="s">
        <v>393</v>
      </c>
      <c r="W74" s="49">
        <v>4</v>
      </c>
      <c r="X74" s="49" t="s">
        <v>45</v>
      </c>
      <c r="Y74" s="73" t="s">
        <v>133</v>
      </c>
    </row>
    <row r="75" spans="1:25" ht="39.75" customHeight="1">
      <c r="A75" s="49">
        <v>8</v>
      </c>
      <c r="B75" s="70" t="s">
        <v>392</v>
      </c>
      <c r="C75" s="49"/>
      <c r="D75" s="49"/>
      <c r="E75" s="49" t="s">
        <v>120</v>
      </c>
      <c r="F75" s="73"/>
      <c r="G75" s="216">
        <v>16931</v>
      </c>
      <c r="H75" s="296" t="s">
        <v>65</v>
      </c>
      <c r="I75" s="4" t="s">
        <v>86</v>
      </c>
      <c r="J75" s="329"/>
      <c r="K75" s="49"/>
      <c r="L75" s="49"/>
      <c r="M75" s="49"/>
      <c r="N75" s="49">
        <v>8</v>
      </c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</row>
    <row r="76" spans="1:25" ht="39.75" customHeight="1">
      <c r="A76" s="49">
        <v>9</v>
      </c>
      <c r="B76" s="70" t="s">
        <v>134</v>
      </c>
      <c r="C76" s="49"/>
      <c r="D76" s="49"/>
      <c r="E76" s="49"/>
      <c r="F76" s="73"/>
      <c r="G76" s="216">
        <v>26060.52</v>
      </c>
      <c r="H76" s="296" t="s">
        <v>65</v>
      </c>
      <c r="I76" s="4" t="s">
        <v>86</v>
      </c>
      <c r="J76" s="329"/>
      <c r="K76" s="49"/>
      <c r="L76" s="49"/>
      <c r="M76" s="49"/>
      <c r="N76" s="49">
        <v>9</v>
      </c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</row>
    <row r="77" spans="1:25" ht="39.75" customHeight="1">
      <c r="A77" s="49">
        <v>10</v>
      </c>
      <c r="B77" s="70" t="s">
        <v>136</v>
      </c>
      <c r="C77" s="49"/>
      <c r="D77" s="49"/>
      <c r="E77" s="49"/>
      <c r="F77" s="73"/>
      <c r="G77" s="216">
        <v>224056</v>
      </c>
      <c r="H77" s="296" t="s">
        <v>65</v>
      </c>
      <c r="I77" s="4" t="s">
        <v>86</v>
      </c>
      <c r="J77" s="329"/>
      <c r="K77" s="49"/>
      <c r="L77" s="49"/>
      <c r="M77" s="49"/>
      <c r="N77" s="49">
        <v>10</v>
      </c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</row>
    <row r="78" spans="1:25" ht="15" customHeight="1">
      <c r="A78" s="324" t="s">
        <v>6</v>
      </c>
      <c r="B78" s="324"/>
      <c r="C78" s="324"/>
      <c r="D78" s="324"/>
      <c r="E78" s="324"/>
      <c r="F78" s="324"/>
      <c r="G78" s="75">
        <f>SUM(G68:G77)</f>
        <v>32538387.87</v>
      </c>
      <c r="H78" s="78"/>
      <c r="I78" s="333"/>
      <c r="J78" s="333"/>
      <c r="K78" s="333"/>
      <c r="L78" s="333"/>
      <c r="M78" s="333"/>
      <c r="N78" s="325"/>
      <c r="O78" s="325"/>
      <c r="P78" s="325"/>
      <c r="Q78" s="325"/>
      <c r="R78" s="325"/>
      <c r="S78" s="325"/>
      <c r="T78" s="325"/>
      <c r="U78" s="325"/>
      <c r="V78" s="325"/>
      <c r="W78" s="325"/>
      <c r="X78" s="325"/>
      <c r="Y78" s="325"/>
    </row>
    <row r="79" spans="1:25" ht="15" customHeight="1">
      <c r="A79" s="332" t="s">
        <v>335</v>
      </c>
      <c r="B79" s="332"/>
      <c r="C79" s="332"/>
      <c r="D79" s="332"/>
      <c r="E79" s="332"/>
      <c r="F79" s="332"/>
      <c r="G79" s="332"/>
      <c r="H79" s="332"/>
      <c r="I79" s="332"/>
      <c r="J79" s="332"/>
      <c r="K79" s="332"/>
      <c r="L79" s="332"/>
      <c r="M79" s="332"/>
      <c r="N79" s="334"/>
      <c r="O79" s="334"/>
      <c r="P79" s="334"/>
      <c r="Q79" s="334"/>
      <c r="R79" s="334"/>
      <c r="S79" s="334"/>
      <c r="T79" s="334"/>
      <c r="U79" s="334"/>
      <c r="V79" s="334"/>
      <c r="W79" s="334"/>
      <c r="X79" s="334"/>
      <c r="Y79" s="334"/>
    </row>
    <row r="80" spans="1:25" ht="57" customHeight="1">
      <c r="A80" s="49">
        <v>1</v>
      </c>
      <c r="B80" s="74" t="s">
        <v>232</v>
      </c>
      <c r="C80" s="49" t="s">
        <v>233</v>
      </c>
      <c r="D80" s="49" t="s">
        <v>39</v>
      </c>
      <c r="E80" s="49" t="s">
        <v>120</v>
      </c>
      <c r="F80" s="329" t="s">
        <v>234</v>
      </c>
      <c r="G80" s="342">
        <v>3875000</v>
      </c>
      <c r="H80" s="339" t="s">
        <v>60</v>
      </c>
      <c r="I80" s="327" t="s">
        <v>235</v>
      </c>
      <c r="J80" s="329" t="s">
        <v>931</v>
      </c>
      <c r="K80" s="49" t="s">
        <v>812</v>
      </c>
      <c r="L80" s="49" t="s">
        <v>236</v>
      </c>
      <c r="M80" s="49" t="s">
        <v>237</v>
      </c>
      <c r="N80" s="49">
        <v>1</v>
      </c>
      <c r="O80" s="49"/>
      <c r="P80" s="49" t="s">
        <v>132</v>
      </c>
      <c r="Q80" s="49" t="s">
        <v>132</v>
      </c>
      <c r="R80" s="49" t="s">
        <v>131</v>
      </c>
      <c r="S80" s="49" t="s">
        <v>131</v>
      </c>
      <c r="T80" s="49" t="s">
        <v>125</v>
      </c>
      <c r="U80" s="49" t="s">
        <v>131</v>
      </c>
      <c r="V80" s="340">
        <v>1144.21</v>
      </c>
      <c r="W80" s="73">
        <v>1</v>
      </c>
      <c r="X80" s="49" t="s">
        <v>133</v>
      </c>
      <c r="Y80" s="73" t="s">
        <v>133</v>
      </c>
    </row>
    <row r="81" spans="1:25" ht="57" customHeight="1">
      <c r="A81" s="49">
        <v>2</v>
      </c>
      <c r="B81" s="70" t="s">
        <v>135</v>
      </c>
      <c r="C81" s="49"/>
      <c r="D81" s="49" t="s">
        <v>39</v>
      </c>
      <c r="E81" s="49" t="s">
        <v>120</v>
      </c>
      <c r="F81" s="329"/>
      <c r="G81" s="342"/>
      <c r="H81" s="339"/>
      <c r="I81" s="327"/>
      <c r="J81" s="329"/>
      <c r="K81" s="49" t="s">
        <v>238</v>
      </c>
      <c r="L81" s="49"/>
      <c r="M81" s="49" t="s">
        <v>239</v>
      </c>
      <c r="N81" s="49">
        <v>2</v>
      </c>
      <c r="O81" s="49"/>
      <c r="P81" s="49" t="s">
        <v>132</v>
      </c>
      <c r="Q81" s="49" t="s">
        <v>132</v>
      </c>
      <c r="R81" s="49" t="s">
        <v>131</v>
      </c>
      <c r="S81" s="49" t="s">
        <v>131</v>
      </c>
      <c r="T81" s="49" t="s">
        <v>125</v>
      </c>
      <c r="U81" s="49" t="s">
        <v>131</v>
      </c>
      <c r="V81" s="341"/>
      <c r="W81" s="49">
        <v>1</v>
      </c>
      <c r="X81" s="49" t="s">
        <v>133</v>
      </c>
      <c r="Y81" s="73" t="s">
        <v>133</v>
      </c>
    </row>
    <row r="82" spans="1:25" ht="39.75" customHeight="1">
      <c r="A82" s="49">
        <v>3</v>
      </c>
      <c r="B82" s="70" t="s">
        <v>240</v>
      </c>
      <c r="C82" s="49"/>
      <c r="D82" s="49" t="s">
        <v>39</v>
      </c>
      <c r="E82" s="49" t="s">
        <v>120</v>
      </c>
      <c r="F82" s="329"/>
      <c r="G82" s="342"/>
      <c r="H82" s="339"/>
      <c r="I82" s="327"/>
      <c r="J82" s="329"/>
      <c r="K82" s="49" t="s">
        <v>238</v>
      </c>
      <c r="L82" s="49" t="s">
        <v>236</v>
      </c>
      <c r="M82" s="49" t="s">
        <v>241</v>
      </c>
      <c r="N82" s="49">
        <v>3</v>
      </c>
      <c r="O82" s="49"/>
      <c r="P82" s="49" t="s">
        <v>132</v>
      </c>
      <c r="Q82" s="49" t="s">
        <v>132</v>
      </c>
      <c r="R82" s="49" t="s">
        <v>131</v>
      </c>
      <c r="S82" s="49" t="s">
        <v>131</v>
      </c>
      <c r="T82" s="49" t="s">
        <v>132</v>
      </c>
      <c r="U82" s="49" t="s">
        <v>131</v>
      </c>
      <c r="V82" s="341"/>
      <c r="W82" s="49">
        <v>1</v>
      </c>
      <c r="X82" s="49" t="s">
        <v>133</v>
      </c>
      <c r="Y82" s="73" t="s">
        <v>133</v>
      </c>
    </row>
    <row r="83" spans="1:25" ht="39.75" customHeight="1">
      <c r="A83" s="49">
        <v>4</v>
      </c>
      <c r="B83" s="70" t="s">
        <v>317</v>
      </c>
      <c r="C83" s="49" t="s">
        <v>318</v>
      </c>
      <c r="D83" s="49" t="s">
        <v>39</v>
      </c>
      <c r="E83" s="49" t="s">
        <v>120</v>
      </c>
      <c r="F83" s="49"/>
      <c r="G83" s="216">
        <v>24333.54</v>
      </c>
      <c r="H83" s="296" t="s">
        <v>65</v>
      </c>
      <c r="I83" s="71"/>
      <c r="J83" s="329"/>
      <c r="K83" s="49"/>
      <c r="L83" s="49"/>
      <c r="M83" s="49"/>
      <c r="N83" s="49">
        <v>4</v>
      </c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73"/>
    </row>
    <row r="84" spans="1:25" ht="39.75" customHeight="1">
      <c r="A84" s="49">
        <v>5</v>
      </c>
      <c r="B84" s="70" t="s">
        <v>242</v>
      </c>
      <c r="C84" s="49" t="s">
        <v>243</v>
      </c>
      <c r="D84" s="49" t="s">
        <v>39</v>
      </c>
      <c r="E84" s="49" t="s">
        <v>120</v>
      </c>
      <c r="F84" s="49">
        <v>1995</v>
      </c>
      <c r="G84" s="299">
        <v>365000</v>
      </c>
      <c r="H84" s="296" t="s">
        <v>60</v>
      </c>
      <c r="I84" s="72" t="s">
        <v>244</v>
      </c>
      <c r="J84" s="329"/>
      <c r="K84" s="49" t="s">
        <v>238</v>
      </c>
      <c r="L84" s="49" t="s">
        <v>245</v>
      </c>
      <c r="M84" s="49" t="s">
        <v>241</v>
      </c>
      <c r="N84" s="49">
        <v>5</v>
      </c>
      <c r="O84" s="49"/>
      <c r="P84" s="49" t="s">
        <v>132</v>
      </c>
      <c r="Q84" s="49" t="s">
        <v>132</v>
      </c>
      <c r="R84" s="49" t="s">
        <v>131</v>
      </c>
      <c r="S84" s="49" t="s">
        <v>246</v>
      </c>
      <c r="T84" s="49" t="s">
        <v>125</v>
      </c>
      <c r="U84" s="49" t="s">
        <v>131</v>
      </c>
      <c r="V84" s="49">
        <v>39.2</v>
      </c>
      <c r="W84" s="49">
        <v>1</v>
      </c>
      <c r="X84" s="49" t="s">
        <v>133</v>
      </c>
      <c r="Y84" s="49" t="s">
        <v>133</v>
      </c>
    </row>
    <row r="85" spans="1:25" ht="39.75" customHeight="1">
      <c r="A85" s="49">
        <v>6</v>
      </c>
      <c r="B85" s="70" t="s">
        <v>324</v>
      </c>
      <c r="C85" s="49" t="s">
        <v>44</v>
      </c>
      <c r="D85" s="49" t="s">
        <v>39</v>
      </c>
      <c r="E85" s="49" t="s">
        <v>120</v>
      </c>
      <c r="F85" s="49">
        <v>2017</v>
      </c>
      <c r="G85" s="216">
        <v>5750</v>
      </c>
      <c r="H85" s="296" t="s">
        <v>65</v>
      </c>
      <c r="I85" s="72" t="s">
        <v>325</v>
      </c>
      <c r="J85" s="329"/>
      <c r="K85" s="49" t="s">
        <v>326</v>
      </c>
      <c r="L85" s="49"/>
      <c r="M85" s="49" t="s">
        <v>327</v>
      </c>
      <c r="N85" s="49">
        <v>6</v>
      </c>
      <c r="O85" s="49"/>
      <c r="P85" s="49" t="s">
        <v>132</v>
      </c>
      <c r="Q85" s="49" t="s">
        <v>328</v>
      </c>
      <c r="R85" s="49" t="s">
        <v>328</v>
      </c>
      <c r="S85" s="49" t="s">
        <v>328</v>
      </c>
      <c r="T85" s="49" t="s">
        <v>328</v>
      </c>
      <c r="U85" s="49" t="s">
        <v>328</v>
      </c>
      <c r="V85" s="49">
        <v>18</v>
      </c>
      <c r="W85" s="49">
        <v>1</v>
      </c>
      <c r="X85" s="49" t="s">
        <v>133</v>
      </c>
      <c r="Y85" s="49" t="s">
        <v>133</v>
      </c>
    </row>
    <row r="86" spans="1:25" ht="39.75" customHeight="1">
      <c r="A86" s="49">
        <v>7</v>
      </c>
      <c r="B86" s="70" t="s">
        <v>228</v>
      </c>
      <c r="C86" s="49" t="s">
        <v>228</v>
      </c>
      <c r="D86" s="49" t="s">
        <v>39</v>
      </c>
      <c r="E86" s="49" t="s">
        <v>120</v>
      </c>
      <c r="F86" s="49">
        <v>2014</v>
      </c>
      <c r="G86" s="216">
        <v>14987.55</v>
      </c>
      <c r="H86" s="296" t="s">
        <v>65</v>
      </c>
      <c r="I86" s="72"/>
      <c r="J86" s="329"/>
      <c r="K86" s="49"/>
      <c r="L86" s="49"/>
      <c r="M86" s="49"/>
      <c r="N86" s="49">
        <v>7</v>
      </c>
      <c r="O86" s="49"/>
      <c r="P86" s="49" t="s">
        <v>131</v>
      </c>
      <c r="Q86" s="49"/>
      <c r="R86" s="49"/>
      <c r="S86" s="49"/>
      <c r="T86" s="49"/>
      <c r="U86" s="49"/>
      <c r="V86" s="49"/>
      <c r="W86" s="49"/>
      <c r="X86" s="49"/>
      <c r="Y86" s="49"/>
    </row>
    <row r="87" spans="1:25" ht="15" customHeight="1">
      <c r="A87" s="324" t="s">
        <v>6</v>
      </c>
      <c r="B87" s="324"/>
      <c r="C87" s="324"/>
      <c r="D87" s="324"/>
      <c r="E87" s="324"/>
      <c r="F87" s="324"/>
      <c r="G87" s="75">
        <f>SUM(G80:G86)</f>
        <v>4285071.09</v>
      </c>
      <c r="H87" s="217"/>
      <c r="I87" s="328"/>
      <c r="J87" s="328"/>
      <c r="K87" s="328"/>
      <c r="L87" s="328"/>
      <c r="M87" s="328"/>
      <c r="N87" s="325"/>
      <c r="O87" s="325"/>
      <c r="P87" s="325"/>
      <c r="Q87" s="325"/>
      <c r="R87" s="325"/>
      <c r="S87" s="325"/>
      <c r="T87" s="325"/>
      <c r="U87" s="325"/>
      <c r="V87" s="325"/>
      <c r="W87" s="325"/>
      <c r="X87" s="325"/>
      <c r="Y87" s="325"/>
    </row>
    <row r="88" spans="1:25" ht="15" customHeight="1">
      <c r="A88" s="332" t="s">
        <v>251</v>
      </c>
      <c r="B88" s="332"/>
      <c r="C88" s="332"/>
      <c r="D88" s="332"/>
      <c r="E88" s="332"/>
      <c r="F88" s="332"/>
      <c r="G88" s="332"/>
      <c r="H88" s="332"/>
      <c r="I88" s="332"/>
      <c r="J88" s="332"/>
      <c r="K88" s="332"/>
      <c r="L88" s="332"/>
      <c r="M88" s="332"/>
      <c r="N88" s="334"/>
      <c r="O88" s="334"/>
      <c r="P88" s="334"/>
      <c r="Q88" s="334"/>
      <c r="R88" s="334"/>
      <c r="S88" s="334"/>
      <c r="T88" s="334"/>
      <c r="U88" s="334"/>
      <c r="V88" s="334"/>
      <c r="W88" s="334"/>
      <c r="X88" s="334"/>
      <c r="Y88" s="334"/>
    </row>
    <row r="89" spans="1:25" ht="105" customHeight="1">
      <c r="A89" s="49">
        <v>1</v>
      </c>
      <c r="B89" s="70" t="s">
        <v>253</v>
      </c>
      <c r="C89" s="49" t="s">
        <v>126</v>
      </c>
      <c r="D89" s="79" t="s">
        <v>39</v>
      </c>
      <c r="E89" s="49" t="s">
        <v>120</v>
      </c>
      <c r="F89" s="49" t="s">
        <v>254</v>
      </c>
      <c r="G89" s="299">
        <v>3349000</v>
      </c>
      <c r="H89" s="296" t="s">
        <v>165</v>
      </c>
      <c r="I89" s="128" t="s">
        <v>323</v>
      </c>
      <c r="J89" s="49" t="s">
        <v>602</v>
      </c>
      <c r="K89" s="49" t="s">
        <v>255</v>
      </c>
      <c r="L89" s="49" t="s">
        <v>224</v>
      </c>
      <c r="M89" s="49" t="s">
        <v>256</v>
      </c>
      <c r="N89" s="49">
        <v>1</v>
      </c>
      <c r="O89" s="3" t="s">
        <v>937</v>
      </c>
      <c r="P89" s="49" t="s">
        <v>131</v>
      </c>
      <c r="Q89" s="49" t="s">
        <v>131</v>
      </c>
      <c r="R89" s="49" t="s">
        <v>131</v>
      </c>
      <c r="S89" s="49" t="s">
        <v>131</v>
      </c>
      <c r="T89" s="49" t="s">
        <v>125</v>
      </c>
      <c r="U89" s="49" t="s">
        <v>131</v>
      </c>
      <c r="V89" s="49">
        <v>795.25</v>
      </c>
      <c r="W89" s="49">
        <v>2</v>
      </c>
      <c r="X89" s="73" t="s">
        <v>45</v>
      </c>
      <c r="Y89" s="73" t="s">
        <v>133</v>
      </c>
    </row>
    <row r="90" spans="1:25" ht="39.75" customHeight="1">
      <c r="A90" s="49">
        <v>2</v>
      </c>
      <c r="B90" s="70" t="s">
        <v>743</v>
      </c>
      <c r="C90" s="49" t="s">
        <v>257</v>
      </c>
      <c r="D90" s="79" t="s">
        <v>39</v>
      </c>
      <c r="E90" s="49" t="s">
        <v>120</v>
      </c>
      <c r="F90" s="49" t="s">
        <v>258</v>
      </c>
      <c r="G90" s="299">
        <v>2197000</v>
      </c>
      <c r="H90" s="296" t="s">
        <v>60</v>
      </c>
      <c r="I90" s="128" t="s">
        <v>322</v>
      </c>
      <c r="J90" s="49" t="s">
        <v>602</v>
      </c>
      <c r="K90" s="49" t="s">
        <v>255</v>
      </c>
      <c r="L90" s="49" t="s">
        <v>224</v>
      </c>
      <c r="M90" s="49"/>
      <c r="N90" s="49">
        <v>2</v>
      </c>
      <c r="O90" s="3" t="s">
        <v>938</v>
      </c>
      <c r="P90" s="49" t="s">
        <v>259</v>
      </c>
      <c r="Q90" s="49" t="s">
        <v>131</v>
      </c>
      <c r="R90" s="49" t="s">
        <v>131</v>
      </c>
      <c r="S90" s="49" t="s">
        <v>131</v>
      </c>
      <c r="T90" s="49" t="s">
        <v>125</v>
      </c>
      <c r="U90" s="49" t="s">
        <v>131</v>
      </c>
      <c r="V90" s="73">
        <v>424.29</v>
      </c>
      <c r="W90" s="49">
        <v>2</v>
      </c>
      <c r="X90" s="73" t="s">
        <v>45</v>
      </c>
      <c r="Y90" s="73" t="s">
        <v>133</v>
      </c>
    </row>
    <row r="91" spans="1:25" ht="39.75" customHeight="1">
      <c r="A91" s="49">
        <v>3</v>
      </c>
      <c r="B91" s="70" t="s">
        <v>134</v>
      </c>
      <c r="C91" s="49" t="s">
        <v>229</v>
      </c>
      <c r="D91" s="80"/>
      <c r="E91" s="49"/>
      <c r="F91" s="49"/>
      <c r="G91" s="216">
        <v>10000</v>
      </c>
      <c r="H91" s="296" t="s">
        <v>65</v>
      </c>
      <c r="I91" s="128" t="s">
        <v>321</v>
      </c>
      <c r="J91" s="49" t="s">
        <v>602</v>
      </c>
      <c r="K91" s="49"/>
      <c r="L91" s="49"/>
      <c r="M91" s="49"/>
      <c r="N91" s="49">
        <v>3</v>
      </c>
      <c r="O91" s="49"/>
      <c r="P91" s="73"/>
      <c r="Q91" s="73"/>
      <c r="R91" s="73"/>
      <c r="S91" s="73"/>
      <c r="T91" s="73"/>
      <c r="U91" s="73"/>
      <c r="V91" s="73" t="s">
        <v>86</v>
      </c>
      <c r="W91" s="73"/>
      <c r="X91" s="73"/>
      <c r="Y91" s="73"/>
    </row>
    <row r="92" spans="1:25" s="83" customFormat="1" ht="39.75" customHeight="1">
      <c r="A92" s="49">
        <v>4</v>
      </c>
      <c r="B92" s="74" t="s">
        <v>228</v>
      </c>
      <c r="C92" s="296" t="s">
        <v>228</v>
      </c>
      <c r="D92" s="81"/>
      <c r="E92" s="296"/>
      <c r="F92" s="296"/>
      <c r="G92" s="216">
        <v>24999.75</v>
      </c>
      <c r="H92" s="296" t="s">
        <v>65</v>
      </c>
      <c r="I92" s="128" t="s">
        <v>321</v>
      </c>
      <c r="J92" s="49" t="s">
        <v>602</v>
      </c>
      <c r="K92" s="296"/>
      <c r="L92" s="296"/>
      <c r="M92" s="49"/>
      <c r="N92" s="49">
        <v>4</v>
      </c>
      <c r="O92" s="296"/>
      <c r="P92" s="82"/>
      <c r="Q92" s="82"/>
      <c r="R92" s="82"/>
      <c r="S92" s="82"/>
      <c r="T92" s="82"/>
      <c r="U92" s="82"/>
      <c r="V92" s="82"/>
      <c r="W92" s="82"/>
      <c r="X92" s="82"/>
      <c r="Y92" s="82"/>
    </row>
    <row r="93" spans="1:25" ht="15" customHeight="1">
      <c r="A93" s="324" t="s">
        <v>6</v>
      </c>
      <c r="B93" s="324"/>
      <c r="C93" s="324"/>
      <c r="D93" s="324"/>
      <c r="E93" s="324"/>
      <c r="F93" s="324"/>
      <c r="G93" s="75">
        <f>SUM(G89:G92)</f>
        <v>5580999.75</v>
      </c>
      <c r="H93" s="217"/>
      <c r="I93" s="328"/>
      <c r="J93" s="328"/>
      <c r="K93" s="328"/>
      <c r="L93" s="328"/>
      <c r="M93" s="328"/>
      <c r="N93" s="325"/>
      <c r="O93" s="325"/>
      <c r="P93" s="325"/>
      <c r="Q93" s="325"/>
      <c r="R93" s="325"/>
      <c r="S93" s="325"/>
      <c r="T93" s="325"/>
      <c r="U93" s="325"/>
      <c r="V93" s="325"/>
      <c r="W93" s="325"/>
      <c r="X93" s="325"/>
      <c r="Y93" s="325"/>
    </row>
    <row r="94" spans="1:25" ht="15" customHeight="1">
      <c r="A94" s="332" t="s">
        <v>266</v>
      </c>
      <c r="B94" s="332"/>
      <c r="C94" s="332"/>
      <c r="D94" s="332"/>
      <c r="E94" s="332"/>
      <c r="F94" s="332"/>
      <c r="G94" s="332"/>
      <c r="H94" s="332"/>
      <c r="I94" s="332"/>
      <c r="J94" s="332"/>
      <c r="K94" s="332"/>
      <c r="L94" s="332"/>
      <c r="M94" s="332"/>
      <c r="N94" s="334"/>
      <c r="O94" s="334"/>
      <c r="P94" s="334"/>
      <c r="Q94" s="334"/>
      <c r="R94" s="334"/>
      <c r="S94" s="334"/>
      <c r="T94" s="334"/>
      <c r="U94" s="334"/>
      <c r="V94" s="334"/>
      <c r="W94" s="334"/>
      <c r="X94" s="334"/>
      <c r="Y94" s="334"/>
    </row>
    <row r="95" spans="1:25" ht="100.5" customHeight="1">
      <c r="A95" s="49">
        <v>1</v>
      </c>
      <c r="B95" s="70" t="s">
        <v>265</v>
      </c>
      <c r="C95" s="49" t="s">
        <v>265</v>
      </c>
      <c r="D95" s="49" t="s">
        <v>39</v>
      </c>
      <c r="E95" s="49" t="s">
        <v>120</v>
      </c>
      <c r="F95" s="49">
        <v>1975</v>
      </c>
      <c r="G95" s="299">
        <v>3866000</v>
      </c>
      <c r="H95" s="84" t="s">
        <v>60</v>
      </c>
      <c r="I95" s="272" t="s">
        <v>441</v>
      </c>
      <c r="J95" s="329" t="s">
        <v>729</v>
      </c>
      <c r="K95" s="49" t="s">
        <v>605</v>
      </c>
      <c r="L95" s="49" t="s">
        <v>603</v>
      </c>
      <c r="M95" s="49" t="s">
        <v>604</v>
      </c>
      <c r="N95" s="49">
        <v>1</v>
      </c>
      <c r="O95" s="4" t="s">
        <v>946</v>
      </c>
      <c r="P95" s="4" t="s">
        <v>160</v>
      </c>
      <c r="Q95" s="4" t="s">
        <v>160</v>
      </c>
      <c r="R95" s="4" t="s">
        <v>730</v>
      </c>
      <c r="S95" s="4" t="s">
        <v>160</v>
      </c>
      <c r="T95" s="4" t="s">
        <v>731</v>
      </c>
      <c r="U95" s="4" t="s">
        <v>731</v>
      </c>
      <c r="V95" s="49">
        <v>746.55</v>
      </c>
      <c r="W95" s="49">
        <v>2</v>
      </c>
      <c r="X95" s="49" t="s">
        <v>45</v>
      </c>
      <c r="Y95" s="49" t="s">
        <v>443</v>
      </c>
    </row>
    <row r="96" spans="1:25" s="83" customFormat="1" ht="39.75" customHeight="1">
      <c r="A96" s="296">
        <v>2</v>
      </c>
      <c r="B96" s="74" t="s">
        <v>228</v>
      </c>
      <c r="C96" s="296" t="s">
        <v>228</v>
      </c>
      <c r="D96" s="296" t="s">
        <v>39</v>
      </c>
      <c r="E96" s="296" t="s">
        <v>120</v>
      </c>
      <c r="F96" s="296" t="s">
        <v>945</v>
      </c>
      <c r="G96" s="216">
        <v>22912.55</v>
      </c>
      <c r="H96" s="84" t="s">
        <v>65</v>
      </c>
      <c r="I96" s="209" t="s">
        <v>442</v>
      </c>
      <c r="J96" s="329"/>
      <c r="K96" s="296"/>
      <c r="L96" s="296"/>
      <c r="M96" s="296"/>
      <c r="N96" s="296">
        <v>2</v>
      </c>
      <c r="O96" s="296"/>
      <c r="P96" s="296"/>
      <c r="Q96" s="296"/>
      <c r="R96" s="296"/>
      <c r="S96" s="296"/>
      <c r="T96" s="296"/>
      <c r="U96" s="296"/>
      <c r="V96" s="296"/>
      <c r="W96" s="296"/>
      <c r="X96" s="296"/>
      <c r="Y96" s="296"/>
    </row>
    <row r="97" spans="1:25" ht="15" customHeight="1">
      <c r="A97" s="324" t="s">
        <v>6</v>
      </c>
      <c r="B97" s="324"/>
      <c r="C97" s="324"/>
      <c r="D97" s="324"/>
      <c r="E97" s="324"/>
      <c r="F97" s="324"/>
      <c r="G97" s="75">
        <f>SUM(G95:G96)</f>
        <v>3888912.55</v>
      </c>
      <c r="H97" s="217"/>
      <c r="I97" s="328"/>
      <c r="J97" s="328"/>
      <c r="K97" s="328"/>
      <c r="L97" s="328"/>
      <c r="M97" s="328"/>
      <c r="N97" s="325"/>
      <c r="O97" s="325"/>
      <c r="P97" s="325"/>
      <c r="Q97" s="325"/>
      <c r="R97" s="325"/>
      <c r="S97" s="325"/>
      <c r="T97" s="325"/>
      <c r="U97" s="325"/>
      <c r="V97" s="325"/>
      <c r="W97" s="325"/>
      <c r="X97" s="325"/>
      <c r="Y97" s="325"/>
    </row>
    <row r="98" spans="1:25" ht="15" customHeight="1">
      <c r="A98" s="332" t="s">
        <v>270</v>
      </c>
      <c r="B98" s="332"/>
      <c r="C98" s="332"/>
      <c r="D98" s="332"/>
      <c r="E98" s="332"/>
      <c r="F98" s="332"/>
      <c r="G98" s="332"/>
      <c r="H98" s="332"/>
      <c r="I98" s="332"/>
      <c r="J98" s="332"/>
      <c r="K98" s="332"/>
      <c r="L98" s="332"/>
      <c r="M98" s="332"/>
      <c r="N98" s="334"/>
      <c r="O98" s="334"/>
      <c r="P98" s="334"/>
      <c r="Q98" s="334"/>
      <c r="R98" s="334"/>
      <c r="S98" s="334"/>
      <c r="T98" s="334"/>
      <c r="U98" s="334"/>
      <c r="V98" s="334"/>
      <c r="W98" s="334"/>
      <c r="X98" s="334"/>
      <c r="Y98" s="334"/>
    </row>
    <row r="99" spans="1:25" ht="39.75" customHeight="1">
      <c r="A99" s="73">
        <v>1</v>
      </c>
      <c r="B99" s="70" t="s">
        <v>271</v>
      </c>
      <c r="C99" s="49" t="s">
        <v>272</v>
      </c>
      <c r="D99" s="49" t="s">
        <v>39</v>
      </c>
      <c r="E99" s="49" t="s">
        <v>120</v>
      </c>
      <c r="F99" s="296">
        <v>2010</v>
      </c>
      <c r="G99" s="291">
        <v>27141000</v>
      </c>
      <c r="H99" s="82" t="s">
        <v>60</v>
      </c>
      <c r="I99" s="296" t="s">
        <v>274</v>
      </c>
      <c r="J99" s="273" t="s">
        <v>623</v>
      </c>
      <c r="K99" s="296" t="s">
        <v>96</v>
      </c>
      <c r="L99" s="296" t="s">
        <v>276</v>
      </c>
      <c r="M99" s="296" t="s">
        <v>277</v>
      </c>
      <c r="N99" s="73">
        <v>1</v>
      </c>
      <c r="O99" s="73"/>
      <c r="P99" s="82" t="s">
        <v>117</v>
      </c>
      <c r="Q99" s="82" t="s">
        <v>117</v>
      </c>
      <c r="R99" s="82" t="s">
        <v>117</v>
      </c>
      <c r="S99" s="82" t="s">
        <v>117</v>
      </c>
      <c r="T99" s="82" t="s">
        <v>118</v>
      </c>
      <c r="U99" s="82" t="s">
        <v>117</v>
      </c>
      <c r="V99" s="73">
        <v>3124.76</v>
      </c>
      <c r="W99" s="73">
        <v>2</v>
      </c>
      <c r="X99" s="73" t="s">
        <v>120</v>
      </c>
      <c r="Y99" s="73" t="s">
        <v>120</v>
      </c>
    </row>
    <row r="100" spans="1:25" ht="56.25" customHeight="1">
      <c r="A100" s="73">
        <v>2</v>
      </c>
      <c r="B100" s="70" t="s">
        <v>278</v>
      </c>
      <c r="C100" s="49" t="s">
        <v>279</v>
      </c>
      <c r="D100" s="49" t="s">
        <v>39</v>
      </c>
      <c r="E100" s="49" t="s">
        <v>120</v>
      </c>
      <c r="F100" s="296">
        <v>1997</v>
      </c>
      <c r="G100" s="291">
        <v>16991000</v>
      </c>
      <c r="H100" s="82" t="s">
        <v>60</v>
      </c>
      <c r="I100" s="296" t="s">
        <v>280</v>
      </c>
      <c r="J100" s="273" t="s">
        <v>624</v>
      </c>
      <c r="K100" s="296" t="s">
        <v>281</v>
      </c>
      <c r="L100" s="296" t="s">
        <v>282</v>
      </c>
      <c r="M100" s="296" t="s">
        <v>283</v>
      </c>
      <c r="N100" s="73">
        <v>2</v>
      </c>
      <c r="O100" s="73"/>
      <c r="P100" s="82" t="s">
        <v>117</v>
      </c>
      <c r="Q100" s="82" t="s">
        <v>117</v>
      </c>
      <c r="R100" s="82" t="s">
        <v>117</v>
      </c>
      <c r="S100" s="82" t="s">
        <v>117</v>
      </c>
      <c r="T100" s="82" t="s">
        <v>118</v>
      </c>
      <c r="U100" s="82" t="s">
        <v>117</v>
      </c>
      <c r="V100" s="73">
        <v>1741.82</v>
      </c>
      <c r="W100" s="73">
        <v>2</v>
      </c>
      <c r="X100" s="73" t="s">
        <v>39</v>
      </c>
      <c r="Y100" s="73" t="s">
        <v>120</v>
      </c>
    </row>
    <row r="101" spans="1:25" ht="39.75" customHeight="1">
      <c r="A101" s="73">
        <v>3</v>
      </c>
      <c r="B101" s="70" t="s">
        <v>284</v>
      </c>
      <c r="C101" s="49" t="s">
        <v>285</v>
      </c>
      <c r="D101" s="49" t="s">
        <v>39</v>
      </c>
      <c r="E101" s="49" t="s">
        <v>120</v>
      </c>
      <c r="F101" s="259" t="s">
        <v>950</v>
      </c>
      <c r="G101" s="303">
        <v>2630928.74</v>
      </c>
      <c r="H101" s="260" t="s">
        <v>65</v>
      </c>
      <c r="I101" s="296" t="s">
        <v>286</v>
      </c>
      <c r="J101" s="273" t="s">
        <v>625</v>
      </c>
      <c r="K101" s="274" t="s">
        <v>628</v>
      </c>
      <c r="L101" s="274" t="s">
        <v>493</v>
      </c>
      <c r="M101" s="274" t="s">
        <v>629</v>
      </c>
      <c r="N101" s="73">
        <v>3</v>
      </c>
      <c r="O101" s="73"/>
      <c r="P101" s="82" t="s">
        <v>117</v>
      </c>
      <c r="Q101" s="82" t="s">
        <v>117</v>
      </c>
      <c r="R101" s="82" t="s">
        <v>117</v>
      </c>
      <c r="S101" s="82" t="s">
        <v>117</v>
      </c>
      <c r="T101" s="82" t="s">
        <v>117</v>
      </c>
      <c r="U101" s="82" t="s">
        <v>117</v>
      </c>
      <c r="V101" s="73"/>
      <c r="W101" s="73"/>
      <c r="X101" s="73"/>
      <c r="Y101" s="73"/>
    </row>
    <row r="102" spans="1:25" ht="39.75" customHeight="1">
      <c r="A102" s="73">
        <v>4</v>
      </c>
      <c r="B102" s="70" t="s">
        <v>287</v>
      </c>
      <c r="C102" s="49" t="s">
        <v>288</v>
      </c>
      <c r="D102" s="49" t="s">
        <v>39</v>
      </c>
      <c r="E102" s="49" t="s">
        <v>120</v>
      </c>
      <c r="F102" s="259" t="s">
        <v>951</v>
      </c>
      <c r="G102" s="277">
        <v>2800329.57</v>
      </c>
      <c r="H102" s="275" t="s">
        <v>65</v>
      </c>
      <c r="I102" s="296" t="s">
        <v>286</v>
      </c>
      <c r="J102" s="273" t="s">
        <v>626</v>
      </c>
      <c r="K102" s="274" t="s">
        <v>291</v>
      </c>
      <c r="L102" s="274"/>
      <c r="M102" s="274"/>
      <c r="N102" s="73">
        <v>4</v>
      </c>
      <c r="O102" s="73"/>
      <c r="P102" s="82"/>
      <c r="Q102" s="82"/>
      <c r="R102" s="82"/>
      <c r="S102" s="82"/>
      <c r="T102" s="82"/>
      <c r="U102" s="82"/>
      <c r="V102" s="73"/>
      <c r="W102" s="73"/>
      <c r="X102" s="73"/>
      <c r="Y102" s="73"/>
    </row>
    <row r="103" spans="1:25" ht="55.5" customHeight="1">
      <c r="A103" s="73">
        <v>5</v>
      </c>
      <c r="B103" s="70" t="s">
        <v>289</v>
      </c>
      <c r="C103" s="49" t="s">
        <v>290</v>
      </c>
      <c r="D103" s="49" t="s">
        <v>39</v>
      </c>
      <c r="E103" s="49" t="s">
        <v>120</v>
      </c>
      <c r="F103" s="296">
        <v>2008</v>
      </c>
      <c r="G103" s="237">
        <v>1462151.79</v>
      </c>
      <c r="H103" s="82" t="s">
        <v>273</v>
      </c>
      <c r="I103" s="296" t="s">
        <v>229</v>
      </c>
      <c r="J103" s="276" t="s">
        <v>627</v>
      </c>
      <c r="K103" s="296" t="s">
        <v>291</v>
      </c>
      <c r="L103" s="296"/>
      <c r="M103" s="296"/>
      <c r="N103" s="73">
        <v>5</v>
      </c>
      <c r="O103" s="73"/>
      <c r="P103" s="82" t="s">
        <v>117</v>
      </c>
      <c r="Q103" s="82" t="s">
        <v>117</v>
      </c>
      <c r="R103" s="82" t="s">
        <v>117</v>
      </c>
      <c r="S103" s="82" t="s">
        <v>117</v>
      </c>
      <c r="T103" s="82" t="s">
        <v>118</v>
      </c>
      <c r="U103" s="82" t="s">
        <v>117</v>
      </c>
      <c r="V103" s="73">
        <v>26.11</v>
      </c>
      <c r="W103" s="73">
        <v>1</v>
      </c>
      <c r="X103" s="73" t="s">
        <v>120</v>
      </c>
      <c r="Y103" s="73" t="s">
        <v>120</v>
      </c>
    </row>
    <row r="104" spans="1:25" ht="55.5" customHeight="1">
      <c r="A104" s="73">
        <v>6</v>
      </c>
      <c r="B104" s="70" t="s">
        <v>289</v>
      </c>
      <c r="C104" s="49" t="s">
        <v>290</v>
      </c>
      <c r="D104" s="49" t="s">
        <v>39</v>
      </c>
      <c r="E104" s="49" t="s">
        <v>120</v>
      </c>
      <c r="F104" s="296">
        <v>2009</v>
      </c>
      <c r="G104" s="237">
        <v>1055845.72</v>
      </c>
      <c r="H104" s="82" t="s">
        <v>273</v>
      </c>
      <c r="I104" s="296" t="s">
        <v>229</v>
      </c>
      <c r="J104" s="276" t="s">
        <v>624</v>
      </c>
      <c r="K104" s="296" t="s">
        <v>291</v>
      </c>
      <c r="L104" s="296"/>
      <c r="M104" s="296"/>
      <c r="N104" s="73">
        <v>6</v>
      </c>
      <c r="O104" s="73"/>
      <c r="P104" s="82" t="s">
        <v>117</v>
      </c>
      <c r="Q104" s="82" t="s">
        <v>117</v>
      </c>
      <c r="R104" s="82" t="s">
        <v>117</v>
      </c>
      <c r="S104" s="82" t="s">
        <v>117</v>
      </c>
      <c r="T104" s="82" t="s">
        <v>118</v>
      </c>
      <c r="U104" s="82" t="s">
        <v>117</v>
      </c>
      <c r="V104" s="73">
        <v>37.1</v>
      </c>
      <c r="W104" s="73">
        <v>1</v>
      </c>
      <c r="X104" s="73" t="s">
        <v>120</v>
      </c>
      <c r="Y104" s="73" t="s">
        <v>120</v>
      </c>
    </row>
    <row r="105" spans="1:25" ht="39.75" customHeight="1">
      <c r="A105" s="73">
        <v>7</v>
      </c>
      <c r="B105" s="70" t="s">
        <v>292</v>
      </c>
      <c r="C105" s="49" t="s">
        <v>0</v>
      </c>
      <c r="D105" s="49" t="s">
        <v>39</v>
      </c>
      <c r="E105" s="49" t="s">
        <v>120</v>
      </c>
      <c r="F105" s="296"/>
      <c r="G105" s="277">
        <v>491178.63</v>
      </c>
      <c r="H105" s="275" t="s">
        <v>273</v>
      </c>
      <c r="I105" s="296" t="s">
        <v>229</v>
      </c>
      <c r="J105" s="273" t="s">
        <v>293</v>
      </c>
      <c r="K105" s="274" t="s">
        <v>630</v>
      </c>
      <c r="L105" s="274" t="s">
        <v>631</v>
      </c>
      <c r="M105" s="274" t="s">
        <v>632</v>
      </c>
      <c r="N105" s="73">
        <v>7</v>
      </c>
      <c r="O105" s="73"/>
      <c r="P105" s="82"/>
      <c r="Q105" s="82"/>
      <c r="R105" s="82"/>
      <c r="S105" s="82"/>
      <c r="T105" s="82"/>
      <c r="U105" s="82"/>
      <c r="V105" s="73"/>
      <c r="W105" s="73"/>
      <c r="X105" s="73"/>
      <c r="Y105" s="73"/>
    </row>
    <row r="106" spans="1:25" ht="39.75" customHeight="1">
      <c r="A106" s="73">
        <v>8</v>
      </c>
      <c r="B106" s="70" t="s">
        <v>294</v>
      </c>
      <c r="C106" s="49" t="s">
        <v>290</v>
      </c>
      <c r="D106" s="49" t="s">
        <v>39</v>
      </c>
      <c r="E106" s="49" t="s">
        <v>120</v>
      </c>
      <c r="F106" s="296">
        <v>2010</v>
      </c>
      <c r="G106" s="237">
        <v>363693.14</v>
      </c>
      <c r="H106" s="82" t="s">
        <v>273</v>
      </c>
      <c r="I106" s="296" t="s">
        <v>229</v>
      </c>
      <c r="J106" s="276" t="s">
        <v>295</v>
      </c>
      <c r="K106" s="296"/>
      <c r="L106" s="296"/>
      <c r="M106" s="296"/>
      <c r="N106" s="73">
        <v>8</v>
      </c>
      <c r="O106" s="73"/>
      <c r="P106" s="82"/>
      <c r="Q106" s="82"/>
      <c r="R106" s="82"/>
      <c r="S106" s="82"/>
      <c r="T106" s="82"/>
      <c r="U106" s="82"/>
      <c r="V106" s="73"/>
      <c r="W106" s="73"/>
      <c r="X106" s="73"/>
      <c r="Y106" s="73"/>
    </row>
    <row r="107" spans="1:25" ht="39.75" customHeight="1">
      <c r="A107" s="73">
        <v>9</v>
      </c>
      <c r="B107" s="70" t="s">
        <v>294</v>
      </c>
      <c r="C107" s="49" t="s">
        <v>290</v>
      </c>
      <c r="D107" s="49" t="s">
        <v>39</v>
      </c>
      <c r="E107" s="49" t="s">
        <v>120</v>
      </c>
      <c r="F107" s="296">
        <v>2011</v>
      </c>
      <c r="G107" s="216">
        <v>446681.61</v>
      </c>
      <c r="H107" s="82" t="s">
        <v>273</v>
      </c>
      <c r="I107" s="296" t="s">
        <v>229</v>
      </c>
      <c r="J107" s="276" t="s">
        <v>296</v>
      </c>
      <c r="K107" s="296"/>
      <c r="L107" s="296"/>
      <c r="M107" s="296"/>
      <c r="N107" s="73">
        <v>9</v>
      </c>
      <c r="O107" s="73"/>
      <c r="P107" s="82"/>
      <c r="Q107" s="82"/>
      <c r="R107" s="82"/>
      <c r="S107" s="82"/>
      <c r="T107" s="82"/>
      <c r="U107" s="82"/>
      <c r="V107" s="73"/>
      <c r="W107" s="73"/>
      <c r="X107" s="73"/>
      <c r="Y107" s="73"/>
    </row>
    <row r="108" spans="1:25" ht="39.75" customHeight="1">
      <c r="A108" s="73">
        <v>10</v>
      </c>
      <c r="B108" s="70" t="s">
        <v>294</v>
      </c>
      <c r="C108" s="49" t="s">
        <v>290</v>
      </c>
      <c r="D108" s="49" t="s">
        <v>39</v>
      </c>
      <c r="E108" s="49" t="s">
        <v>120</v>
      </c>
      <c r="F108" s="296" t="s">
        <v>86</v>
      </c>
      <c r="G108" s="216">
        <v>285988.98</v>
      </c>
      <c r="H108" s="82" t="s">
        <v>273</v>
      </c>
      <c r="I108" s="296" t="s">
        <v>229</v>
      </c>
      <c r="J108" s="276" t="s">
        <v>293</v>
      </c>
      <c r="K108" s="296"/>
      <c r="L108" s="296"/>
      <c r="M108" s="296"/>
      <c r="N108" s="73">
        <v>10</v>
      </c>
      <c r="O108" s="73"/>
      <c r="P108" s="82"/>
      <c r="Q108" s="82"/>
      <c r="R108" s="82"/>
      <c r="S108" s="82"/>
      <c r="T108" s="82"/>
      <c r="U108" s="82"/>
      <c r="V108" s="73"/>
      <c r="W108" s="73"/>
      <c r="X108" s="73"/>
      <c r="Y108" s="73"/>
    </row>
    <row r="109" spans="1:25" ht="39.75" customHeight="1">
      <c r="A109" s="73">
        <v>11</v>
      </c>
      <c r="B109" s="70" t="s">
        <v>297</v>
      </c>
      <c r="C109" s="49" t="s">
        <v>86</v>
      </c>
      <c r="D109" s="49" t="s">
        <v>485</v>
      </c>
      <c r="E109" s="49" t="s">
        <v>120</v>
      </c>
      <c r="F109" s="296" t="s">
        <v>86</v>
      </c>
      <c r="G109" s="216">
        <v>1066011.86</v>
      </c>
      <c r="H109" s="82" t="s">
        <v>273</v>
      </c>
      <c r="I109" s="296" t="s">
        <v>86</v>
      </c>
      <c r="J109" s="276" t="s">
        <v>298</v>
      </c>
      <c r="K109" s="296"/>
      <c r="L109" s="296"/>
      <c r="M109" s="296"/>
      <c r="N109" s="73">
        <v>11</v>
      </c>
      <c r="O109" s="73"/>
      <c r="P109" s="82"/>
      <c r="Q109" s="82"/>
      <c r="R109" s="82"/>
      <c r="S109" s="82"/>
      <c r="T109" s="82"/>
      <c r="U109" s="82"/>
      <c r="V109" s="73"/>
      <c r="W109" s="73"/>
      <c r="X109" s="73"/>
      <c r="Y109" s="73"/>
    </row>
    <row r="110" spans="1:25" ht="39.75" customHeight="1">
      <c r="A110" s="73">
        <v>12</v>
      </c>
      <c r="B110" s="70" t="s">
        <v>299</v>
      </c>
      <c r="C110" s="49" t="s">
        <v>290</v>
      </c>
      <c r="D110" s="49" t="s">
        <v>39</v>
      </c>
      <c r="E110" s="49" t="s">
        <v>120</v>
      </c>
      <c r="F110" s="296" t="s">
        <v>86</v>
      </c>
      <c r="G110" s="216">
        <v>70928.51</v>
      </c>
      <c r="H110" s="82" t="s">
        <v>273</v>
      </c>
      <c r="I110" s="296" t="s">
        <v>229</v>
      </c>
      <c r="J110" s="276" t="s">
        <v>295</v>
      </c>
      <c r="K110" s="296"/>
      <c r="L110" s="296"/>
      <c r="M110" s="296"/>
      <c r="N110" s="73">
        <v>12</v>
      </c>
      <c r="O110" s="73"/>
      <c r="P110" s="82"/>
      <c r="Q110" s="82"/>
      <c r="R110" s="82"/>
      <c r="S110" s="82"/>
      <c r="T110" s="82"/>
      <c r="U110" s="82"/>
      <c r="V110" s="73"/>
      <c r="W110" s="73"/>
      <c r="X110" s="73"/>
      <c r="Y110" s="73"/>
    </row>
    <row r="111" spans="1:25" ht="39.75" customHeight="1">
      <c r="A111" s="73">
        <v>13</v>
      </c>
      <c r="B111" s="70" t="s">
        <v>300</v>
      </c>
      <c r="C111" s="49" t="s">
        <v>290</v>
      </c>
      <c r="D111" s="49" t="s">
        <v>39</v>
      </c>
      <c r="E111" s="49" t="s">
        <v>120</v>
      </c>
      <c r="F111" s="296" t="s">
        <v>86</v>
      </c>
      <c r="G111" s="216">
        <v>1132796.81</v>
      </c>
      <c r="H111" s="82" t="s">
        <v>273</v>
      </c>
      <c r="I111" s="296" t="s">
        <v>229</v>
      </c>
      <c r="J111" s="276" t="s">
        <v>275</v>
      </c>
      <c r="K111" s="296"/>
      <c r="L111" s="296"/>
      <c r="M111" s="296"/>
      <c r="N111" s="73">
        <v>13</v>
      </c>
      <c r="O111" s="73"/>
      <c r="P111" s="82"/>
      <c r="Q111" s="82"/>
      <c r="R111" s="82"/>
      <c r="S111" s="82"/>
      <c r="T111" s="82"/>
      <c r="U111" s="82"/>
      <c r="V111" s="73"/>
      <c r="W111" s="73"/>
      <c r="X111" s="73"/>
      <c r="Y111" s="73"/>
    </row>
    <row r="112" spans="1:25" ht="39.75" customHeight="1">
      <c r="A112" s="73">
        <v>14</v>
      </c>
      <c r="B112" s="74" t="s">
        <v>301</v>
      </c>
      <c r="C112" s="49" t="s">
        <v>228</v>
      </c>
      <c r="D112" s="49" t="s">
        <v>486</v>
      </c>
      <c r="E112" s="49" t="s">
        <v>120</v>
      </c>
      <c r="F112" s="296">
        <v>2015</v>
      </c>
      <c r="G112" s="113">
        <v>1613218.39</v>
      </c>
      <c r="H112" s="82" t="s">
        <v>273</v>
      </c>
      <c r="I112" s="296" t="s">
        <v>229</v>
      </c>
      <c r="J112" s="276" t="s">
        <v>275</v>
      </c>
      <c r="K112" s="296"/>
      <c r="L112" s="296"/>
      <c r="M112" s="296"/>
      <c r="N112" s="73">
        <v>14</v>
      </c>
      <c r="O112" s="73"/>
      <c r="P112" s="82"/>
      <c r="Q112" s="82" t="s">
        <v>117</v>
      </c>
      <c r="R112" s="82" t="s">
        <v>117</v>
      </c>
      <c r="S112" s="82"/>
      <c r="T112" s="82"/>
      <c r="U112" s="82"/>
      <c r="V112" s="73"/>
      <c r="W112" s="73"/>
      <c r="X112" s="73"/>
      <c r="Y112" s="73"/>
    </row>
    <row r="113" spans="1:25" ht="39.75" customHeight="1">
      <c r="A113" s="73">
        <v>15</v>
      </c>
      <c r="B113" s="85" t="s">
        <v>228</v>
      </c>
      <c r="C113" s="86" t="s">
        <v>228</v>
      </c>
      <c r="D113" s="86" t="s">
        <v>39</v>
      </c>
      <c r="E113" s="86" t="s">
        <v>120</v>
      </c>
      <c r="F113" s="162">
        <v>2011</v>
      </c>
      <c r="G113" s="113">
        <v>2054099.42</v>
      </c>
      <c r="H113" s="239" t="s">
        <v>65</v>
      </c>
      <c r="I113" s="162" t="s">
        <v>229</v>
      </c>
      <c r="J113" s="278" t="s">
        <v>341</v>
      </c>
      <c r="K113" s="296"/>
      <c r="L113" s="296"/>
      <c r="M113" s="296"/>
      <c r="N113" s="73">
        <v>15</v>
      </c>
      <c r="O113" s="73"/>
      <c r="P113" s="82"/>
      <c r="Q113" s="82"/>
      <c r="R113" s="82"/>
      <c r="S113" s="82"/>
      <c r="T113" s="82"/>
      <c r="U113" s="82"/>
      <c r="V113" s="73"/>
      <c r="W113" s="73"/>
      <c r="X113" s="73"/>
      <c r="Y113" s="73"/>
    </row>
    <row r="114" spans="1:25" ht="15" customHeight="1">
      <c r="A114" s="337" t="s">
        <v>6</v>
      </c>
      <c r="B114" s="337"/>
      <c r="C114" s="337"/>
      <c r="D114" s="337"/>
      <c r="E114" s="337"/>
      <c r="F114" s="337"/>
      <c r="G114" s="271">
        <f>SUM(G99:G113)</f>
        <v>59605853.17</v>
      </c>
      <c r="H114" s="271"/>
      <c r="I114" s="338"/>
      <c r="J114" s="338"/>
      <c r="K114" s="338"/>
      <c r="L114" s="338"/>
      <c r="M114" s="338"/>
      <c r="N114" s="336"/>
      <c r="O114" s="336"/>
      <c r="P114" s="336"/>
      <c r="Q114" s="336"/>
      <c r="R114" s="336"/>
      <c r="S114" s="336"/>
      <c r="T114" s="336"/>
      <c r="U114" s="336"/>
      <c r="V114" s="336"/>
      <c r="W114" s="336"/>
      <c r="X114" s="336"/>
      <c r="Y114" s="336"/>
    </row>
    <row r="115" ht="12.75" thickBot="1"/>
    <row r="116" spans="6:7" ht="29.25" customHeight="1" thickBot="1">
      <c r="F116" s="304" t="s">
        <v>333</v>
      </c>
      <c r="G116" s="305">
        <f>G38+G41+G44+G48+G63+G66+G78+G87+G93+G97+G114</f>
        <v>163124654.37</v>
      </c>
    </row>
    <row r="117" ht="12">
      <c r="H117" s="238"/>
    </row>
    <row r="118" spans="1:8" ht="12">
      <c r="A118" s="232" t="s">
        <v>836</v>
      </c>
      <c r="H118" s="238"/>
    </row>
  </sheetData>
  <sheetProtection/>
  <mergeCells count="84">
    <mergeCell ref="A114:F114"/>
    <mergeCell ref="A98:M98"/>
    <mergeCell ref="A97:F97"/>
    <mergeCell ref="I97:M97"/>
    <mergeCell ref="I114:M114"/>
    <mergeCell ref="N93:Y93"/>
    <mergeCell ref="N98:Y98"/>
    <mergeCell ref="N97:Y97"/>
    <mergeCell ref="N114:Y114"/>
    <mergeCell ref="I93:M93"/>
    <mergeCell ref="J95:J96"/>
    <mergeCell ref="A88:M88"/>
    <mergeCell ref="N94:Y94"/>
    <mergeCell ref="A94:M94"/>
    <mergeCell ref="N87:Y87"/>
    <mergeCell ref="N88:Y88"/>
    <mergeCell ref="A87:F87"/>
    <mergeCell ref="A93:F93"/>
    <mergeCell ref="N66:Y66"/>
    <mergeCell ref="N67:Y67"/>
    <mergeCell ref="N79:Y79"/>
    <mergeCell ref="H80:H82"/>
    <mergeCell ref="V80:V82"/>
    <mergeCell ref="F80:F82"/>
    <mergeCell ref="G80:G82"/>
    <mergeCell ref="J80:J86"/>
    <mergeCell ref="A67:M67"/>
    <mergeCell ref="A79:M79"/>
    <mergeCell ref="N63:Y63"/>
    <mergeCell ref="A63:F63"/>
    <mergeCell ref="A64:M64"/>
    <mergeCell ref="N64:Y64"/>
    <mergeCell ref="I63:M63"/>
    <mergeCell ref="A49:M49"/>
    <mergeCell ref="N41:Y41"/>
    <mergeCell ref="N44:Y44"/>
    <mergeCell ref="I78:M78"/>
    <mergeCell ref="N45:Y45"/>
    <mergeCell ref="N48:Y48"/>
    <mergeCell ref="I48:M48"/>
    <mergeCell ref="I44:M44"/>
    <mergeCell ref="N42:Y42"/>
    <mergeCell ref="N78:Y78"/>
    <mergeCell ref="N49:Y49"/>
    <mergeCell ref="A1:D1"/>
    <mergeCell ref="C3:C4"/>
    <mergeCell ref="A3:A4"/>
    <mergeCell ref="A44:F44"/>
    <mergeCell ref="A48:F48"/>
    <mergeCell ref="A39:M39"/>
    <mergeCell ref="A42:M42"/>
    <mergeCell ref="A45:M45"/>
    <mergeCell ref="D3:D4"/>
    <mergeCell ref="F3:F4"/>
    <mergeCell ref="J3:J4"/>
    <mergeCell ref="I3:I4"/>
    <mergeCell ref="A41:F41"/>
    <mergeCell ref="B3:B4"/>
    <mergeCell ref="E3:E4"/>
    <mergeCell ref="I38:M38"/>
    <mergeCell ref="I41:M41"/>
    <mergeCell ref="A66:F66"/>
    <mergeCell ref="I80:I82"/>
    <mergeCell ref="I87:M87"/>
    <mergeCell ref="J72:J73"/>
    <mergeCell ref="J68:J71"/>
    <mergeCell ref="J74:J77"/>
    <mergeCell ref="A78:F78"/>
    <mergeCell ref="O3:O4"/>
    <mergeCell ref="N38:Y38"/>
    <mergeCell ref="W3:W4"/>
    <mergeCell ref="N5:Y5"/>
    <mergeCell ref="N3:N4"/>
    <mergeCell ref="V3:V4"/>
    <mergeCell ref="N39:Y39"/>
    <mergeCell ref="H3:H4"/>
    <mergeCell ref="A5:M5"/>
    <mergeCell ref="I66:M66"/>
    <mergeCell ref="Y3:Y4"/>
    <mergeCell ref="P3:U3"/>
    <mergeCell ref="K3:M3"/>
    <mergeCell ref="X3:X4"/>
    <mergeCell ref="G3:G4"/>
    <mergeCell ref="A38:F38"/>
  </mergeCells>
  <printOptions/>
  <pageMargins left="0.3937007874015748" right="0" top="1.1811023622047245" bottom="0.3937007874015748" header="0" footer="0"/>
  <pageSetup horizontalDpi="600" verticalDpi="600" orientation="landscape" paperSize="9" scale="50" r:id="rId1"/>
  <rowBreaks count="4" manualBreakCount="4">
    <brk id="38" max="25" man="1"/>
    <brk id="63" max="25" man="1"/>
    <brk id="87" max="25" man="1"/>
    <brk id="97" max="25" man="1"/>
  </rowBreaks>
  <colBreaks count="1" manualBreakCount="1">
    <brk id="13" max="12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555"/>
  <sheetViews>
    <sheetView view="pageBreakPreview" zoomScale="90" zoomScaleNormal="110" zoomScaleSheetLayoutView="90" zoomScalePageLayoutView="0" workbookViewId="0" topLeftCell="A423">
      <selection activeCell="D455" sqref="D455"/>
    </sheetView>
  </sheetViews>
  <sheetFormatPr defaultColWidth="9.140625" defaultRowHeight="12.75"/>
  <cols>
    <col min="1" max="1" width="5.00390625" style="208" customWidth="1"/>
    <col min="2" max="2" width="56.8515625" style="17" customWidth="1"/>
    <col min="3" max="3" width="17.00390625" style="16" customWidth="1"/>
    <col min="4" max="4" width="21.57421875" style="108" customWidth="1"/>
    <col min="5" max="5" width="13.28125" style="1" bestFit="1" customWidth="1"/>
    <col min="6" max="16384" width="9.140625" style="1" customWidth="1"/>
  </cols>
  <sheetData>
    <row r="1" spans="1:4" s="140" customFormat="1" ht="12.75">
      <c r="A1" s="359" t="s">
        <v>608</v>
      </c>
      <c r="B1" s="359"/>
      <c r="C1" s="359"/>
      <c r="D1" s="359"/>
    </row>
    <row r="2" ht="12.75">
      <c r="A2" s="207"/>
    </row>
    <row r="3" spans="1:4" ht="15" customHeight="1">
      <c r="A3" s="349" t="s">
        <v>36</v>
      </c>
      <c r="B3" s="349"/>
      <c r="C3" s="349"/>
      <c r="D3" s="349"/>
    </row>
    <row r="4" spans="1:4" ht="15" customHeight="1">
      <c r="A4" s="360" t="s">
        <v>429</v>
      </c>
      <c r="B4" s="361"/>
      <c r="C4" s="361"/>
      <c r="D4" s="362"/>
    </row>
    <row r="5" spans="1:4" ht="39.75" customHeight="1">
      <c r="A5" s="181" t="s">
        <v>1</v>
      </c>
      <c r="B5" s="168" t="s">
        <v>7</v>
      </c>
      <c r="C5" s="215" t="s">
        <v>8</v>
      </c>
      <c r="D5" s="109" t="s">
        <v>9</v>
      </c>
    </row>
    <row r="6" spans="1:4" ht="18" customHeight="1">
      <c r="A6" s="4">
        <v>1</v>
      </c>
      <c r="B6" s="175" t="s">
        <v>489</v>
      </c>
      <c r="C6" s="169">
        <v>2019</v>
      </c>
      <c r="D6" s="170">
        <v>369</v>
      </c>
    </row>
    <row r="7" spans="1:4" ht="18" customHeight="1">
      <c r="A7" s="4">
        <v>2</v>
      </c>
      <c r="B7" s="175" t="s">
        <v>655</v>
      </c>
      <c r="C7" s="169">
        <v>2019</v>
      </c>
      <c r="D7" s="170">
        <v>1478.1</v>
      </c>
    </row>
    <row r="8" spans="1:4" ht="18" customHeight="1">
      <c r="A8" s="4">
        <v>3</v>
      </c>
      <c r="B8" s="175" t="s">
        <v>490</v>
      </c>
      <c r="C8" s="169">
        <v>2019</v>
      </c>
      <c r="D8" s="170">
        <v>1400</v>
      </c>
    </row>
    <row r="9" spans="1:4" ht="18" customHeight="1">
      <c r="A9" s="4">
        <v>4</v>
      </c>
      <c r="B9" s="175" t="s">
        <v>644</v>
      </c>
      <c r="C9" s="169">
        <v>2019</v>
      </c>
      <c r="D9" s="170">
        <f>2*811.8</f>
        <v>1623.6</v>
      </c>
    </row>
    <row r="10" spans="1:4" ht="18" customHeight="1">
      <c r="A10" s="4">
        <v>5</v>
      </c>
      <c r="B10" s="176" t="s">
        <v>491</v>
      </c>
      <c r="C10" s="171">
        <v>2019</v>
      </c>
      <c r="D10" s="172">
        <v>1359</v>
      </c>
    </row>
    <row r="11" spans="1:4" ht="18" customHeight="1">
      <c r="A11" s="4">
        <v>6</v>
      </c>
      <c r="B11" s="24" t="s">
        <v>583</v>
      </c>
      <c r="C11" s="13">
        <v>2019</v>
      </c>
      <c r="D11" s="173">
        <v>2449.28</v>
      </c>
    </row>
    <row r="12" spans="1:4" ht="18" customHeight="1">
      <c r="A12" s="4">
        <v>7</v>
      </c>
      <c r="B12" s="24" t="s">
        <v>584</v>
      </c>
      <c r="C12" s="13">
        <v>2019</v>
      </c>
      <c r="D12" s="173">
        <v>548.9</v>
      </c>
    </row>
    <row r="13" spans="1:4" ht="18" customHeight="1">
      <c r="A13" s="4">
        <v>8</v>
      </c>
      <c r="B13" s="24" t="s">
        <v>585</v>
      </c>
      <c r="C13" s="13">
        <v>2020</v>
      </c>
      <c r="D13" s="173">
        <v>3480</v>
      </c>
    </row>
    <row r="14" spans="1:4" ht="18" customHeight="1">
      <c r="A14" s="4">
        <v>9</v>
      </c>
      <c r="B14" s="24" t="s">
        <v>645</v>
      </c>
      <c r="C14" s="13">
        <v>2020</v>
      </c>
      <c r="D14" s="173">
        <f>2*599</f>
        <v>1198</v>
      </c>
    </row>
    <row r="15" spans="1:4" ht="18" customHeight="1">
      <c r="A15" s="4">
        <v>10</v>
      </c>
      <c r="B15" s="24" t="s">
        <v>586</v>
      </c>
      <c r="C15" s="13">
        <v>2020</v>
      </c>
      <c r="D15" s="173">
        <v>1168</v>
      </c>
    </row>
    <row r="16" spans="1:4" ht="18" customHeight="1">
      <c r="A16" s="4">
        <v>11</v>
      </c>
      <c r="B16" s="175" t="s">
        <v>646</v>
      </c>
      <c r="C16" s="169">
        <v>2020</v>
      </c>
      <c r="D16" s="174">
        <v>958.99</v>
      </c>
    </row>
    <row r="17" spans="1:4" ht="18" customHeight="1">
      <c r="A17" s="4">
        <v>12</v>
      </c>
      <c r="B17" s="175" t="s">
        <v>647</v>
      </c>
      <c r="C17" s="169">
        <v>2020</v>
      </c>
      <c r="D17" s="174">
        <v>2400</v>
      </c>
    </row>
    <row r="18" spans="1:4" ht="18" customHeight="1">
      <c r="A18" s="4">
        <v>13</v>
      </c>
      <c r="B18" s="175" t="s">
        <v>646</v>
      </c>
      <c r="C18" s="169">
        <v>2020</v>
      </c>
      <c r="D18" s="174">
        <v>958.99</v>
      </c>
    </row>
    <row r="19" spans="1:4" ht="18" customHeight="1">
      <c r="A19" s="4">
        <v>14</v>
      </c>
      <c r="B19" s="175" t="s">
        <v>648</v>
      </c>
      <c r="C19" s="169">
        <v>2020</v>
      </c>
      <c r="D19" s="174">
        <v>682.28</v>
      </c>
    </row>
    <row r="20" spans="1:4" ht="18" customHeight="1">
      <c r="A20" s="4">
        <v>15</v>
      </c>
      <c r="B20" s="175" t="s">
        <v>649</v>
      </c>
      <c r="C20" s="169">
        <v>2021</v>
      </c>
      <c r="D20" s="174">
        <v>2499</v>
      </c>
    </row>
    <row r="21" spans="1:4" ht="18" customHeight="1">
      <c r="A21" s="4">
        <v>16</v>
      </c>
      <c r="B21" s="175" t="s">
        <v>650</v>
      </c>
      <c r="C21" s="169">
        <v>2021</v>
      </c>
      <c r="D21" s="174">
        <v>1310</v>
      </c>
    </row>
    <row r="22" spans="1:4" ht="18" customHeight="1">
      <c r="A22" s="4">
        <v>17</v>
      </c>
      <c r="B22" s="175" t="s">
        <v>651</v>
      </c>
      <c r="C22" s="169">
        <v>2021</v>
      </c>
      <c r="D22" s="174">
        <v>3690</v>
      </c>
    </row>
    <row r="23" spans="1:4" ht="18" customHeight="1">
      <c r="A23" s="4">
        <v>18</v>
      </c>
      <c r="B23" s="175" t="s">
        <v>650</v>
      </c>
      <c r="C23" s="169">
        <v>2021</v>
      </c>
      <c r="D23" s="174">
        <v>1288.78</v>
      </c>
    </row>
    <row r="24" spans="1:4" ht="18" customHeight="1">
      <c r="A24" s="4">
        <v>19</v>
      </c>
      <c r="B24" s="175" t="s">
        <v>652</v>
      </c>
      <c r="C24" s="169">
        <v>2021</v>
      </c>
      <c r="D24" s="174">
        <v>2749</v>
      </c>
    </row>
    <row r="25" spans="1:4" ht="18" customHeight="1">
      <c r="A25" s="4">
        <v>20</v>
      </c>
      <c r="B25" s="175" t="s">
        <v>652</v>
      </c>
      <c r="C25" s="169">
        <v>2021</v>
      </c>
      <c r="D25" s="174">
        <v>2749</v>
      </c>
    </row>
    <row r="26" spans="1:4" ht="18" customHeight="1">
      <c r="A26" s="4">
        <v>21</v>
      </c>
      <c r="B26" s="175" t="s">
        <v>653</v>
      </c>
      <c r="C26" s="169">
        <v>2021</v>
      </c>
      <c r="D26" s="174">
        <v>695</v>
      </c>
    </row>
    <row r="27" spans="1:4" ht="18" customHeight="1">
      <c r="A27" s="4">
        <v>22</v>
      </c>
      <c r="B27" s="175" t="s">
        <v>653</v>
      </c>
      <c r="C27" s="169">
        <v>2021</v>
      </c>
      <c r="D27" s="174">
        <v>695</v>
      </c>
    </row>
    <row r="28" spans="1:4" ht="18" customHeight="1">
      <c r="A28" s="4">
        <v>23</v>
      </c>
      <c r="B28" s="175" t="s">
        <v>654</v>
      </c>
      <c r="C28" s="169">
        <v>2021</v>
      </c>
      <c r="D28" s="174">
        <v>1049</v>
      </c>
    </row>
    <row r="29" spans="1:4" ht="18" customHeight="1">
      <c r="A29" s="4">
        <v>24</v>
      </c>
      <c r="B29" s="24" t="s">
        <v>749</v>
      </c>
      <c r="C29" s="13">
        <v>2022</v>
      </c>
      <c r="D29" s="220">
        <v>22308.51</v>
      </c>
    </row>
    <row r="30" spans="1:4" ht="18" customHeight="1">
      <c r="A30" s="4">
        <v>25</v>
      </c>
      <c r="B30" s="24" t="s">
        <v>750</v>
      </c>
      <c r="C30" s="13">
        <v>2022</v>
      </c>
      <c r="D30" s="220">
        <v>4485.07</v>
      </c>
    </row>
    <row r="31" spans="1:4" ht="18" customHeight="1">
      <c r="A31" s="4">
        <v>26</v>
      </c>
      <c r="B31" s="24" t="s">
        <v>751</v>
      </c>
      <c r="C31" s="13">
        <v>2022</v>
      </c>
      <c r="D31" s="220">
        <v>1704.78</v>
      </c>
    </row>
    <row r="32" spans="1:4" ht="18" customHeight="1">
      <c r="A32" s="4">
        <v>27</v>
      </c>
      <c r="B32" s="24" t="s">
        <v>752</v>
      </c>
      <c r="C32" s="13">
        <v>2022</v>
      </c>
      <c r="D32" s="220">
        <v>2097.3</v>
      </c>
    </row>
    <row r="33" spans="1:4" ht="18" customHeight="1">
      <c r="A33" s="4">
        <v>28</v>
      </c>
      <c r="B33" s="24" t="s">
        <v>753</v>
      </c>
      <c r="C33" s="13">
        <v>2022</v>
      </c>
      <c r="D33" s="220">
        <v>1174.99</v>
      </c>
    </row>
    <row r="34" spans="1:4" ht="18" customHeight="1">
      <c r="A34" s="4">
        <v>29</v>
      </c>
      <c r="B34" s="24" t="s">
        <v>754</v>
      </c>
      <c r="C34" s="13">
        <v>2022</v>
      </c>
      <c r="D34" s="220">
        <v>889</v>
      </c>
    </row>
    <row r="35" spans="1:4" ht="18" customHeight="1">
      <c r="A35" s="4">
        <v>30</v>
      </c>
      <c r="B35" s="24" t="s">
        <v>754</v>
      </c>
      <c r="C35" s="13">
        <v>2022</v>
      </c>
      <c r="D35" s="220">
        <v>819</v>
      </c>
    </row>
    <row r="36" spans="1:4" ht="18" customHeight="1">
      <c r="A36" s="4">
        <v>31</v>
      </c>
      <c r="B36" s="3" t="s">
        <v>876</v>
      </c>
      <c r="C36" s="4">
        <v>2023</v>
      </c>
      <c r="D36" s="250">
        <v>1750</v>
      </c>
    </row>
    <row r="37" spans="1:4" ht="18" customHeight="1">
      <c r="A37" s="4">
        <v>32</v>
      </c>
      <c r="B37" s="3" t="s">
        <v>877</v>
      </c>
      <c r="C37" s="4">
        <v>2023</v>
      </c>
      <c r="D37" s="250">
        <v>5500</v>
      </c>
    </row>
    <row r="38" spans="1:4" ht="18" customHeight="1">
      <c r="A38" s="4">
        <v>33</v>
      </c>
      <c r="B38" s="3" t="s">
        <v>878</v>
      </c>
      <c r="C38" s="4">
        <v>2023</v>
      </c>
      <c r="D38" s="250">
        <v>1100</v>
      </c>
    </row>
    <row r="39" spans="1:4" ht="18" customHeight="1">
      <c r="A39" s="4">
        <v>34</v>
      </c>
      <c r="B39" s="3" t="s">
        <v>879</v>
      </c>
      <c r="C39" s="4">
        <v>2023</v>
      </c>
      <c r="D39" s="250">
        <v>650</v>
      </c>
    </row>
    <row r="40" spans="1:4" ht="18" customHeight="1">
      <c r="A40" s="4">
        <v>35</v>
      </c>
      <c r="B40" s="3" t="s">
        <v>880</v>
      </c>
      <c r="C40" s="4">
        <v>2023</v>
      </c>
      <c r="D40" s="250">
        <v>2450</v>
      </c>
    </row>
    <row r="41" spans="1:4" ht="18" customHeight="1">
      <c r="A41" s="4">
        <v>36</v>
      </c>
      <c r="B41" s="3" t="s">
        <v>881</v>
      </c>
      <c r="C41" s="4">
        <v>2023</v>
      </c>
      <c r="D41" s="250">
        <v>2953.23</v>
      </c>
    </row>
    <row r="42" spans="1:4" ht="18" customHeight="1">
      <c r="A42" s="4">
        <v>37</v>
      </c>
      <c r="B42" s="3" t="s">
        <v>881</v>
      </c>
      <c r="C42" s="4">
        <v>2023</v>
      </c>
      <c r="D42" s="250">
        <v>2953.23</v>
      </c>
    </row>
    <row r="43" spans="1:4" ht="18" customHeight="1">
      <c r="A43" s="4">
        <v>38</v>
      </c>
      <c r="B43" s="3" t="s">
        <v>882</v>
      </c>
      <c r="C43" s="4">
        <v>2023</v>
      </c>
      <c r="D43" s="250">
        <v>14879.31</v>
      </c>
    </row>
    <row r="44" spans="1:4" ht="18" customHeight="1">
      <c r="A44" s="4">
        <v>39</v>
      </c>
      <c r="B44" s="3" t="s">
        <v>883</v>
      </c>
      <c r="C44" s="4">
        <v>2023</v>
      </c>
      <c r="D44" s="250">
        <v>28892.7</v>
      </c>
    </row>
    <row r="45" spans="1:4" ht="18" customHeight="1">
      <c r="A45" s="4">
        <v>40</v>
      </c>
      <c r="B45" s="3" t="s">
        <v>883</v>
      </c>
      <c r="C45" s="4">
        <v>2023</v>
      </c>
      <c r="D45" s="250">
        <v>28892.7</v>
      </c>
    </row>
    <row r="46" spans="1:4" ht="13.5" customHeight="1">
      <c r="A46" s="344" t="s">
        <v>6</v>
      </c>
      <c r="B46" s="345"/>
      <c r="C46" s="346"/>
      <c r="D46" s="110">
        <f>SUM(D6:D45)</f>
        <v>160298.74</v>
      </c>
    </row>
    <row r="47" spans="1:4" ht="13.5" customHeight="1">
      <c r="A47" s="343" t="s">
        <v>430</v>
      </c>
      <c r="B47" s="343"/>
      <c r="C47" s="343"/>
      <c r="D47" s="343"/>
    </row>
    <row r="48" spans="1:4" ht="39.75" customHeight="1">
      <c r="A48" s="181" t="s">
        <v>1</v>
      </c>
      <c r="B48" s="168" t="s">
        <v>10</v>
      </c>
      <c r="C48" s="215" t="s">
        <v>8</v>
      </c>
      <c r="D48" s="109" t="s">
        <v>9</v>
      </c>
    </row>
    <row r="49" spans="1:4" ht="18" customHeight="1">
      <c r="A49" s="4">
        <v>1</v>
      </c>
      <c r="B49" s="62" t="s">
        <v>656</v>
      </c>
      <c r="C49" s="61">
        <v>2019</v>
      </c>
      <c r="D49" s="118">
        <v>3580</v>
      </c>
    </row>
    <row r="50" spans="1:4" ht="18" customHeight="1">
      <c r="A50" s="4">
        <v>2</v>
      </c>
      <c r="B50" s="123" t="s">
        <v>492</v>
      </c>
      <c r="C50" s="124">
        <v>2019</v>
      </c>
      <c r="D50" s="125">
        <v>7381.73</v>
      </c>
    </row>
    <row r="51" spans="1:4" ht="18" customHeight="1">
      <c r="A51" s="4">
        <v>3</v>
      </c>
      <c r="B51" s="3" t="s">
        <v>587</v>
      </c>
      <c r="C51" s="4">
        <v>2020</v>
      </c>
      <c r="D51" s="119">
        <v>3936</v>
      </c>
    </row>
    <row r="52" spans="1:4" ht="18" customHeight="1">
      <c r="A52" s="4">
        <v>4</v>
      </c>
      <c r="B52" s="62" t="s">
        <v>658</v>
      </c>
      <c r="C52" s="61">
        <v>2020</v>
      </c>
      <c r="D52" s="177">
        <f>8*3125</f>
        <v>25000</v>
      </c>
    </row>
    <row r="53" spans="1:4" ht="18" customHeight="1">
      <c r="A53" s="4">
        <v>5</v>
      </c>
      <c r="B53" s="62" t="s">
        <v>657</v>
      </c>
      <c r="C53" s="61">
        <v>2021</v>
      </c>
      <c r="D53" s="177">
        <v>3800</v>
      </c>
    </row>
    <row r="54" spans="1:4" ht="18" customHeight="1">
      <c r="A54" s="4">
        <v>6</v>
      </c>
      <c r="B54" s="3" t="s">
        <v>755</v>
      </c>
      <c r="C54" s="4">
        <v>2022</v>
      </c>
      <c r="D54" s="221">
        <v>3009</v>
      </c>
    </row>
    <row r="55" spans="1:4" ht="13.5" customHeight="1">
      <c r="A55" s="348" t="s">
        <v>6</v>
      </c>
      <c r="B55" s="348"/>
      <c r="C55" s="348"/>
      <c r="D55" s="110">
        <f>SUM(D49:D54)</f>
        <v>46706.729999999996</v>
      </c>
    </row>
    <row r="56" spans="1:4" s="23" customFormat="1" ht="13.5" customHeight="1">
      <c r="A56" s="36"/>
      <c r="B56" s="37"/>
      <c r="C56" s="36"/>
      <c r="D56" s="111"/>
    </row>
    <row r="57" spans="1:4" ht="13.5" customHeight="1">
      <c r="A57" s="363" t="s">
        <v>139</v>
      </c>
      <c r="B57" s="364"/>
      <c r="C57" s="364"/>
      <c r="D57" s="365"/>
    </row>
    <row r="58" spans="1:4" ht="13.5" customHeight="1">
      <c r="A58" s="343" t="s">
        <v>429</v>
      </c>
      <c r="B58" s="343"/>
      <c r="C58" s="343"/>
      <c r="D58" s="343"/>
    </row>
    <row r="59" spans="1:4" ht="39.75" customHeight="1">
      <c r="A59" s="181" t="s">
        <v>1</v>
      </c>
      <c r="B59" s="168" t="s">
        <v>7</v>
      </c>
      <c r="C59" s="215" t="s">
        <v>8</v>
      </c>
      <c r="D59" s="109" t="s">
        <v>9</v>
      </c>
    </row>
    <row r="60" spans="1:4" ht="18" customHeight="1">
      <c r="A60" s="58">
        <v>1</v>
      </c>
      <c r="B60" s="25" t="s">
        <v>431</v>
      </c>
      <c r="C60" s="58">
        <v>2019</v>
      </c>
      <c r="D60" s="113">
        <v>579.99</v>
      </c>
    </row>
    <row r="61" spans="1:4" ht="18" customHeight="1">
      <c r="A61" s="58">
        <v>2</v>
      </c>
      <c r="B61" s="25" t="s">
        <v>432</v>
      </c>
      <c r="C61" s="58">
        <v>2019</v>
      </c>
      <c r="D61" s="113">
        <v>640.01</v>
      </c>
    </row>
    <row r="62" spans="1:4" ht="18" customHeight="1">
      <c r="A62" s="58">
        <v>3</v>
      </c>
      <c r="B62" s="25" t="s">
        <v>339</v>
      </c>
      <c r="C62" s="58">
        <v>2019</v>
      </c>
      <c r="D62" s="113">
        <v>999.01</v>
      </c>
    </row>
    <row r="63" spans="1:4" ht="18" customHeight="1">
      <c r="A63" s="58">
        <v>4</v>
      </c>
      <c r="B63" s="25" t="s">
        <v>433</v>
      </c>
      <c r="C63" s="58">
        <v>2019</v>
      </c>
      <c r="D63" s="113">
        <v>4129</v>
      </c>
    </row>
    <row r="64" spans="1:4" ht="18" customHeight="1">
      <c r="A64" s="58">
        <v>5</v>
      </c>
      <c r="B64" s="25" t="s">
        <v>434</v>
      </c>
      <c r="C64" s="58">
        <v>2019</v>
      </c>
      <c r="D64" s="113">
        <v>229</v>
      </c>
    </row>
    <row r="65" spans="1:4" ht="18" customHeight="1">
      <c r="A65" s="58">
        <v>6</v>
      </c>
      <c r="B65" s="3" t="s">
        <v>435</v>
      </c>
      <c r="C65" s="4">
        <v>2019</v>
      </c>
      <c r="D65" s="113">
        <v>1771.2</v>
      </c>
    </row>
    <row r="66" spans="1:4" ht="18" customHeight="1">
      <c r="A66" s="58">
        <v>7</v>
      </c>
      <c r="B66" s="3" t="s">
        <v>436</v>
      </c>
      <c r="C66" s="4">
        <v>2019</v>
      </c>
      <c r="D66" s="100">
        <v>8118</v>
      </c>
    </row>
    <row r="67" spans="1:4" ht="18" customHeight="1">
      <c r="A67" s="58">
        <v>8</v>
      </c>
      <c r="B67" s="3" t="s">
        <v>547</v>
      </c>
      <c r="C67" s="4">
        <v>2019</v>
      </c>
      <c r="D67" s="100">
        <v>258</v>
      </c>
    </row>
    <row r="68" spans="1:4" ht="18" customHeight="1">
      <c r="A68" s="58">
        <v>9</v>
      </c>
      <c r="B68" s="178" t="s">
        <v>548</v>
      </c>
      <c r="C68" s="180">
        <v>2020</v>
      </c>
      <c r="D68" s="179">
        <v>1120.18</v>
      </c>
    </row>
    <row r="69" spans="1:4" ht="18" customHeight="1">
      <c r="A69" s="58">
        <v>10</v>
      </c>
      <c r="B69" s="3" t="s">
        <v>549</v>
      </c>
      <c r="C69" s="4">
        <v>2019</v>
      </c>
      <c r="D69" s="100">
        <v>1537.5</v>
      </c>
    </row>
    <row r="70" spans="1:4" ht="18" customHeight="1">
      <c r="A70" s="58">
        <v>11</v>
      </c>
      <c r="B70" s="3" t="s">
        <v>338</v>
      </c>
      <c r="C70" s="4">
        <v>2019</v>
      </c>
      <c r="D70" s="100">
        <v>950</v>
      </c>
    </row>
    <row r="71" spans="1:4" ht="18" customHeight="1">
      <c r="A71" s="58">
        <v>12</v>
      </c>
      <c r="B71" s="3" t="s">
        <v>550</v>
      </c>
      <c r="C71" s="4">
        <v>2019</v>
      </c>
      <c r="D71" s="100">
        <v>3578.01</v>
      </c>
    </row>
    <row r="72" spans="1:4" ht="18" customHeight="1">
      <c r="A72" s="58">
        <v>13</v>
      </c>
      <c r="B72" s="3" t="s">
        <v>550</v>
      </c>
      <c r="C72" s="4">
        <v>2020</v>
      </c>
      <c r="D72" s="100">
        <v>3578</v>
      </c>
    </row>
    <row r="73" spans="1:4" ht="18" customHeight="1">
      <c r="A73" s="58">
        <v>14</v>
      </c>
      <c r="B73" s="3" t="s">
        <v>551</v>
      </c>
      <c r="C73" s="4">
        <v>2020</v>
      </c>
      <c r="D73" s="100">
        <v>595.01</v>
      </c>
    </row>
    <row r="74" spans="1:4" ht="18" customHeight="1">
      <c r="A74" s="58">
        <v>15</v>
      </c>
      <c r="B74" s="3" t="s">
        <v>552</v>
      </c>
      <c r="C74" s="4">
        <v>2020</v>
      </c>
      <c r="D74" s="100">
        <v>3600</v>
      </c>
    </row>
    <row r="75" spans="1:4" ht="18" customHeight="1">
      <c r="A75" s="58">
        <v>16</v>
      </c>
      <c r="B75" s="3" t="s">
        <v>662</v>
      </c>
      <c r="C75" s="4">
        <v>2021</v>
      </c>
      <c r="D75" s="163">
        <v>12148</v>
      </c>
    </row>
    <row r="76" spans="1:4" ht="18" customHeight="1">
      <c r="A76" s="58">
        <v>17</v>
      </c>
      <c r="B76" s="3" t="s">
        <v>663</v>
      </c>
      <c r="C76" s="4">
        <v>2021</v>
      </c>
      <c r="D76" s="163">
        <v>599</v>
      </c>
    </row>
    <row r="77" spans="1:4" ht="18" customHeight="1">
      <c r="A77" s="58">
        <v>18</v>
      </c>
      <c r="B77" s="3" t="s">
        <v>664</v>
      </c>
      <c r="C77" s="4">
        <v>2021</v>
      </c>
      <c r="D77" s="163">
        <v>599</v>
      </c>
    </row>
    <row r="78" spans="1:4" ht="18" customHeight="1">
      <c r="A78" s="58">
        <v>19</v>
      </c>
      <c r="B78" s="3" t="s">
        <v>665</v>
      </c>
      <c r="C78" s="4">
        <v>2021</v>
      </c>
      <c r="D78" s="163">
        <v>559</v>
      </c>
    </row>
    <row r="79" spans="1:4" ht="18" customHeight="1">
      <c r="A79" s="58">
        <v>20</v>
      </c>
      <c r="B79" s="3" t="s">
        <v>666</v>
      </c>
      <c r="C79" s="4">
        <v>2021</v>
      </c>
      <c r="D79" s="163">
        <v>3690</v>
      </c>
    </row>
    <row r="80" spans="1:4" ht="18" customHeight="1">
      <c r="A80" s="58">
        <v>21</v>
      </c>
      <c r="B80" s="3" t="s">
        <v>667</v>
      </c>
      <c r="C80" s="4">
        <v>2021</v>
      </c>
      <c r="D80" s="163">
        <v>139</v>
      </c>
    </row>
    <row r="81" spans="1:4" s="17" customFormat="1" ht="18" customHeight="1">
      <c r="A81" s="58">
        <v>22</v>
      </c>
      <c r="B81" s="25" t="s">
        <v>756</v>
      </c>
      <c r="C81" s="58">
        <v>2022</v>
      </c>
      <c r="D81" s="113">
        <v>1579</v>
      </c>
    </row>
    <row r="82" spans="1:4" s="17" customFormat="1" ht="18" customHeight="1">
      <c r="A82" s="58">
        <v>23</v>
      </c>
      <c r="B82" s="25" t="s">
        <v>757</v>
      </c>
      <c r="C82" s="58">
        <v>2022</v>
      </c>
      <c r="D82" s="113">
        <v>3099.99</v>
      </c>
    </row>
    <row r="83" spans="1:4" s="17" customFormat="1" ht="18" customHeight="1">
      <c r="A83" s="4">
        <v>24</v>
      </c>
      <c r="B83" s="24" t="s">
        <v>1011</v>
      </c>
      <c r="C83" s="13">
        <v>2022</v>
      </c>
      <c r="D83" s="226">
        <v>8792.04</v>
      </c>
    </row>
    <row r="84" spans="1:4" s="17" customFormat="1" ht="18" customHeight="1">
      <c r="A84" s="4">
        <v>25</v>
      </c>
      <c r="B84" s="24" t="s">
        <v>1012</v>
      </c>
      <c r="C84" s="13">
        <v>2022</v>
      </c>
      <c r="D84" s="226">
        <v>2778.57</v>
      </c>
    </row>
    <row r="85" spans="1:4" s="17" customFormat="1" ht="18" customHeight="1">
      <c r="A85" s="4">
        <v>26</v>
      </c>
      <c r="B85" s="24" t="s">
        <v>1013</v>
      </c>
      <c r="C85" s="13">
        <v>2022</v>
      </c>
      <c r="D85" s="226">
        <v>1814.25</v>
      </c>
    </row>
    <row r="86" spans="1:4" s="17" customFormat="1" ht="18" customHeight="1">
      <c r="A86" s="4">
        <v>27</v>
      </c>
      <c r="B86" s="24" t="s">
        <v>1014</v>
      </c>
      <c r="C86" s="13">
        <v>2022</v>
      </c>
      <c r="D86" s="226">
        <v>2701.08</v>
      </c>
    </row>
    <row r="87" spans="1:4" s="17" customFormat="1" ht="18" customHeight="1">
      <c r="A87" s="4">
        <v>28</v>
      </c>
      <c r="B87" s="24" t="s">
        <v>1015</v>
      </c>
      <c r="C87" s="13">
        <v>2022</v>
      </c>
      <c r="D87" s="226">
        <v>5014.71</v>
      </c>
    </row>
    <row r="88" spans="1:4" s="17" customFormat="1" ht="18" customHeight="1">
      <c r="A88" s="4">
        <v>29</v>
      </c>
      <c r="B88" s="24" t="s">
        <v>1016</v>
      </c>
      <c r="C88" s="13">
        <v>2022</v>
      </c>
      <c r="D88" s="226">
        <v>578.1</v>
      </c>
    </row>
    <row r="89" spans="1:4" s="17" customFormat="1" ht="18" customHeight="1">
      <c r="A89" s="4">
        <v>30</v>
      </c>
      <c r="B89" s="24" t="s">
        <v>1017</v>
      </c>
      <c r="C89" s="13">
        <v>2022</v>
      </c>
      <c r="D89" s="226">
        <v>199</v>
      </c>
    </row>
    <row r="90" spans="1:4" s="17" customFormat="1" ht="18" customHeight="1">
      <c r="A90" s="4">
        <v>31</v>
      </c>
      <c r="B90" s="24" t="s">
        <v>1018</v>
      </c>
      <c r="C90" s="13">
        <v>2021</v>
      </c>
      <c r="D90" s="226">
        <v>998.76</v>
      </c>
    </row>
    <row r="91" spans="1:4" ht="12.75">
      <c r="A91" s="344" t="s">
        <v>6</v>
      </c>
      <c r="B91" s="345"/>
      <c r="C91" s="346"/>
      <c r="D91" s="110">
        <f>SUM(D60:D90)</f>
        <v>76972.41000000002</v>
      </c>
    </row>
    <row r="92" spans="1:4" ht="13.5" customHeight="1">
      <c r="A92" s="343" t="s">
        <v>430</v>
      </c>
      <c r="B92" s="343"/>
      <c r="C92" s="343"/>
      <c r="D92" s="343"/>
    </row>
    <row r="93" spans="1:4" ht="39.75" customHeight="1">
      <c r="A93" s="181" t="s">
        <v>1</v>
      </c>
      <c r="B93" s="168" t="s">
        <v>10</v>
      </c>
      <c r="C93" s="215" t="s">
        <v>8</v>
      </c>
      <c r="D93" s="109" t="s">
        <v>9</v>
      </c>
    </row>
    <row r="94" spans="1:4" ht="18" customHeight="1">
      <c r="A94" s="58">
        <v>1</v>
      </c>
      <c r="B94" s="3" t="s">
        <v>437</v>
      </c>
      <c r="C94" s="4">
        <v>2019</v>
      </c>
      <c r="D94" s="99">
        <v>695</v>
      </c>
    </row>
    <row r="95" spans="1:4" ht="18" customHeight="1">
      <c r="A95" s="58">
        <v>2</v>
      </c>
      <c r="B95" s="3" t="s">
        <v>438</v>
      </c>
      <c r="C95" s="4">
        <v>2019</v>
      </c>
      <c r="D95" s="100">
        <v>500</v>
      </c>
    </row>
    <row r="96" spans="1:4" ht="18" customHeight="1">
      <c r="A96" s="58">
        <v>3</v>
      </c>
      <c r="B96" s="3" t="s">
        <v>439</v>
      </c>
      <c r="C96" s="4">
        <v>2019</v>
      </c>
      <c r="D96" s="100">
        <v>100</v>
      </c>
    </row>
    <row r="97" spans="1:4" ht="18" customHeight="1">
      <c r="A97" s="58">
        <v>4</v>
      </c>
      <c r="B97" s="3" t="s">
        <v>553</v>
      </c>
      <c r="C97" s="4">
        <v>2020</v>
      </c>
      <c r="D97" s="100">
        <v>4898</v>
      </c>
    </row>
    <row r="98" spans="1:4" ht="18" customHeight="1">
      <c r="A98" s="58">
        <v>5</v>
      </c>
      <c r="B98" s="3" t="s">
        <v>668</v>
      </c>
      <c r="C98" s="4">
        <v>2020</v>
      </c>
      <c r="D98" s="163">
        <v>5285.51</v>
      </c>
    </row>
    <row r="99" spans="1:4" ht="18" customHeight="1">
      <c r="A99" s="58">
        <v>6</v>
      </c>
      <c r="B99" s="3" t="s">
        <v>668</v>
      </c>
      <c r="C99" s="4">
        <v>2020</v>
      </c>
      <c r="D99" s="163">
        <v>5285.51</v>
      </c>
    </row>
    <row r="100" spans="1:4" ht="18" customHeight="1">
      <c r="A100" s="58">
        <v>7</v>
      </c>
      <c r="B100" s="3" t="s">
        <v>669</v>
      </c>
      <c r="C100" s="4">
        <v>2020</v>
      </c>
      <c r="D100" s="163">
        <v>3500</v>
      </c>
    </row>
    <row r="101" spans="1:4" ht="18" customHeight="1">
      <c r="A101" s="58">
        <v>8</v>
      </c>
      <c r="B101" s="3" t="s">
        <v>670</v>
      </c>
      <c r="C101" s="4">
        <v>2021</v>
      </c>
      <c r="D101" s="163">
        <v>1560</v>
      </c>
    </row>
    <row r="102" spans="1:4" ht="18" customHeight="1">
      <c r="A102" s="58">
        <v>9</v>
      </c>
      <c r="B102" s="3" t="s">
        <v>671</v>
      </c>
      <c r="C102" s="4">
        <v>2021</v>
      </c>
      <c r="D102" s="163">
        <v>872</v>
      </c>
    </row>
    <row r="103" spans="1:4" ht="18" customHeight="1">
      <c r="A103" s="58">
        <v>10</v>
      </c>
      <c r="B103" s="3" t="s">
        <v>672</v>
      </c>
      <c r="C103" s="4">
        <v>2021</v>
      </c>
      <c r="D103" s="163">
        <v>1217</v>
      </c>
    </row>
    <row r="104" spans="1:4" ht="18" customHeight="1">
      <c r="A104" s="58">
        <v>11</v>
      </c>
      <c r="B104" s="3" t="s">
        <v>673</v>
      </c>
      <c r="C104" s="4">
        <v>2021</v>
      </c>
      <c r="D104" s="163">
        <v>1999</v>
      </c>
    </row>
    <row r="105" spans="1:4" ht="18" customHeight="1">
      <c r="A105" s="58">
        <v>12</v>
      </c>
      <c r="B105" s="3" t="s">
        <v>674</v>
      </c>
      <c r="C105" s="4">
        <v>2021</v>
      </c>
      <c r="D105" s="163">
        <v>1699</v>
      </c>
    </row>
    <row r="106" spans="1:4" ht="18" customHeight="1">
      <c r="A106" s="58">
        <v>13</v>
      </c>
      <c r="B106" s="3" t="s">
        <v>674</v>
      </c>
      <c r="C106" s="4">
        <v>2021</v>
      </c>
      <c r="D106" s="163">
        <v>1699</v>
      </c>
    </row>
    <row r="107" spans="1:4" ht="18" customHeight="1">
      <c r="A107" s="58">
        <v>14</v>
      </c>
      <c r="B107" s="3" t="s">
        <v>1019</v>
      </c>
      <c r="C107" s="4">
        <v>2022</v>
      </c>
      <c r="D107" s="163">
        <v>4642.02</v>
      </c>
    </row>
    <row r="108" spans="1:4" ht="18" customHeight="1">
      <c r="A108" s="58">
        <v>15</v>
      </c>
      <c r="B108" s="3" t="s">
        <v>1020</v>
      </c>
      <c r="C108" s="4">
        <v>2022</v>
      </c>
      <c r="D108" s="163">
        <v>5159.85</v>
      </c>
    </row>
    <row r="109" spans="1:4" ht="13.5" customHeight="1">
      <c r="A109" s="344" t="s">
        <v>6</v>
      </c>
      <c r="B109" s="345"/>
      <c r="C109" s="346"/>
      <c r="D109" s="110">
        <f>SUM(D94:D108)</f>
        <v>39111.89</v>
      </c>
    </row>
    <row r="110" spans="1:4" ht="13.5" customHeight="1">
      <c r="A110" s="22"/>
      <c r="B110" s="22"/>
      <c r="C110" s="22"/>
      <c r="D110" s="111"/>
    </row>
    <row r="111" spans="1:4" ht="13.5" customHeight="1">
      <c r="A111" s="349" t="s">
        <v>144</v>
      </c>
      <c r="B111" s="349"/>
      <c r="C111" s="349"/>
      <c r="D111" s="349"/>
    </row>
    <row r="112" spans="1:4" ht="13.5" customHeight="1">
      <c r="A112" s="343" t="s">
        <v>429</v>
      </c>
      <c r="B112" s="343"/>
      <c r="C112" s="343"/>
      <c r="D112" s="343"/>
    </row>
    <row r="113" spans="1:4" ht="39.75" customHeight="1">
      <c r="A113" s="181" t="s">
        <v>1</v>
      </c>
      <c r="B113" s="168" t="s">
        <v>7</v>
      </c>
      <c r="C113" s="215" t="s">
        <v>8</v>
      </c>
      <c r="D113" s="109" t="s">
        <v>9</v>
      </c>
    </row>
    <row r="114" spans="1:4" ht="18" customHeight="1">
      <c r="A114" s="4">
        <v>1</v>
      </c>
      <c r="B114" s="3" t="s">
        <v>578</v>
      </c>
      <c r="C114" s="4">
        <v>2019</v>
      </c>
      <c r="D114" s="100">
        <v>650</v>
      </c>
    </row>
    <row r="115" spans="1:4" ht="18" customHeight="1">
      <c r="A115" s="58">
        <v>2</v>
      </c>
      <c r="B115" s="3" t="s">
        <v>579</v>
      </c>
      <c r="C115" s="4">
        <v>2019</v>
      </c>
      <c r="D115" s="100">
        <v>650</v>
      </c>
    </row>
    <row r="116" spans="1:4" ht="18" customHeight="1">
      <c r="A116" s="4">
        <v>3</v>
      </c>
      <c r="B116" s="3" t="s">
        <v>676</v>
      </c>
      <c r="C116" s="4">
        <v>2019</v>
      </c>
      <c r="D116" s="100">
        <f>2*2550</f>
        <v>5100</v>
      </c>
    </row>
    <row r="117" spans="1:4" ht="18" customHeight="1">
      <c r="A117" s="4">
        <v>4</v>
      </c>
      <c r="B117" s="42" t="s">
        <v>677</v>
      </c>
      <c r="C117" s="58">
        <v>2020</v>
      </c>
      <c r="D117" s="135">
        <v>2790</v>
      </c>
    </row>
    <row r="118" spans="1:4" ht="18" customHeight="1">
      <c r="A118" s="58">
        <v>5</v>
      </c>
      <c r="B118" s="39" t="s">
        <v>678</v>
      </c>
      <c r="C118" s="58">
        <v>2020</v>
      </c>
      <c r="D118" s="135">
        <v>6739</v>
      </c>
    </row>
    <row r="119" spans="1:4" ht="18" customHeight="1">
      <c r="A119" s="4">
        <v>6</v>
      </c>
      <c r="B119" s="3" t="s">
        <v>679</v>
      </c>
      <c r="C119" s="4">
        <v>2020</v>
      </c>
      <c r="D119" s="163">
        <v>550</v>
      </c>
    </row>
    <row r="120" spans="1:4" ht="13.5" customHeight="1">
      <c r="A120" s="348" t="s">
        <v>6</v>
      </c>
      <c r="B120" s="348"/>
      <c r="C120" s="348"/>
      <c r="D120" s="110">
        <f>SUM(D114:D119)</f>
        <v>16479</v>
      </c>
    </row>
    <row r="121" spans="1:4" ht="12.75">
      <c r="A121" s="343" t="s">
        <v>430</v>
      </c>
      <c r="B121" s="343"/>
      <c r="C121" s="343"/>
      <c r="D121" s="343"/>
    </row>
    <row r="122" spans="1:4" ht="39.75" customHeight="1">
      <c r="A122" s="181" t="s">
        <v>1</v>
      </c>
      <c r="B122" s="168" t="s">
        <v>10</v>
      </c>
      <c r="C122" s="215" t="s">
        <v>8</v>
      </c>
      <c r="D122" s="109" t="s">
        <v>9</v>
      </c>
    </row>
    <row r="123" spans="1:4" ht="18" customHeight="1">
      <c r="A123" s="58">
        <v>1</v>
      </c>
      <c r="B123" s="25" t="s">
        <v>580</v>
      </c>
      <c r="C123" s="58">
        <v>2019</v>
      </c>
      <c r="D123" s="113">
        <v>2901.57</v>
      </c>
    </row>
    <row r="124" spans="1:4" ht="18" customHeight="1">
      <c r="A124" s="58">
        <v>2</v>
      </c>
      <c r="B124" s="25" t="s">
        <v>581</v>
      </c>
      <c r="C124" s="58">
        <v>2019</v>
      </c>
      <c r="D124" s="113">
        <v>370</v>
      </c>
    </row>
    <row r="125" spans="1:4" ht="18" customHeight="1">
      <c r="A125" s="58">
        <v>3</v>
      </c>
      <c r="B125" s="3" t="s">
        <v>680</v>
      </c>
      <c r="C125" s="4">
        <v>2020</v>
      </c>
      <c r="D125" s="163">
        <v>2149</v>
      </c>
    </row>
    <row r="126" spans="1:4" ht="18" customHeight="1">
      <c r="A126" s="58">
        <v>4</v>
      </c>
      <c r="B126" s="3" t="s">
        <v>681</v>
      </c>
      <c r="C126" s="4">
        <v>2020</v>
      </c>
      <c r="D126" s="163">
        <v>1899</v>
      </c>
    </row>
    <row r="127" spans="1:4" ht="18" customHeight="1">
      <c r="A127" s="58">
        <v>5</v>
      </c>
      <c r="B127" s="3" t="s">
        <v>681</v>
      </c>
      <c r="C127" s="4">
        <v>2020</v>
      </c>
      <c r="D127" s="163">
        <v>1899</v>
      </c>
    </row>
    <row r="128" spans="1:4" ht="18" customHeight="1">
      <c r="A128" s="58">
        <v>6</v>
      </c>
      <c r="B128" s="3" t="s">
        <v>904</v>
      </c>
      <c r="C128" s="4">
        <v>2022</v>
      </c>
      <c r="D128" s="163">
        <v>2995</v>
      </c>
    </row>
    <row r="129" spans="1:4" ht="13.5" customHeight="1">
      <c r="A129" s="348" t="s">
        <v>6</v>
      </c>
      <c r="B129" s="348"/>
      <c r="C129" s="348"/>
      <c r="D129" s="110">
        <f>SUM(D123:D128)</f>
        <v>12213.57</v>
      </c>
    </row>
    <row r="130" spans="1:4" s="23" customFormat="1" ht="12.75">
      <c r="A130" s="36"/>
      <c r="B130" s="37"/>
      <c r="C130" s="36"/>
      <c r="D130" s="111"/>
    </row>
    <row r="131" spans="1:4" ht="13.5" customHeight="1">
      <c r="A131" s="353" t="s">
        <v>905</v>
      </c>
      <c r="B131" s="354"/>
      <c r="C131" s="354"/>
      <c r="D131" s="355"/>
    </row>
    <row r="132" spans="1:4" ht="13.5" customHeight="1">
      <c r="A132" s="343" t="s">
        <v>906</v>
      </c>
      <c r="B132" s="343"/>
      <c r="C132" s="343"/>
      <c r="D132" s="343"/>
    </row>
    <row r="133" spans="1:4" ht="39.75" customHeight="1">
      <c r="A133" s="241" t="s">
        <v>1</v>
      </c>
      <c r="B133" s="241" t="s">
        <v>7</v>
      </c>
      <c r="C133" s="241" t="s">
        <v>8</v>
      </c>
      <c r="D133" s="109" t="s">
        <v>9</v>
      </c>
    </row>
    <row r="134" spans="1:4" ht="18" customHeight="1">
      <c r="A134" s="50">
        <v>1</v>
      </c>
      <c r="B134" s="60" t="s">
        <v>907</v>
      </c>
      <c r="C134" s="59">
        <v>2022</v>
      </c>
      <c r="D134" s="114">
        <f>4*3470</f>
        <v>13880</v>
      </c>
    </row>
    <row r="135" spans="1:4" ht="13.5" customHeight="1">
      <c r="A135" s="348" t="s">
        <v>6</v>
      </c>
      <c r="B135" s="348"/>
      <c r="C135" s="348"/>
      <c r="D135" s="110">
        <f>SUM(D134:D134)</f>
        <v>13880</v>
      </c>
    </row>
    <row r="136" spans="1:4" s="23" customFormat="1" ht="12.75">
      <c r="A136" s="36"/>
      <c r="B136" s="37"/>
      <c r="C136" s="36"/>
      <c r="D136" s="111"/>
    </row>
    <row r="137" spans="1:4" ht="13.5" customHeight="1">
      <c r="A137" s="353" t="s">
        <v>759</v>
      </c>
      <c r="B137" s="354"/>
      <c r="C137" s="354"/>
      <c r="D137" s="355"/>
    </row>
    <row r="138" spans="1:4" ht="13.5" customHeight="1">
      <c r="A138" s="343" t="s">
        <v>429</v>
      </c>
      <c r="B138" s="343"/>
      <c r="C138" s="343"/>
      <c r="D138" s="343"/>
    </row>
    <row r="139" spans="1:4" ht="39.75" customHeight="1">
      <c r="A139" s="258" t="s">
        <v>1</v>
      </c>
      <c r="B139" s="258" t="s">
        <v>7</v>
      </c>
      <c r="C139" s="258" t="s">
        <v>8</v>
      </c>
      <c r="D139" s="109" t="s">
        <v>9</v>
      </c>
    </row>
    <row r="140" spans="1:4" ht="18" customHeight="1">
      <c r="A140" s="262">
        <v>1</v>
      </c>
      <c r="B140" s="103" t="s">
        <v>760</v>
      </c>
      <c r="C140" s="19">
        <v>2021</v>
      </c>
      <c r="D140" s="116">
        <v>579.99</v>
      </c>
    </row>
    <row r="141" spans="1:4" ht="18" customHeight="1">
      <c r="A141" s="58">
        <v>2</v>
      </c>
      <c r="B141" s="103" t="s">
        <v>760</v>
      </c>
      <c r="C141" s="19">
        <v>2021</v>
      </c>
      <c r="D141" s="116">
        <v>579.99</v>
      </c>
    </row>
    <row r="142" spans="1:4" ht="18" customHeight="1">
      <c r="A142" s="58">
        <v>3</v>
      </c>
      <c r="B142" s="103" t="s">
        <v>761</v>
      </c>
      <c r="C142" s="19">
        <v>2021</v>
      </c>
      <c r="D142" s="116">
        <v>2500</v>
      </c>
    </row>
    <row r="143" spans="1:4" ht="18" customHeight="1">
      <c r="A143" s="262">
        <v>4</v>
      </c>
      <c r="B143" s="103" t="s">
        <v>761</v>
      </c>
      <c r="C143" s="19">
        <v>2021</v>
      </c>
      <c r="D143" s="116">
        <v>2500</v>
      </c>
    </row>
    <row r="144" spans="1:4" ht="18" customHeight="1">
      <c r="A144" s="58">
        <v>5</v>
      </c>
      <c r="B144" s="103" t="s">
        <v>956</v>
      </c>
      <c r="C144" s="19">
        <v>2022</v>
      </c>
      <c r="D144" s="116">
        <v>955</v>
      </c>
    </row>
    <row r="145" spans="1:4" ht="18" customHeight="1">
      <c r="A145" s="58">
        <v>6</v>
      </c>
      <c r="B145" s="103" t="s">
        <v>957</v>
      </c>
      <c r="C145" s="19">
        <v>2022</v>
      </c>
      <c r="D145" s="116">
        <v>5904</v>
      </c>
    </row>
    <row r="146" spans="1:4" ht="13.5" customHeight="1">
      <c r="A146" s="348" t="s">
        <v>6</v>
      </c>
      <c r="B146" s="348"/>
      <c r="C146" s="348"/>
      <c r="D146" s="110">
        <f>SUM(D140:D145)</f>
        <v>13018.98</v>
      </c>
    </row>
    <row r="147" spans="1:4" s="23" customFormat="1" ht="12.75">
      <c r="A147" s="36"/>
      <c r="B147" s="37"/>
      <c r="C147" s="36"/>
      <c r="D147" s="111"/>
    </row>
    <row r="148" spans="1:4" ht="13.5" customHeight="1">
      <c r="A148" s="353" t="s">
        <v>163</v>
      </c>
      <c r="B148" s="354"/>
      <c r="C148" s="354"/>
      <c r="D148" s="355"/>
    </row>
    <row r="149" spans="1:4" ht="13.5" customHeight="1">
      <c r="A149" s="343" t="s">
        <v>429</v>
      </c>
      <c r="B149" s="343"/>
      <c r="C149" s="343"/>
      <c r="D149" s="343"/>
    </row>
    <row r="150" spans="1:4" ht="39.75" customHeight="1">
      <c r="A150" s="181" t="s">
        <v>1</v>
      </c>
      <c r="B150" s="168" t="s">
        <v>7</v>
      </c>
      <c r="C150" s="215" t="s">
        <v>8</v>
      </c>
      <c r="D150" s="109" t="s">
        <v>9</v>
      </c>
    </row>
    <row r="151" spans="1:4" ht="18" customHeight="1">
      <c r="A151" s="50">
        <v>1</v>
      </c>
      <c r="B151" s="60" t="s">
        <v>448</v>
      </c>
      <c r="C151" s="59">
        <v>2019</v>
      </c>
      <c r="D151" s="114">
        <v>101970</v>
      </c>
    </row>
    <row r="152" spans="1:4" ht="18" customHeight="1">
      <c r="A152" s="58">
        <v>2</v>
      </c>
      <c r="B152" s="60" t="s">
        <v>449</v>
      </c>
      <c r="C152" s="59">
        <v>2019</v>
      </c>
      <c r="D152" s="114">
        <v>187180</v>
      </c>
    </row>
    <row r="153" spans="1:4" ht="18" customHeight="1">
      <c r="A153" s="58">
        <v>3</v>
      </c>
      <c r="B153" s="60" t="s">
        <v>450</v>
      </c>
      <c r="C153" s="59">
        <v>2019</v>
      </c>
      <c r="D153" s="114">
        <v>32700</v>
      </c>
    </row>
    <row r="154" spans="1:4" ht="18" customHeight="1">
      <c r="A154" s="50">
        <v>4</v>
      </c>
      <c r="B154" s="60" t="s">
        <v>451</v>
      </c>
      <c r="C154" s="59">
        <v>2019</v>
      </c>
      <c r="D154" s="114">
        <v>12576.4</v>
      </c>
    </row>
    <row r="155" spans="1:4" ht="18" customHeight="1">
      <c r="A155" s="50">
        <v>5</v>
      </c>
      <c r="B155" s="60" t="s">
        <v>452</v>
      </c>
      <c r="C155" s="59">
        <v>2019</v>
      </c>
      <c r="D155" s="114">
        <v>1220</v>
      </c>
    </row>
    <row r="156" spans="1:4" ht="18" customHeight="1">
      <c r="A156" s="58">
        <v>6</v>
      </c>
      <c r="B156" s="60" t="s">
        <v>453</v>
      </c>
      <c r="C156" s="59">
        <v>2019</v>
      </c>
      <c r="D156" s="114">
        <v>980</v>
      </c>
    </row>
    <row r="157" spans="1:4" ht="18" customHeight="1">
      <c r="A157" s="58">
        <v>7</v>
      </c>
      <c r="B157" s="101" t="s">
        <v>689</v>
      </c>
      <c r="C157" s="102">
        <v>2019</v>
      </c>
      <c r="D157" s="115">
        <v>1592</v>
      </c>
    </row>
    <row r="158" spans="1:4" ht="18" customHeight="1">
      <c r="A158" s="50">
        <v>8</v>
      </c>
      <c r="B158" s="103" t="s">
        <v>540</v>
      </c>
      <c r="C158" s="19">
        <v>2019</v>
      </c>
      <c r="D158" s="116">
        <v>406.5</v>
      </c>
    </row>
    <row r="159" spans="1:4" ht="18" customHeight="1">
      <c r="A159" s="50">
        <v>9</v>
      </c>
      <c r="B159" s="103" t="s">
        <v>541</v>
      </c>
      <c r="C159" s="19">
        <v>2019</v>
      </c>
      <c r="D159" s="116">
        <v>2700</v>
      </c>
    </row>
    <row r="160" spans="1:4" ht="18" customHeight="1">
      <c r="A160" s="58">
        <v>10</v>
      </c>
      <c r="B160" s="103" t="s">
        <v>542</v>
      </c>
      <c r="C160" s="19">
        <v>2019</v>
      </c>
      <c r="D160" s="116">
        <v>475.61</v>
      </c>
    </row>
    <row r="161" spans="1:4" ht="18" customHeight="1">
      <c r="A161" s="58">
        <v>11</v>
      </c>
      <c r="B161" s="103" t="s">
        <v>543</v>
      </c>
      <c r="C161" s="19">
        <v>2019</v>
      </c>
      <c r="D161" s="116">
        <v>1250</v>
      </c>
    </row>
    <row r="162" spans="1:4" ht="18" customHeight="1">
      <c r="A162" s="50">
        <v>12</v>
      </c>
      <c r="B162" s="103" t="s">
        <v>544</v>
      </c>
      <c r="C162" s="19">
        <v>2019</v>
      </c>
      <c r="D162" s="116">
        <v>2742</v>
      </c>
    </row>
    <row r="163" spans="1:4" ht="18" customHeight="1">
      <c r="A163" s="50">
        <v>13</v>
      </c>
      <c r="B163" s="103" t="s">
        <v>545</v>
      </c>
      <c r="C163" s="19">
        <v>2019</v>
      </c>
      <c r="D163" s="116">
        <v>3500</v>
      </c>
    </row>
    <row r="164" spans="1:4" ht="18" customHeight="1">
      <c r="A164" s="58">
        <v>14</v>
      </c>
      <c r="B164" s="103" t="s">
        <v>546</v>
      </c>
      <c r="C164" s="19">
        <v>2019</v>
      </c>
      <c r="D164" s="116">
        <v>3600</v>
      </c>
    </row>
    <row r="165" spans="1:4" ht="18" customHeight="1">
      <c r="A165" s="58">
        <v>15</v>
      </c>
      <c r="B165" s="183" t="s">
        <v>690</v>
      </c>
      <c r="C165" s="184">
        <v>2019</v>
      </c>
      <c r="D165" s="185">
        <v>1260</v>
      </c>
    </row>
    <row r="166" spans="1:4" ht="18" customHeight="1">
      <c r="A166" s="50">
        <v>16</v>
      </c>
      <c r="B166" s="264" t="s">
        <v>691</v>
      </c>
      <c r="C166" s="265">
        <v>2019</v>
      </c>
      <c r="D166" s="266">
        <v>1310</v>
      </c>
    </row>
    <row r="167" spans="1:4" ht="18" customHeight="1">
      <c r="A167" s="50">
        <v>17</v>
      </c>
      <c r="B167" s="228" t="s">
        <v>692</v>
      </c>
      <c r="C167" s="12">
        <v>2019</v>
      </c>
      <c r="D167" s="229">
        <v>1218.7</v>
      </c>
    </row>
    <row r="168" spans="1:4" ht="18" customHeight="1">
      <c r="A168" s="58">
        <v>18</v>
      </c>
      <c r="B168" s="228" t="s">
        <v>693</v>
      </c>
      <c r="C168" s="12">
        <v>2019</v>
      </c>
      <c r="D168" s="229">
        <v>1218.7</v>
      </c>
    </row>
    <row r="169" spans="1:4" ht="18" customHeight="1">
      <c r="A169" s="58">
        <v>19</v>
      </c>
      <c r="B169" s="228" t="s">
        <v>960</v>
      </c>
      <c r="C169" s="12">
        <v>2023</v>
      </c>
      <c r="D169" s="229">
        <v>2926.02</v>
      </c>
    </row>
    <row r="170" spans="1:4" ht="18" customHeight="1">
      <c r="A170" s="50">
        <v>20</v>
      </c>
      <c r="B170" s="228" t="s">
        <v>961</v>
      </c>
      <c r="C170" s="12">
        <v>2023</v>
      </c>
      <c r="D170" s="229">
        <v>2385.35</v>
      </c>
    </row>
    <row r="171" spans="1:4" ht="18" customHeight="1">
      <c r="A171" s="50">
        <v>21</v>
      </c>
      <c r="B171" s="228" t="s">
        <v>962</v>
      </c>
      <c r="C171" s="12">
        <v>2022</v>
      </c>
      <c r="D171" s="229">
        <v>648</v>
      </c>
    </row>
    <row r="172" spans="1:4" ht="18" customHeight="1">
      <c r="A172" s="58">
        <v>22</v>
      </c>
      <c r="B172" s="228" t="s">
        <v>963</v>
      </c>
      <c r="C172" s="12">
        <v>2022</v>
      </c>
      <c r="D172" s="229">
        <v>1209</v>
      </c>
    </row>
    <row r="173" spans="1:4" ht="18" customHeight="1">
      <c r="A173" s="58">
        <v>23</v>
      </c>
      <c r="B173" s="228" t="s">
        <v>964</v>
      </c>
      <c r="C173" s="12">
        <v>2022</v>
      </c>
      <c r="D173" s="229">
        <v>352.85</v>
      </c>
    </row>
    <row r="174" spans="1:4" ht="18" customHeight="1">
      <c r="A174" s="50">
        <v>24</v>
      </c>
      <c r="B174" s="228" t="s">
        <v>965</v>
      </c>
      <c r="C174" s="12">
        <v>2022</v>
      </c>
      <c r="D174" s="229">
        <v>430.24</v>
      </c>
    </row>
    <row r="175" spans="1:4" ht="18" customHeight="1">
      <c r="A175" s="50">
        <v>25</v>
      </c>
      <c r="B175" s="228" t="s">
        <v>966</v>
      </c>
      <c r="C175" s="12">
        <v>2022</v>
      </c>
      <c r="D175" s="229">
        <v>853</v>
      </c>
    </row>
    <row r="176" spans="1:4" ht="18" customHeight="1">
      <c r="A176" s="58">
        <v>26</v>
      </c>
      <c r="B176" s="228" t="s">
        <v>967</v>
      </c>
      <c r="C176" s="12">
        <v>2022</v>
      </c>
      <c r="D176" s="229">
        <v>6910.52</v>
      </c>
    </row>
    <row r="177" spans="1:4" ht="13.5" customHeight="1">
      <c r="A177" s="348" t="s">
        <v>6</v>
      </c>
      <c r="B177" s="348"/>
      <c r="C177" s="348"/>
      <c r="D177" s="110">
        <f>SUM(D151:D176)</f>
        <v>373614.89</v>
      </c>
    </row>
    <row r="178" spans="1:4" ht="12.75">
      <c r="A178" s="343" t="s">
        <v>430</v>
      </c>
      <c r="B178" s="343"/>
      <c r="C178" s="343"/>
      <c r="D178" s="343"/>
    </row>
    <row r="179" spans="1:4" ht="39.75" customHeight="1">
      <c r="A179" s="181" t="s">
        <v>1</v>
      </c>
      <c r="B179" s="168" t="s">
        <v>10</v>
      </c>
      <c r="C179" s="215" t="s">
        <v>8</v>
      </c>
      <c r="D179" s="109" t="s">
        <v>9</v>
      </c>
    </row>
    <row r="180" spans="1:4" ht="18" customHeight="1">
      <c r="A180" s="47">
        <v>1</v>
      </c>
      <c r="B180" s="48" t="s">
        <v>337</v>
      </c>
      <c r="C180" s="47">
        <v>2018</v>
      </c>
      <c r="D180" s="117">
        <v>2755</v>
      </c>
    </row>
    <row r="181" spans="1:4" ht="18" customHeight="1">
      <c r="A181" s="222">
        <v>2</v>
      </c>
      <c r="B181" s="48" t="s">
        <v>766</v>
      </c>
      <c r="C181" s="47">
        <v>2021</v>
      </c>
      <c r="D181" s="117">
        <f>6*1486.99</f>
        <v>8921.94</v>
      </c>
    </row>
    <row r="182" spans="1:4" ht="13.5" customHeight="1">
      <c r="A182" s="356" t="s">
        <v>6</v>
      </c>
      <c r="B182" s="357"/>
      <c r="C182" s="358"/>
      <c r="D182" s="110">
        <f>SUM(D180:D181)</f>
        <v>11676.94</v>
      </c>
    </row>
    <row r="183" spans="1:4" s="23" customFormat="1" ht="12.75">
      <c r="A183" s="36"/>
      <c r="B183" s="37"/>
      <c r="C183" s="36"/>
      <c r="D183" s="111"/>
    </row>
    <row r="184" spans="1:4" ht="13.5" customHeight="1">
      <c r="A184" s="353" t="s">
        <v>198</v>
      </c>
      <c r="B184" s="354"/>
      <c r="C184" s="354"/>
      <c r="D184" s="355"/>
    </row>
    <row r="185" spans="1:4" ht="13.5" customHeight="1">
      <c r="A185" s="343" t="s">
        <v>429</v>
      </c>
      <c r="B185" s="343"/>
      <c r="C185" s="343"/>
      <c r="D185" s="343"/>
    </row>
    <row r="186" spans="1:4" ht="39.75" customHeight="1">
      <c r="A186" s="181" t="s">
        <v>1</v>
      </c>
      <c r="B186" s="168" t="s">
        <v>7</v>
      </c>
      <c r="C186" s="215" t="s">
        <v>8</v>
      </c>
      <c r="D186" s="109" t="s">
        <v>9</v>
      </c>
    </row>
    <row r="187" spans="1:4" ht="18" customHeight="1">
      <c r="A187" s="4">
        <v>1</v>
      </c>
      <c r="B187" s="3" t="s">
        <v>454</v>
      </c>
      <c r="C187" s="4">
        <v>2019</v>
      </c>
      <c r="D187" s="100">
        <v>1550</v>
      </c>
    </row>
    <row r="188" spans="1:4" ht="18" customHeight="1">
      <c r="A188" s="4">
        <v>2</v>
      </c>
      <c r="B188" s="3" t="s">
        <v>694</v>
      </c>
      <c r="C188" s="4">
        <v>2020</v>
      </c>
      <c r="D188" s="163">
        <v>1808.1</v>
      </c>
    </row>
    <row r="189" spans="1:4" ht="18" customHeight="1">
      <c r="A189" s="4">
        <v>3</v>
      </c>
      <c r="B189" s="3" t="s">
        <v>767</v>
      </c>
      <c r="C189" s="4">
        <v>2022</v>
      </c>
      <c r="D189" s="163">
        <v>3199</v>
      </c>
    </row>
    <row r="190" spans="1:4" ht="18" customHeight="1">
      <c r="A190" s="4">
        <v>4</v>
      </c>
      <c r="B190" s="3" t="s">
        <v>912</v>
      </c>
      <c r="C190" s="4">
        <v>2022</v>
      </c>
      <c r="D190" s="163">
        <v>419</v>
      </c>
    </row>
    <row r="191" spans="1:4" ht="18" customHeight="1">
      <c r="A191" s="4">
        <v>5</v>
      </c>
      <c r="B191" s="3" t="s">
        <v>913</v>
      </c>
      <c r="C191" s="4">
        <v>2023</v>
      </c>
      <c r="D191" s="163">
        <v>4100</v>
      </c>
    </row>
    <row r="192" spans="1:4" ht="13.5" customHeight="1">
      <c r="A192" s="348" t="s">
        <v>6</v>
      </c>
      <c r="B192" s="348"/>
      <c r="C192" s="348"/>
      <c r="D192" s="110">
        <f>SUM(D187:D191)</f>
        <v>11076.1</v>
      </c>
    </row>
    <row r="193" spans="1:4" ht="12.75">
      <c r="A193" s="343" t="s">
        <v>430</v>
      </c>
      <c r="B193" s="343"/>
      <c r="C193" s="343"/>
      <c r="D193" s="343"/>
    </row>
    <row r="194" spans="1:4" ht="39.75" customHeight="1">
      <c r="A194" s="181" t="s">
        <v>1</v>
      </c>
      <c r="B194" s="168" t="s">
        <v>10</v>
      </c>
      <c r="C194" s="215" t="s">
        <v>8</v>
      </c>
      <c r="D194" s="109" t="s">
        <v>9</v>
      </c>
    </row>
    <row r="195" spans="1:4" ht="18" customHeight="1">
      <c r="A195" s="61">
        <v>1</v>
      </c>
      <c r="B195" s="63" t="s">
        <v>455</v>
      </c>
      <c r="C195" s="61">
        <v>2019</v>
      </c>
      <c r="D195" s="118">
        <v>690</v>
      </c>
    </row>
    <row r="196" spans="1:4" ht="18" customHeight="1">
      <c r="A196" s="4">
        <v>2</v>
      </c>
      <c r="B196" s="3" t="s">
        <v>695</v>
      </c>
      <c r="C196" s="4">
        <v>2020</v>
      </c>
      <c r="D196" s="163">
        <v>2790</v>
      </c>
    </row>
    <row r="197" spans="1:4" ht="18" customHeight="1">
      <c r="A197" s="4">
        <v>3</v>
      </c>
      <c r="B197" s="3" t="s">
        <v>696</v>
      </c>
      <c r="C197" s="4">
        <v>2021</v>
      </c>
      <c r="D197" s="163">
        <v>3000</v>
      </c>
    </row>
    <row r="198" spans="1:4" ht="12.75">
      <c r="A198" s="344" t="s">
        <v>6</v>
      </c>
      <c r="B198" s="345"/>
      <c r="C198" s="346"/>
      <c r="D198" s="110">
        <f>SUM(D195:D197)</f>
        <v>6480</v>
      </c>
    </row>
    <row r="199" spans="1:4" s="23" customFormat="1" ht="12.75">
      <c r="A199" s="36"/>
      <c r="B199" s="37"/>
      <c r="C199" s="36"/>
      <c r="D199" s="111"/>
    </row>
    <row r="200" spans="1:4" ht="13.5" customHeight="1">
      <c r="A200" s="353" t="s">
        <v>200</v>
      </c>
      <c r="B200" s="354"/>
      <c r="C200" s="354"/>
      <c r="D200" s="355"/>
    </row>
    <row r="201" spans="1:4" ht="12.75">
      <c r="A201" s="343" t="s">
        <v>429</v>
      </c>
      <c r="B201" s="343"/>
      <c r="C201" s="343"/>
      <c r="D201" s="343"/>
    </row>
    <row r="202" spans="1:4" ht="39.75" customHeight="1">
      <c r="A202" s="181" t="s">
        <v>1</v>
      </c>
      <c r="B202" s="168" t="s">
        <v>7</v>
      </c>
      <c r="C202" s="215" t="s">
        <v>8</v>
      </c>
      <c r="D202" s="109" t="s">
        <v>9</v>
      </c>
    </row>
    <row r="203" spans="1:4" ht="18" customHeight="1">
      <c r="A203" s="58">
        <v>1</v>
      </c>
      <c r="B203" s="39" t="s">
        <v>470</v>
      </c>
      <c r="C203" s="58">
        <v>2019</v>
      </c>
      <c r="D203" s="113">
        <v>17500</v>
      </c>
    </row>
    <row r="204" spans="1:4" ht="18" customHeight="1">
      <c r="A204" s="58">
        <v>2</v>
      </c>
      <c r="B204" s="3" t="s">
        <v>769</v>
      </c>
      <c r="C204" s="4">
        <v>2020</v>
      </c>
      <c r="D204" s="100">
        <v>2050</v>
      </c>
    </row>
    <row r="205" spans="1:4" ht="18" customHeight="1">
      <c r="A205" s="58">
        <v>3</v>
      </c>
      <c r="B205" s="3" t="s">
        <v>471</v>
      </c>
      <c r="C205" s="4">
        <v>2019</v>
      </c>
      <c r="D205" s="100">
        <v>350</v>
      </c>
    </row>
    <row r="206" spans="1:4" ht="18" customHeight="1">
      <c r="A206" s="58">
        <v>4</v>
      </c>
      <c r="B206" s="3" t="s">
        <v>697</v>
      </c>
      <c r="C206" s="4">
        <v>2020</v>
      </c>
      <c r="D206" s="163">
        <v>8000</v>
      </c>
    </row>
    <row r="207" spans="1:4" ht="18" customHeight="1">
      <c r="A207" s="58">
        <v>5</v>
      </c>
      <c r="B207" s="3" t="s">
        <v>770</v>
      </c>
      <c r="C207" s="4">
        <v>2021</v>
      </c>
      <c r="D207" s="163">
        <v>2800</v>
      </c>
    </row>
    <row r="208" spans="1:4" ht="18" customHeight="1">
      <c r="A208" s="58">
        <v>6</v>
      </c>
      <c r="B208" s="3" t="s">
        <v>771</v>
      </c>
      <c r="C208" s="4">
        <v>2021</v>
      </c>
      <c r="D208" s="163">
        <v>6490</v>
      </c>
    </row>
    <row r="209" spans="1:4" ht="18" customHeight="1">
      <c r="A209" s="58">
        <v>7</v>
      </c>
      <c r="B209" s="3" t="s">
        <v>772</v>
      </c>
      <c r="C209" s="4">
        <v>2021</v>
      </c>
      <c r="D209" s="163">
        <v>3000</v>
      </c>
    </row>
    <row r="210" spans="1:4" ht="18" customHeight="1">
      <c r="A210" s="58">
        <v>8</v>
      </c>
      <c r="B210" s="3" t="s">
        <v>773</v>
      </c>
      <c r="C210" s="4">
        <v>2021</v>
      </c>
      <c r="D210" s="163">
        <v>8500</v>
      </c>
    </row>
    <row r="211" spans="1:4" ht="18" customHeight="1">
      <c r="A211" s="58">
        <v>9</v>
      </c>
      <c r="B211" s="3" t="s">
        <v>774</v>
      </c>
      <c r="C211" s="4">
        <v>2022</v>
      </c>
      <c r="D211" s="163">
        <v>8750</v>
      </c>
    </row>
    <row r="212" spans="1:4" ht="18" customHeight="1">
      <c r="A212" s="58">
        <v>10</v>
      </c>
      <c r="B212" s="3" t="s">
        <v>915</v>
      </c>
      <c r="C212" s="4">
        <v>2022</v>
      </c>
      <c r="D212" s="163">
        <v>9999</v>
      </c>
    </row>
    <row r="213" spans="1:4" ht="18" customHeight="1">
      <c r="A213" s="58">
        <v>11</v>
      </c>
      <c r="B213" s="3" t="s">
        <v>915</v>
      </c>
      <c r="C213" s="4">
        <v>2023</v>
      </c>
      <c r="D213" s="163">
        <v>7000</v>
      </c>
    </row>
    <row r="214" spans="1:4" ht="18" customHeight="1">
      <c r="A214" s="58">
        <v>12</v>
      </c>
      <c r="B214" s="3" t="s">
        <v>916</v>
      </c>
      <c r="C214" s="4">
        <v>2023</v>
      </c>
      <c r="D214" s="163">
        <v>5597</v>
      </c>
    </row>
    <row r="215" spans="1:4" ht="12.75">
      <c r="A215" s="348" t="s">
        <v>6</v>
      </c>
      <c r="B215" s="348"/>
      <c r="C215" s="348"/>
      <c r="D215" s="110">
        <f>SUM(D203:D214)</f>
        <v>80036</v>
      </c>
    </row>
    <row r="216" spans="1:4" ht="12.75">
      <c r="A216" s="343" t="s">
        <v>430</v>
      </c>
      <c r="B216" s="343"/>
      <c r="C216" s="343"/>
      <c r="D216" s="343"/>
    </row>
    <row r="217" spans="1:4" ht="39.75" customHeight="1">
      <c r="A217" s="181" t="s">
        <v>1</v>
      </c>
      <c r="B217" s="168" t="s">
        <v>10</v>
      </c>
      <c r="C217" s="215" t="s">
        <v>8</v>
      </c>
      <c r="D217" s="109" t="s">
        <v>9</v>
      </c>
    </row>
    <row r="218" spans="1:4" ht="18" customHeight="1">
      <c r="A218" s="58">
        <v>1</v>
      </c>
      <c r="B218" s="39" t="s">
        <v>340</v>
      </c>
      <c r="C218" s="58">
        <v>2018</v>
      </c>
      <c r="D218" s="113">
        <v>6399</v>
      </c>
    </row>
    <row r="219" spans="1:4" ht="18" customHeight="1">
      <c r="A219" s="4">
        <v>2</v>
      </c>
      <c r="B219" s="3" t="s">
        <v>472</v>
      </c>
      <c r="C219" s="4">
        <v>2019</v>
      </c>
      <c r="D219" s="100">
        <v>2799</v>
      </c>
    </row>
    <row r="220" spans="1:4" ht="18" customHeight="1">
      <c r="A220" s="58">
        <v>3</v>
      </c>
      <c r="B220" s="3" t="s">
        <v>473</v>
      </c>
      <c r="C220" s="4">
        <v>2019</v>
      </c>
      <c r="D220" s="100">
        <v>340</v>
      </c>
    </row>
    <row r="221" spans="1:4" ht="18" customHeight="1">
      <c r="A221" s="58">
        <v>4</v>
      </c>
      <c r="B221" s="3" t="s">
        <v>698</v>
      </c>
      <c r="C221" s="4">
        <v>2019</v>
      </c>
      <c r="D221" s="163">
        <v>350</v>
      </c>
    </row>
    <row r="222" spans="1:4" ht="18" customHeight="1">
      <c r="A222" s="4">
        <v>5</v>
      </c>
      <c r="B222" s="3" t="s">
        <v>699</v>
      </c>
      <c r="C222" s="4">
        <v>2020</v>
      </c>
      <c r="D222" s="163">
        <v>23200</v>
      </c>
    </row>
    <row r="223" spans="1:4" ht="18" customHeight="1">
      <c r="A223" s="58">
        <v>6</v>
      </c>
      <c r="B223" s="3" t="s">
        <v>775</v>
      </c>
      <c r="C223" s="4">
        <v>2020</v>
      </c>
      <c r="D223" s="163">
        <v>700</v>
      </c>
    </row>
    <row r="224" spans="1:4" ht="18" customHeight="1">
      <c r="A224" s="58">
        <v>7</v>
      </c>
      <c r="B224" s="3" t="s">
        <v>776</v>
      </c>
      <c r="C224" s="4">
        <v>2020</v>
      </c>
      <c r="D224" s="163">
        <v>3995.02</v>
      </c>
    </row>
    <row r="225" spans="1:4" ht="18" customHeight="1">
      <c r="A225" s="4">
        <v>8</v>
      </c>
      <c r="B225" s="3" t="s">
        <v>700</v>
      </c>
      <c r="C225" s="4">
        <v>2020</v>
      </c>
      <c r="D225" s="163">
        <v>3450</v>
      </c>
    </row>
    <row r="226" spans="1:4" ht="18" customHeight="1">
      <c r="A226" s="58">
        <v>9</v>
      </c>
      <c r="B226" s="3" t="s">
        <v>330</v>
      </c>
      <c r="C226" s="4">
        <v>2020</v>
      </c>
      <c r="D226" s="163">
        <v>860</v>
      </c>
    </row>
    <row r="227" spans="1:4" ht="18" customHeight="1">
      <c r="A227" s="58">
        <v>10</v>
      </c>
      <c r="B227" s="3" t="s">
        <v>777</v>
      </c>
      <c r="C227" s="4">
        <v>2021</v>
      </c>
      <c r="D227" s="163">
        <v>1000</v>
      </c>
    </row>
    <row r="228" spans="1:4" ht="18" customHeight="1">
      <c r="A228" s="4">
        <v>11</v>
      </c>
      <c r="B228" s="3" t="s">
        <v>778</v>
      </c>
      <c r="C228" s="4">
        <v>2022</v>
      </c>
      <c r="D228" s="163">
        <v>3130</v>
      </c>
    </row>
    <row r="229" spans="1:4" ht="18" customHeight="1">
      <c r="A229" s="58">
        <v>12</v>
      </c>
      <c r="B229" s="3" t="s">
        <v>779</v>
      </c>
      <c r="C229" s="4">
        <v>2021</v>
      </c>
      <c r="D229" s="163">
        <v>12500</v>
      </c>
    </row>
    <row r="230" spans="1:4" ht="18" customHeight="1">
      <c r="A230" s="58">
        <v>13</v>
      </c>
      <c r="B230" s="3" t="s">
        <v>917</v>
      </c>
      <c r="C230" s="4">
        <v>2022</v>
      </c>
      <c r="D230" s="163">
        <v>519.99</v>
      </c>
    </row>
    <row r="231" spans="1:4" ht="18" customHeight="1">
      <c r="A231" s="58">
        <v>14</v>
      </c>
      <c r="B231" s="3" t="s">
        <v>918</v>
      </c>
      <c r="C231" s="4">
        <v>2022</v>
      </c>
      <c r="D231" s="163">
        <v>3041</v>
      </c>
    </row>
    <row r="232" spans="1:4" ht="12.75">
      <c r="A232" s="344" t="s">
        <v>6</v>
      </c>
      <c r="B232" s="345"/>
      <c r="C232" s="346"/>
      <c r="D232" s="110">
        <f>SUM(D218:D231)</f>
        <v>62284.009999999995</v>
      </c>
    </row>
    <row r="233" spans="1:4" ht="12.75">
      <c r="A233" s="343" t="s">
        <v>919</v>
      </c>
      <c r="B233" s="343"/>
      <c r="C233" s="343"/>
      <c r="D233" s="343"/>
    </row>
    <row r="234" spans="1:4" ht="39.75" customHeight="1">
      <c r="A234" s="258" t="s">
        <v>1</v>
      </c>
      <c r="B234" s="258" t="s">
        <v>10</v>
      </c>
      <c r="C234" s="258" t="s">
        <v>8</v>
      </c>
      <c r="D234" s="109" t="s">
        <v>9</v>
      </c>
    </row>
    <row r="235" spans="1:4" ht="18" customHeight="1">
      <c r="A235" s="58">
        <v>1</v>
      </c>
      <c r="B235" s="39" t="s">
        <v>920</v>
      </c>
      <c r="C235" s="58">
        <v>2022</v>
      </c>
      <c r="D235" s="113">
        <v>20000</v>
      </c>
    </row>
    <row r="236" spans="1:4" ht="12.75">
      <c r="A236" s="344" t="s">
        <v>6</v>
      </c>
      <c r="B236" s="345"/>
      <c r="C236" s="346"/>
      <c r="D236" s="110">
        <f>SUM(D235:D235)</f>
        <v>20000</v>
      </c>
    </row>
    <row r="237" spans="1:4" s="23" customFormat="1" ht="12.75">
      <c r="A237" s="36"/>
      <c r="B237" s="37"/>
      <c r="C237" s="36"/>
      <c r="D237" s="111"/>
    </row>
    <row r="238" spans="1:4" ht="13.5" customHeight="1">
      <c r="A238" s="349" t="s">
        <v>213</v>
      </c>
      <c r="B238" s="349"/>
      <c r="C238" s="349"/>
      <c r="D238" s="349"/>
    </row>
    <row r="239" spans="1:4" ht="13.5" customHeight="1">
      <c r="A239" s="343" t="s">
        <v>429</v>
      </c>
      <c r="B239" s="343"/>
      <c r="C239" s="343"/>
      <c r="D239" s="343"/>
    </row>
    <row r="240" spans="1:4" ht="39.75" customHeight="1">
      <c r="A240" s="181" t="s">
        <v>1</v>
      </c>
      <c r="B240" s="168" t="s">
        <v>7</v>
      </c>
      <c r="C240" s="215" t="s">
        <v>8</v>
      </c>
      <c r="D240" s="109" t="s">
        <v>9</v>
      </c>
    </row>
    <row r="241" spans="1:4" ht="9.75" customHeight="1">
      <c r="A241" s="350" t="s">
        <v>456</v>
      </c>
      <c r="B241" s="351"/>
      <c r="C241" s="351"/>
      <c r="D241" s="352"/>
    </row>
    <row r="242" spans="1:4" s="23" customFormat="1" ht="18" customHeight="1">
      <c r="A242" s="58">
        <v>1</v>
      </c>
      <c r="B242" s="39" t="s">
        <v>457</v>
      </c>
      <c r="C242" s="58">
        <v>2019</v>
      </c>
      <c r="D242" s="113">
        <v>7500</v>
      </c>
    </row>
    <row r="243" spans="1:4" s="23" customFormat="1" ht="18" customHeight="1">
      <c r="A243" s="58">
        <v>2</v>
      </c>
      <c r="B243" s="39" t="s">
        <v>458</v>
      </c>
      <c r="C243" s="58">
        <v>2019</v>
      </c>
      <c r="D243" s="113">
        <v>2149.64</v>
      </c>
    </row>
    <row r="244" spans="1:4" s="23" customFormat="1" ht="18" customHeight="1">
      <c r="A244" s="58">
        <v>3</v>
      </c>
      <c r="B244" s="39" t="s">
        <v>470</v>
      </c>
      <c r="C244" s="58">
        <v>2021</v>
      </c>
      <c r="D244" s="135">
        <v>7500</v>
      </c>
    </row>
    <row r="245" spans="1:4" s="23" customFormat="1" ht="18" customHeight="1">
      <c r="A245" s="58">
        <v>4</v>
      </c>
      <c r="B245" s="39" t="s">
        <v>701</v>
      </c>
      <c r="C245" s="58">
        <v>2020</v>
      </c>
      <c r="D245" s="135">
        <v>2650</v>
      </c>
    </row>
    <row r="246" spans="1:4" s="23" customFormat="1" ht="18" customHeight="1">
      <c r="A246" s="58">
        <v>5</v>
      </c>
      <c r="B246" s="3" t="s">
        <v>921</v>
      </c>
      <c r="C246" s="4">
        <v>2022</v>
      </c>
      <c r="D246" s="163">
        <v>8750</v>
      </c>
    </row>
    <row r="247" spans="1:4" s="23" customFormat="1" ht="18" customHeight="1">
      <c r="A247" s="58">
        <v>6</v>
      </c>
      <c r="B247" s="3" t="s">
        <v>470</v>
      </c>
      <c r="C247" s="4">
        <v>2022</v>
      </c>
      <c r="D247" s="163">
        <v>9540</v>
      </c>
    </row>
    <row r="248" spans="1:4" ht="9.75" customHeight="1">
      <c r="A248" s="350" t="s">
        <v>223</v>
      </c>
      <c r="B248" s="351"/>
      <c r="C248" s="351"/>
      <c r="D248" s="352"/>
    </row>
    <row r="249" spans="1:5" s="23" customFormat="1" ht="18" customHeight="1">
      <c r="A249" s="58">
        <v>7</v>
      </c>
      <c r="B249" s="39" t="s">
        <v>462</v>
      </c>
      <c r="C249" s="58">
        <v>2019</v>
      </c>
      <c r="D249" s="113">
        <v>2400</v>
      </c>
      <c r="E249" s="1"/>
    </row>
    <row r="250" spans="1:5" s="23" customFormat="1" ht="18" customHeight="1">
      <c r="A250" s="58">
        <v>8</v>
      </c>
      <c r="B250" s="39" t="s">
        <v>463</v>
      </c>
      <c r="C250" s="58">
        <v>2019</v>
      </c>
      <c r="D250" s="113">
        <v>2500</v>
      </c>
      <c r="E250" s="1"/>
    </row>
    <row r="251" spans="1:5" s="23" customFormat="1" ht="18" customHeight="1">
      <c r="A251" s="58">
        <v>9</v>
      </c>
      <c r="B251" s="39" t="s">
        <v>464</v>
      </c>
      <c r="C251" s="58">
        <v>2019</v>
      </c>
      <c r="D251" s="113">
        <v>2397</v>
      </c>
      <c r="E251" s="1"/>
    </row>
    <row r="252" spans="1:5" s="23" customFormat="1" ht="18" customHeight="1">
      <c r="A252" s="58">
        <v>10</v>
      </c>
      <c r="B252" s="39" t="s">
        <v>465</v>
      </c>
      <c r="C252" s="58">
        <v>2019</v>
      </c>
      <c r="D252" s="113">
        <v>1299</v>
      </c>
      <c r="E252" s="1"/>
    </row>
    <row r="253" spans="1:5" s="23" customFormat="1" ht="18" customHeight="1">
      <c r="A253" s="58">
        <v>11</v>
      </c>
      <c r="B253" s="39" t="s">
        <v>559</v>
      </c>
      <c r="C253" s="58">
        <v>2019</v>
      </c>
      <c r="D253" s="113">
        <v>999.9</v>
      </c>
      <c r="E253" s="1"/>
    </row>
    <row r="254" spans="1:5" s="23" customFormat="1" ht="18" customHeight="1">
      <c r="A254" s="58">
        <v>12</v>
      </c>
      <c r="B254" s="39" t="s">
        <v>560</v>
      </c>
      <c r="C254" s="58">
        <v>2019</v>
      </c>
      <c r="D254" s="113">
        <v>759.99</v>
      </c>
      <c r="E254" s="1"/>
    </row>
    <row r="255" spans="1:5" s="23" customFormat="1" ht="18" customHeight="1">
      <c r="A255" s="58">
        <v>13</v>
      </c>
      <c r="B255" s="39" t="s">
        <v>561</v>
      </c>
      <c r="C255" s="58">
        <v>2019</v>
      </c>
      <c r="D255" s="113">
        <v>1145.01</v>
      </c>
      <c r="E255" s="1"/>
    </row>
    <row r="256" spans="1:5" s="23" customFormat="1" ht="18" customHeight="1">
      <c r="A256" s="58">
        <v>14</v>
      </c>
      <c r="B256" s="39" t="s">
        <v>562</v>
      </c>
      <c r="C256" s="58">
        <v>2019</v>
      </c>
      <c r="D256" s="113">
        <v>400</v>
      </c>
      <c r="E256" s="1"/>
    </row>
    <row r="257" spans="1:5" s="23" customFormat="1" ht="18" customHeight="1">
      <c r="A257" s="58">
        <v>15</v>
      </c>
      <c r="B257" s="39" t="s">
        <v>563</v>
      </c>
      <c r="C257" s="58">
        <v>2019</v>
      </c>
      <c r="D257" s="113">
        <v>609</v>
      </c>
      <c r="E257" s="1"/>
    </row>
    <row r="258" spans="1:5" s="23" customFormat="1" ht="18" customHeight="1">
      <c r="A258" s="58">
        <v>16</v>
      </c>
      <c r="B258" s="39" t="s">
        <v>564</v>
      </c>
      <c r="C258" s="58">
        <v>2019</v>
      </c>
      <c r="D258" s="113">
        <v>100</v>
      </c>
      <c r="E258" s="1"/>
    </row>
    <row r="259" spans="1:5" s="23" customFormat="1" ht="18" customHeight="1">
      <c r="A259" s="58">
        <v>17</v>
      </c>
      <c r="B259" s="39" t="s">
        <v>565</v>
      </c>
      <c r="C259" s="58">
        <v>2019</v>
      </c>
      <c r="D259" s="113">
        <v>860</v>
      </c>
      <c r="E259" s="1"/>
    </row>
    <row r="260" spans="1:5" s="23" customFormat="1" ht="18" customHeight="1">
      <c r="A260" s="58">
        <v>18</v>
      </c>
      <c r="B260" s="39" t="s">
        <v>566</v>
      </c>
      <c r="C260" s="58">
        <v>2019</v>
      </c>
      <c r="D260" s="113">
        <v>170</v>
      </c>
      <c r="E260" s="1"/>
    </row>
    <row r="261" spans="1:5" s="23" customFormat="1" ht="18" customHeight="1">
      <c r="A261" s="58">
        <v>19</v>
      </c>
      <c r="B261" s="39" t="s">
        <v>567</v>
      </c>
      <c r="C261" s="58">
        <v>2020</v>
      </c>
      <c r="D261" s="113">
        <v>350</v>
      </c>
      <c r="E261" s="1"/>
    </row>
    <row r="262" spans="1:4" ht="18" customHeight="1">
      <c r="A262" s="58">
        <v>20</v>
      </c>
      <c r="B262" s="200" t="s">
        <v>709</v>
      </c>
      <c r="C262" s="13">
        <v>2020</v>
      </c>
      <c r="D262" s="226">
        <v>2499.9</v>
      </c>
    </row>
    <row r="263" spans="1:4" ht="18" customHeight="1">
      <c r="A263" s="58">
        <v>21</v>
      </c>
      <c r="B263" s="200" t="s">
        <v>710</v>
      </c>
      <c r="C263" s="13">
        <v>2021</v>
      </c>
      <c r="D263" s="226">
        <v>2500</v>
      </c>
    </row>
    <row r="264" spans="1:4" ht="18" customHeight="1">
      <c r="A264" s="58">
        <v>22</v>
      </c>
      <c r="B264" s="24" t="s">
        <v>804</v>
      </c>
      <c r="C264" s="13">
        <v>2021</v>
      </c>
      <c r="D264" s="56">
        <f>2*6490</f>
        <v>12980</v>
      </c>
    </row>
    <row r="265" spans="1:4" ht="18" customHeight="1">
      <c r="A265" s="58">
        <v>23</v>
      </c>
      <c r="B265" s="24" t="s">
        <v>710</v>
      </c>
      <c r="C265" s="13">
        <v>2022</v>
      </c>
      <c r="D265" s="56" t="s">
        <v>922</v>
      </c>
    </row>
    <row r="266" spans="1:4" ht="18" customHeight="1">
      <c r="A266" s="58">
        <v>24</v>
      </c>
      <c r="B266" s="24" t="s">
        <v>923</v>
      </c>
      <c r="C266" s="13">
        <v>2022</v>
      </c>
      <c r="D266" s="56" t="s">
        <v>924</v>
      </c>
    </row>
    <row r="267" spans="1:4" ht="18" customHeight="1">
      <c r="A267" s="58">
        <v>25</v>
      </c>
      <c r="B267" s="24" t="s">
        <v>925</v>
      </c>
      <c r="C267" s="13">
        <v>2022</v>
      </c>
      <c r="D267" s="56" t="s">
        <v>926</v>
      </c>
    </row>
    <row r="268" spans="1:5" ht="18" customHeight="1">
      <c r="A268" s="58">
        <v>26</v>
      </c>
      <c r="B268" s="24" t="s">
        <v>470</v>
      </c>
      <c r="C268" s="13">
        <v>2023</v>
      </c>
      <c r="D268" s="56" t="s">
        <v>927</v>
      </c>
      <c r="E268" s="227"/>
    </row>
    <row r="269" spans="1:4" ht="9.75" customHeight="1">
      <c r="A269" s="350" t="s">
        <v>469</v>
      </c>
      <c r="B269" s="351"/>
      <c r="C269" s="351"/>
      <c r="D269" s="352"/>
    </row>
    <row r="270" spans="1:4" s="23" customFormat="1" ht="18" customHeight="1">
      <c r="A270" s="58">
        <v>27</v>
      </c>
      <c r="B270" s="3" t="s">
        <v>714</v>
      </c>
      <c r="C270" s="4">
        <v>2019</v>
      </c>
      <c r="D270" s="224">
        <v>36250</v>
      </c>
    </row>
    <row r="271" spans="1:4" s="23" customFormat="1" ht="18" customHeight="1">
      <c r="A271" s="58">
        <v>28</v>
      </c>
      <c r="B271" s="3" t="s">
        <v>783</v>
      </c>
      <c r="C271" s="4">
        <v>2019</v>
      </c>
      <c r="D271" s="225">
        <v>14000</v>
      </c>
    </row>
    <row r="272" spans="1:4" s="23" customFormat="1" ht="18" customHeight="1">
      <c r="A272" s="58">
        <v>29</v>
      </c>
      <c r="B272" s="3" t="s">
        <v>784</v>
      </c>
      <c r="C272" s="4">
        <v>2019</v>
      </c>
      <c r="D272" s="225">
        <v>400</v>
      </c>
    </row>
    <row r="273" spans="1:4" s="23" customFormat="1" ht="18" customHeight="1">
      <c r="A273" s="58">
        <v>30</v>
      </c>
      <c r="B273" s="3" t="s">
        <v>785</v>
      </c>
      <c r="C273" s="4">
        <v>2019</v>
      </c>
      <c r="D273" s="225">
        <v>549</v>
      </c>
    </row>
    <row r="274" spans="1:4" s="23" customFormat="1" ht="18" customHeight="1">
      <c r="A274" s="58">
        <v>31</v>
      </c>
      <c r="B274" s="3" t="s">
        <v>786</v>
      </c>
      <c r="C274" s="4">
        <v>2019</v>
      </c>
      <c r="D274" s="225">
        <v>1780</v>
      </c>
    </row>
    <row r="275" spans="1:4" s="23" customFormat="1" ht="18" customHeight="1">
      <c r="A275" s="58">
        <v>32</v>
      </c>
      <c r="B275" s="3" t="s">
        <v>787</v>
      </c>
      <c r="C275" s="4">
        <v>2020</v>
      </c>
      <c r="D275" s="225">
        <v>350</v>
      </c>
    </row>
    <row r="276" spans="1:4" s="23" customFormat="1" ht="18" customHeight="1">
      <c r="A276" s="58">
        <v>33</v>
      </c>
      <c r="B276" s="3" t="s">
        <v>715</v>
      </c>
      <c r="C276" s="4">
        <v>2021</v>
      </c>
      <c r="D276" s="225">
        <v>2350</v>
      </c>
    </row>
    <row r="277" spans="1:4" s="23" customFormat="1" ht="18" customHeight="1">
      <c r="A277" s="58">
        <v>34</v>
      </c>
      <c r="B277" s="3" t="s">
        <v>716</v>
      </c>
      <c r="C277" s="4">
        <v>2021</v>
      </c>
      <c r="D277" s="225">
        <v>400</v>
      </c>
    </row>
    <row r="278" spans="1:4" s="23" customFormat="1" ht="18" customHeight="1">
      <c r="A278" s="58">
        <v>35</v>
      </c>
      <c r="B278" s="3" t="s">
        <v>717</v>
      </c>
      <c r="C278" s="4">
        <v>2021</v>
      </c>
      <c r="D278" s="225">
        <v>37500</v>
      </c>
    </row>
    <row r="279" spans="1:4" s="23" customFormat="1" ht="18" customHeight="1">
      <c r="A279" s="58">
        <v>36</v>
      </c>
      <c r="B279" s="3" t="s">
        <v>788</v>
      </c>
      <c r="C279" s="4">
        <v>2021</v>
      </c>
      <c r="D279" s="225">
        <v>6000</v>
      </c>
    </row>
    <row r="280" spans="1:4" s="23" customFormat="1" ht="18" customHeight="1">
      <c r="A280" s="58">
        <v>37</v>
      </c>
      <c r="B280" s="3" t="s">
        <v>789</v>
      </c>
      <c r="C280" s="4">
        <v>2022</v>
      </c>
      <c r="D280" s="225">
        <v>700.01</v>
      </c>
    </row>
    <row r="281" spans="1:4" s="23" customFormat="1" ht="18" customHeight="1">
      <c r="A281" s="58">
        <v>38</v>
      </c>
      <c r="B281" s="3" t="s">
        <v>928</v>
      </c>
      <c r="C281" s="4">
        <v>2023</v>
      </c>
      <c r="D281" s="225">
        <v>350</v>
      </c>
    </row>
    <row r="282" spans="1:5" s="23" customFormat="1" ht="18" customHeight="1">
      <c r="A282" s="58">
        <v>39</v>
      </c>
      <c r="B282" s="3" t="s">
        <v>929</v>
      </c>
      <c r="C282" s="4">
        <v>2023</v>
      </c>
      <c r="D282" s="225" t="s">
        <v>930</v>
      </c>
      <c r="E282" s="223"/>
    </row>
    <row r="283" spans="1:4" ht="13.5" customHeight="1">
      <c r="A283" s="348" t="s">
        <v>6</v>
      </c>
      <c r="B283" s="348"/>
      <c r="C283" s="348"/>
      <c r="D283" s="110">
        <f>SUM(D242:D282)</f>
        <v>170688.45</v>
      </c>
    </row>
    <row r="284" spans="1:4" ht="12.75">
      <c r="A284" s="343" t="s">
        <v>430</v>
      </c>
      <c r="B284" s="343"/>
      <c r="C284" s="343"/>
      <c r="D284" s="343"/>
    </row>
    <row r="285" spans="1:4" ht="39.75" customHeight="1">
      <c r="A285" s="181" t="s">
        <v>1</v>
      </c>
      <c r="B285" s="168" t="s">
        <v>10</v>
      </c>
      <c r="C285" s="215" t="s">
        <v>8</v>
      </c>
      <c r="D285" s="109" t="s">
        <v>9</v>
      </c>
    </row>
    <row r="286" spans="1:4" ht="9.75" customHeight="1">
      <c r="A286" s="350" t="s">
        <v>456</v>
      </c>
      <c r="B286" s="351"/>
      <c r="C286" s="351"/>
      <c r="D286" s="352"/>
    </row>
    <row r="287" spans="1:4" s="23" customFormat="1" ht="18" customHeight="1">
      <c r="A287" s="58">
        <v>1</v>
      </c>
      <c r="B287" s="39" t="s">
        <v>230</v>
      </c>
      <c r="C287" s="58">
        <v>2019</v>
      </c>
      <c r="D287" s="113">
        <v>195</v>
      </c>
    </row>
    <row r="288" spans="1:4" s="23" customFormat="1" ht="18" customHeight="1">
      <c r="A288" s="58">
        <v>2</v>
      </c>
      <c r="B288" s="39" t="s">
        <v>459</v>
      </c>
      <c r="C288" s="58">
        <v>2019</v>
      </c>
      <c r="D288" s="113">
        <v>299</v>
      </c>
    </row>
    <row r="289" spans="1:4" s="23" customFormat="1" ht="18" customHeight="1">
      <c r="A289" s="58">
        <v>3</v>
      </c>
      <c r="B289" s="39" t="s">
        <v>320</v>
      </c>
      <c r="C289" s="58">
        <v>2019</v>
      </c>
      <c r="D289" s="113">
        <v>2049.18</v>
      </c>
    </row>
    <row r="290" spans="1:4" s="23" customFormat="1" ht="18" customHeight="1">
      <c r="A290" s="58">
        <v>4</v>
      </c>
      <c r="B290" s="39" t="s">
        <v>460</v>
      </c>
      <c r="C290" s="58">
        <v>2019</v>
      </c>
      <c r="D290" s="113">
        <v>3362.38</v>
      </c>
    </row>
    <row r="291" spans="1:4" s="23" customFormat="1" ht="18" customHeight="1">
      <c r="A291" s="58">
        <v>5</v>
      </c>
      <c r="B291" s="39" t="s">
        <v>461</v>
      </c>
      <c r="C291" s="58">
        <v>2019</v>
      </c>
      <c r="D291" s="113">
        <v>1341.96</v>
      </c>
    </row>
    <row r="292" spans="1:4" s="23" customFormat="1" ht="18" customHeight="1">
      <c r="A292" s="58">
        <v>6</v>
      </c>
      <c r="B292" s="39" t="s">
        <v>556</v>
      </c>
      <c r="C292" s="58">
        <v>2019</v>
      </c>
      <c r="D292" s="113">
        <v>1999.99</v>
      </c>
    </row>
    <row r="293" spans="1:4" s="23" customFormat="1" ht="18" customHeight="1">
      <c r="A293" s="58">
        <v>7</v>
      </c>
      <c r="B293" s="39" t="s">
        <v>557</v>
      </c>
      <c r="C293" s="58">
        <v>2020</v>
      </c>
      <c r="D293" s="113">
        <v>1950</v>
      </c>
    </row>
    <row r="294" spans="1:4" s="23" customFormat="1" ht="18" customHeight="1">
      <c r="A294" s="58">
        <v>8</v>
      </c>
      <c r="B294" s="39" t="s">
        <v>633</v>
      </c>
      <c r="C294" s="58">
        <v>2020</v>
      </c>
      <c r="D294" s="113">
        <v>12600</v>
      </c>
    </row>
    <row r="295" spans="1:4" s="23" customFormat="1" ht="18" customHeight="1">
      <c r="A295" s="58">
        <v>9</v>
      </c>
      <c r="B295" s="39" t="s">
        <v>634</v>
      </c>
      <c r="C295" s="58">
        <v>2020</v>
      </c>
      <c r="D295" s="113">
        <v>12600</v>
      </c>
    </row>
    <row r="296" spans="1:4" s="23" customFormat="1" ht="18" customHeight="1">
      <c r="A296" s="58">
        <v>10</v>
      </c>
      <c r="B296" s="39" t="s">
        <v>702</v>
      </c>
      <c r="C296" s="58">
        <v>2020</v>
      </c>
      <c r="D296" s="135">
        <v>34438.77</v>
      </c>
    </row>
    <row r="297" spans="1:4" s="23" customFormat="1" ht="18" customHeight="1">
      <c r="A297" s="58">
        <v>11</v>
      </c>
      <c r="B297" s="39" t="s">
        <v>780</v>
      </c>
      <c r="C297" s="58">
        <v>2022</v>
      </c>
      <c r="D297" s="135">
        <v>1649</v>
      </c>
    </row>
    <row r="298" spans="1:4" s="23" customFormat="1" ht="18" customHeight="1">
      <c r="A298" s="58">
        <v>12</v>
      </c>
      <c r="B298" s="39" t="s">
        <v>781</v>
      </c>
      <c r="C298" s="58">
        <v>2022</v>
      </c>
      <c r="D298" s="135">
        <v>960</v>
      </c>
    </row>
    <row r="299" spans="1:4" s="23" customFormat="1" ht="18" customHeight="1">
      <c r="A299" s="58">
        <v>13</v>
      </c>
      <c r="B299" s="39" t="s">
        <v>782</v>
      </c>
      <c r="C299" s="58">
        <v>2022</v>
      </c>
      <c r="D299" s="135">
        <v>420</v>
      </c>
    </row>
    <row r="300" spans="1:4" s="23" customFormat="1" ht="18" customHeight="1">
      <c r="A300" s="58">
        <v>14</v>
      </c>
      <c r="B300" s="39" t="s">
        <v>336</v>
      </c>
      <c r="C300" s="58">
        <v>2022</v>
      </c>
      <c r="D300" s="135">
        <v>2856.06</v>
      </c>
    </row>
    <row r="301" spans="1:4" s="23" customFormat="1" ht="18" customHeight="1">
      <c r="A301" s="58">
        <v>15</v>
      </c>
      <c r="B301" s="39" t="s">
        <v>336</v>
      </c>
      <c r="C301" s="58">
        <v>2022</v>
      </c>
      <c r="D301" s="135">
        <v>15650</v>
      </c>
    </row>
    <row r="302" spans="1:4" s="23" customFormat="1" ht="18" customHeight="1">
      <c r="A302" s="58">
        <v>16</v>
      </c>
      <c r="B302" s="39" t="s">
        <v>330</v>
      </c>
      <c r="C302" s="58">
        <v>2022</v>
      </c>
      <c r="D302" s="135">
        <v>950</v>
      </c>
    </row>
    <row r="303" spans="1:5" s="23" customFormat="1" ht="18" customHeight="1">
      <c r="A303" s="58">
        <v>17</v>
      </c>
      <c r="B303" s="39" t="s">
        <v>330</v>
      </c>
      <c r="C303" s="58">
        <v>2022</v>
      </c>
      <c r="D303" s="135">
        <v>3200</v>
      </c>
      <c r="E303" s="223"/>
    </row>
    <row r="304" spans="1:4" ht="9.75" customHeight="1">
      <c r="A304" s="350" t="s">
        <v>223</v>
      </c>
      <c r="B304" s="351"/>
      <c r="C304" s="351"/>
      <c r="D304" s="352"/>
    </row>
    <row r="305" spans="1:4" s="23" customFormat="1" ht="18" customHeight="1">
      <c r="A305" s="58">
        <v>18</v>
      </c>
      <c r="B305" s="39" t="s">
        <v>466</v>
      </c>
      <c r="C305" s="58">
        <v>2019</v>
      </c>
      <c r="D305" s="113">
        <v>2299</v>
      </c>
    </row>
    <row r="306" spans="1:4" s="23" customFormat="1" ht="18" customHeight="1">
      <c r="A306" s="58">
        <v>19</v>
      </c>
      <c r="B306" s="39" t="s">
        <v>467</v>
      </c>
      <c r="C306" s="58">
        <v>2019</v>
      </c>
      <c r="D306" s="113">
        <v>4750.01</v>
      </c>
    </row>
    <row r="307" spans="1:4" s="23" customFormat="1" ht="18" customHeight="1">
      <c r="A307" s="58">
        <v>20</v>
      </c>
      <c r="B307" s="39" t="s">
        <v>468</v>
      </c>
      <c r="C307" s="58">
        <v>2019</v>
      </c>
      <c r="D307" s="113">
        <v>2049</v>
      </c>
    </row>
    <row r="308" spans="1:4" s="23" customFormat="1" ht="18" customHeight="1">
      <c r="A308" s="58">
        <v>21</v>
      </c>
      <c r="B308" s="39" t="s">
        <v>568</v>
      </c>
      <c r="C308" s="58">
        <v>2019</v>
      </c>
      <c r="D308" s="113">
        <v>2495</v>
      </c>
    </row>
    <row r="309" spans="1:4" s="23" customFormat="1" ht="18" customHeight="1">
      <c r="A309" s="58">
        <v>22</v>
      </c>
      <c r="B309" s="39" t="s">
        <v>569</v>
      </c>
      <c r="C309" s="58">
        <v>2020</v>
      </c>
      <c r="D309" s="113">
        <v>1700</v>
      </c>
    </row>
    <row r="310" spans="1:4" ht="18" customHeight="1">
      <c r="A310" s="58">
        <v>23</v>
      </c>
      <c r="B310" s="24" t="s">
        <v>320</v>
      </c>
      <c r="C310" s="13">
        <v>2020</v>
      </c>
      <c r="D310" s="226">
        <v>2198.99</v>
      </c>
    </row>
    <row r="311" spans="1:4" ht="18" customHeight="1">
      <c r="A311" s="58">
        <v>24</v>
      </c>
      <c r="B311" s="24" t="s">
        <v>711</v>
      </c>
      <c r="C311" s="13">
        <v>2020</v>
      </c>
      <c r="D311" s="226">
        <v>24261.75</v>
      </c>
    </row>
    <row r="312" spans="1:4" ht="18" customHeight="1">
      <c r="A312" s="58">
        <v>25</v>
      </c>
      <c r="B312" s="24" t="s">
        <v>712</v>
      </c>
      <c r="C312" s="13">
        <v>2021</v>
      </c>
      <c r="D312" s="226">
        <v>1649</v>
      </c>
    </row>
    <row r="313" spans="1:4" ht="18" customHeight="1">
      <c r="A313" s="58">
        <v>26</v>
      </c>
      <c r="B313" s="24" t="s">
        <v>713</v>
      </c>
      <c r="C313" s="13">
        <v>2021</v>
      </c>
      <c r="D313" s="226">
        <v>19900</v>
      </c>
    </row>
    <row r="314" spans="1:4" ht="18" customHeight="1">
      <c r="A314" s="58">
        <v>27</v>
      </c>
      <c r="B314" s="24" t="s">
        <v>569</v>
      </c>
      <c r="C314" s="13">
        <v>2021</v>
      </c>
      <c r="D314" s="226">
        <v>2999</v>
      </c>
    </row>
    <row r="315" spans="1:4" ht="18" customHeight="1">
      <c r="A315" s="58">
        <v>28</v>
      </c>
      <c r="B315" s="24" t="s">
        <v>805</v>
      </c>
      <c r="C315" s="13">
        <v>2021</v>
      </c>
      <c r="D315" s="226">
        <v>6200</v>
      </c>
    </row>
    <row r="316" spans="1:4" ht="18" customHeight="1">
      <c r="A316" s="58">
        <v>29</v>
      </c>
      <c r="B316" s="24" t="s">
        <v>806</v>
      </c>
      <c r="C316" s="13">
        <v>2021</v>
      </c>
      <c r="D316" s="226">
        <v>33278.88</v>
      </c>
    </row>
    <row r="317" spans="1:4" ht="18" customHeight="1">
      <c r="A317" s="58">
        <v>30</v>
      </c>
      <c r="B317" s="24" t="s">
        <v>807</v>
      </c>
      <c r="C317" s="13">
        <v>2022</v>
      </c>
      <c r="D317" s="226">
        <v>2579</v>
      </c>
    </row>
    <row r="318" spans="1:4" ht="18" customHeight="1">
      <c r="A318" s="58">
        <v>31</v>
      </c>
      <c r="B318" s="24" t="s">
        <v>569</v>
      </c>
      <c r="C318" s="13">
        <v>2022</v>
      </c>
      <c r="D318" s="226">
        <v>1999</v>
      </c>
    </row>
    <row r="319" spans="1:4" ht="18" customHeight="1">
      <c r="A319" s="58">
        <v>32</v>
      </c>
      <c r="B319" s="24" t="s">
        <v>569</v>
      </c>
      <c r="C319" s="13">
        <v>2022</v>
      </c>
      <c r="D319" s="226">
        <v>2856.06</v>
      </c>
    </row>
    <row r="320" spans="1:4" ht="18" customHeight="1">
      <c r="A320" s="58">
        <v>33</v>
      </c>
      <c r="B320" s="24" t="s">
        <v>332</v>
      </c>
      <c r="C320" s="13">
        <v>2022</v>
      </c>
      <c r="D320" s="226">
        <v>1299</v>
      </c>
    </row>
    <row r="321" spans="1:4" ht="18" customHeight="1">
      <c r="A321" s="58">
        <v>34</v>
      </c>
      <c r="B321" s="24" t="s">
        <v>808</v>
      </c>
      <c r="C321" s="13">
        <v>2022</v>
      </c>
      <c r="D321" s="226">
        <v>64470</v>
      </c>
    </row>
    <row r="322" spans="1:4" ht="18" customHeight="1">
      <c r="A322" s="58">
        <v>35</v>
      </c>
      <c r="B322" s="24" t="s">
        <v>809</v>
      </c>
      <c r="C322" s="13">
        <v>2022</v>
      </c>
      <c r="D322" s="226">
        <v>919</v>
      </c>
    </row>
    <row r="323" spans="1:4" ht="18" customHeight="1">
      <c r="A323" s="58">
        <v>36</v>
      </c>
      <c r="B323" s="24" t="s">
        <v>810</v>
      </c>
      <c r="C323" s="13">
        <v>2022</v>
      </c>
      <c r="D323" s="226">
        <v>540</v>
      </c>
    </row>
    <row r="324" spans="1:5" ht="18" customHeight="1">
      <c r="A324" s="58">
        <v>37</v>
      </c>
      <c r="B324" s="24" t="s">
        <v>330</v>
      </c>
      <c r="C324" s="13">
        <v>2023</v>
      </c>
      <c r="D324" s="226">
        <v>950</v>
      </c>
      <c r="E324" s="227"/>
    </row>
    <row r="325" spans="1:4" ht="9.75" customHeight="1">
      <c r="A325" s="350" t="s">
        <v>469</v>
      </c>
      <c r="B325" s="351"/>
      <c r="C325" s="351"/>
      <c r="D325" s="352"/>
    </row>
    <row r="326" spans="1:4" s="23" customFormat="1" ht="18" customHeight="1">
      <c r="A326" s="58">
        <v>38</v>
      </c>
      <c r="B326" s="64" t="s">
        <v>718</v>
      </c>
      <c r="C326" s="4">
        <v>2019</v>
      </c>
      <c r="D326" s="112">
        <v>3500</v>
      </c>
    </row>
    <row r="327" spans="1:4" s="23" customFormat="1" ht="18" customHeight="1">
      <c r="A327" s="58">
        <v>39</v>
      </c>
      <c r="B327" s="3" t="s">
        <v>790</v>
      </c>
      <c r="C327" s="4">
        <v>2019</v>
      </c>
      <c r="D327" s="100">
        <v>2890</v>
      </c>
    </row>
    <row r="328" spans="1:4" ht="18" customHeight="1">
      <c r="A328" s="58">
        <v>40</v>
      </c>
      <c r="B328" s="3" t="s">
        <v>791</v>
      </c>
      <c r="C328" s="4">
        <v>2019</v>
      </c>
      <c r="D328" s="100">
        <v>328</v>
      </c>
    </row>
    <row r="329" spans="1:4" ht="18" customHeight="1">
      <c r="A329" s="58">
        <v>41</v>
      </c>
      <c r="B329" s="3" t="s">
        <v>792</v>
      </c>
      <c r="C329" s="4">
        <v>2019</v>
      </c>
      <c r="D329" s="100">
        <v>12000</v>
      </c>
    </row>
    <row r="330" spans="1:4" ht="18" customHeight="1">
      <c r="A330" s="58">
        <v>42</v>
      </c>
      <c r="B330" s="3" t="s">
        <v>793</v>
      </c>
      <c r="C330" s="4">
        <v>2019</v>
      </c>
      <c r="D330" s="100">
        <v>1700</v>
      </c>
    </row>
    <row r="331" spans="1:4" ht="18" customHeight="1">
      <c r="A331" s="58">
        <v>43</v>
      </c>
      <c r="B331" s="3" t="s">
        <v>794</v>
      </c>
      <c r="C331" s="4">
        <v>2019</v>
      </c>
      <c r="D331" s="100">
        <v>1230</v>
      </c>
    </row>
    <row r="332" spans="1:4" ht="18" customHeight="1">
      <c r="A332" s="58">
        <v>44</v>
      </c>
      <c r="B332" s="3" t="s">
        <v>795</v>
      </c>
      <c r="C332" s="4">
        <v>2019</v>
      </c>
      <c r="D332" s="100">
        <v>3960.01</v>
      </c>
    </row>
    <row r="333" spans="1:4" ht="18" customHeight="1">
      <c r="A333" s="58">
        <v>45</v>
      </c>
      <c r="B333" s="3" t="s">
        <v>796</v>
      </c>
      <c r="C333" s="4">
        <v>2020</v>
      </c>
      <c r="D333" s="100">
        <v>26500</v>
      </c>
    </row>
    <row r="334" spans="1:4" ht="18" customHeight="1">
      <c r="A334" s="58">
        <v>46</v>
      </c>
      <c r="B334" s="3" t="s">
        <v>797</v>
      </c>
      <c r="C334" s="4">
        <v>2021</v>
      </c>
      <c r="D334" s="100">
        <v>2999</v>
      </c>
    </row>
    <row r="335" spans="1:4" ht="18" customHeight="1">
      <c r="A335" s="58">
        <v>47</v>
      </c>
      <c r="B335" s="3" t="s">
        <v>798</v>
      </c>
      <c r="C335" s="4">
        <v>2021</v>
      </c>
      <c r="D335" s="100">
        <v>898.99</v>
      </c>
    </row>
    <row r="336" spans="1:4" ht="18" customHeight="1">
      <c r="A336" s="58">
        <v>48</v>
      </c>
      <c r="B336" s="3" t="s">
        <v>799</v>
      </c>
      <c r="C336" s="4">
        <v>2021</v>
      </c>
      <c r="D336" s="100">
        <v>1099.01</v>
      </c>
    </row>
    <row r="337" spans="1:4" ht="18" customHeight="1">
      <c r="A337" s="58">
        <v>49</v>
      </c>
      <c r="B337" s="3" t="s">
        <v>800</v>
      </c>
      <c r="C337" s="4">
        <v>2022</v>
      </c>
      <c r="D337" s="100">
        <v>960</v>
      </c>
    </row>
    <row r="338" spans="1:4" ht="18" customHeight="1">
      <c r="A338" s="58">
        <v>50</v>
      </c>
      <c r="B338" s="3" t="s">
        <v>801</v>
      </c>
      <c r="C338" s="4">
        <v>2022</v>
      </c>
      <c r="D338" s="100">
        <v>1900</v>
      </c>
    </row>
    <row r="339" spans="1:4" ht="18" customHeight="1">
      <c r="A339" s="58">
        <v>51</v>
      </c>
      <c r="B339" s="3" t="s">
        <v>802</v>
      </c>
      <c r="C339" s="4">
        <v>2022</v>
      </c>
      <c r="D339" s="100">
        <v>1000</v>
      </c>
    </row>
    <row r="340" spans="1:4" ht="18" customHeight="1">
      <c r="A340" s="58">
        <v>52</v>
      </c>
      <c r="B340" s="3" t="s">
        <v>803</v>
      </c>
      <c r="C340" s="4">
        <v>2022</v>
      </c>
      <c r="D340" s="100">
        <v>999</v>
      </c>
    </row>
    <row r="341" spans="1:4" ht="18" customHeight="1">
      <c r="A341" s="58">
        <v>53</v>
      </c>
      <c r="B341" s="3" t="s">
        <v>558</v>
      </c>
      <c r="C341" s="4">
        <v>2020</v>
      </c>
      <c r="D341" s="100">
        <v>350</v>
      </c>
    </row>
    <row r="342" spans="1:4" ht="12.75">
      <c r="A342" s="348" t="s">
        <v>6</v>
      </c>
      <c r="B342" s="348"/>
      <c r="C342" s="348"/>
      <c r="D342" s="110">
        <f>SUM(D287:D341)</f>
        <v>338228.04000000004</v>
      </c>
    </row>
    <row r="343" spans="1:4" s="23" customFormat="1" ht="12.75">
      <c r="A343" s="36"/>
      <c r="B343" s="37"/>
      <c r="C343" s="36"/>
      <c r="D343" s="111"/>
    </row>
    <row r="344" spans="1:4" ht="12.75" customHeight="1">
      <c r="A344" s="349" t="s">
        <v>335</v>
      </c>
      <c r="B344" s="349"/>
      <c r="C344" s="349"/>
      <c r="D344" s="349"/>
    </row>
    <row r="345" spans="1:4" ht="17.25" customHeight="1">
      <c r="A345" s="343" t="s">
        <v>429</v>
      </c>
      <c r="B345" s="343"/>
      <c r="C345" s="343"/>
      <c r="D345" s="343"/>
    </row>
    <row r="346" spans="1:4" ht="39.75" customHeight="1">
      <c r="A346" s="215" t="s">
        <v>1</v>
      </c>
      <c r="B346" s="215" t="s">
        <v>7</v>
      </c>
      <c r="C346" s="215" t="s">
        <v>8</v>
      </c>
      <c r="D346" s="109" t="s">
        <v>9</v>
      </c>
    </row>
    <row r="347" spans="1:4" s="17" customFormat="1" ht="18" customHeight="1">
      <c r="A347" s="58">
        <v>1</v>
      </c>
      <c r="B347" s="3" t="s">
        <v>474</v>
      </c>
      <c r="C347" s="4">
        <v>2019</v>
      </c>
      <c r="D347" s="100">
        <v>2150</v>
      </c>
    </row>
    <row r="348" spans="1:4" s="17" customFormat="1" ht="18" customHeight="1">
      <c r="A348" s="58">
        <v>2</v>
      </c>
      <c r="B348" s="3" t="s">
        <v>475</v>
      </c>
      <c r="C348" s="4">
        <v>2019</v>
      </c>
      <c r="D348" s="100">
        <v>2403.5</v>
      </c>
    </row>
    <row r="349" spans="1:4" s="17" customFormat="1" ht="18" customHeight="1">
      <c r="A349" s="58">
        <v>3</v>
      </c>
      <c r="B349" s="3" t="s">
        <v>597</v>
      </c>
      <c r="C349" s="4">
        <v>2019</v>
      </c>
      <c r="D349" s="100">
        <v>17500</v>
      </c>
    </row>
    <row r="350" spans="1:4" s="17" customFormat="1" ht="18" customHeight="1">
      <c r="A350" s="58">
        <v>4</v>
      </c>
      <c r="B350" s="3" t="s">
        <v>530</v>
      </c>
      <c r="C350" s="4">
        <v>2019</v>
      </c>
      <c r="D350" s="100">
        <v>1200</v>
      </c>
    </row>
    <row r="351" spans="1:4" s="17" customFormat="1" ht="18" customHeight="1">
      <c r="A351" s="58">
        <v>5</v>
      </c>
      <c r="B351" s="3" t="s">
        <v>531</v>
      </c>
      <c r="C351" s="4">
        <v>2019</v>
      </c>
      <c r="D351" s="100">
        <v>1698.24</v>
      </c>
    </row>
    <row r="352" spans="1:4" s="17" customFormat="1" ht="18" customHeight="1">
      <c r="A352" s="58">
        <v>6</v>
      </c>
      <c r="B352" s="3" t="s">
        <v>532</v>
      </c>
      <c r="C352" s="4">
        <v>2020</v>
      </c>
      <c r="D352" s="100">
        <v>1469</v>
      </c>
    </row>
    <row r="353" spans="1:4" ht="18" customHeight="1">
      <c r="A353" s="58">
        <v>7</v>
      </c>
      <c r="B353" s="3" t="s">
        <v>635</v>
      </c>
      <c r="C353" s="4">
        <v>2020</v>
      </c>
      <c r="D353" s="100">
        <v>720</v>
      </c>
    </row>
    <row r="354" spans="1:4" ht="18" customHeight="1">
      <c r="A354" s="58">
        <v>8</v>
      </c>
      <c r="B354" s="228" t="s">
        <v>719</v>
      </c>
      <c r="C354" s="12">
        <v>2020</v>
      </c>
      <c r="D354" s="229">
        <v>499</v>
      </c>
    </row>
    <row r="355" spans="1:4" ht="18" customHeight="1">
      <c r="A355" s="58">
        <v>9</v>
      </c>
      <c r="B355" s="228" t="s">
        <v>720</v>
      </c>
      <c r="C355" s="12">
        <v>2020</v>
      </c>
      <c r="D355" s="229">
        <v>690</v>
      </c>
    </row>
    <row r="356" spans="1:4" ht="18" customHeight="1">
      <c r="A356" s="58">
        <v>10</v>
      </c>
      <c r="B356" s="228" t="s">
        <v>721</v>
      </c>
      <c r="C356" s="12">
        <v>2021</v>
      </c>
      <c r="D356" s="229">
        <v>999</v>
      </c>
    </row>
    <row r="357" spans="1:4" ht="18" customHeight="1">
      <c r="A357" s="58">
        <v>11</v>
      </c>
      <c r="B357" s="228" t="s">
        <v>722</v>
      </c>
      <c r="C357" s="12">
        <v>2021</v>
      </c>
      <c r="D357" s="229">
        <v>1999</v>
      </c>
    </row>
    <row r="358" spans="1:4" ht="18" customHeight="1">
      <c r="A358" s="58">
        <v>12</v>
      </c>
      <c r="B358" s="228" t="s">
        <v>813</v>
      </c>
      <c r="C358" s="12">
        <v>2021</v>
      </c>
      <c r="D358" s="229">
        <v>4899</v>
      </c>
    </row>
    <row r="359" spans="1:4" ht="18" customHeight="1">
      <c r="A359" s="58">
        <v>13</v>
      </c>
      <c r="B359" s="228" t="s">
        <v>814</v>
      </c>
      <c r="C359" s="12">
        <v>2021</v>
      </c>
      <c r="D359" s="229">
        <v>5999</v>
      </c>
    </row>
    <row r="360" spans="1:4" ht="18" customHeight="1">
      <c r="A360" s="58">
        <v>14</v>
      </c>
      <c r="B360" s="228" t="s">
        <v>815</v>
      </c>
      <c r="C360" s="12">
        <v>2022</v>
      </c>
      <c r="D360" s="229">
        <v>2950</v>
      </c>
    </row>
    <row r="361" spans="1:4" ht="18" customHeight="1">
      <c r="A361" s="58">
        <v>15</v>
      </c>
      <c r="B361" s="228" t="s">
        <v>816</v>
      </c>
      <c r="C361" s="12">
        <v>2022</v>
      </c>
      <c r="D361" s="229">
        <v>1599</v>
      </c>
    </row>
    <row r="362" spans="1:4" ht="13.5" customHeight="1">
      <c r="A362" s="348" t="s">
        <v>6</v>
      </c>
      <c r="B362" s="348"/>
      <c r="C362" s="348"/>
      <c r="D362" s="110">
        <f>SUM(D347:D361)</f>
        <v>46774.740000000005</v>
      </c>
    </row>
    <row r="363" spans="1:4" ht="12.75">
      <c r="A363" s="343" t="s">
        <v>430</v>
      </c>
      <c r="B363" s="343"/>
      <c r="C363" s="343"/>
      <c r="D363" s="343"/>
    </row>
    <row r="364" spans="1:4" ht="39.75" customHeight="1">
      <c r="A364" s="215" t="s">
        <v>1</v>
      </c>
      <c r="B364" s="215" t="s">
        <v>10</v>
      </c>
      <c r="C364" s="215" t="s">
        <v>8</v>
      </c>
      <c r="D364" s="109" t="s">
        <v>9</v>
      </c>
    </row>
    <row r="365" spans="1:4" s="17" customFormat="1" ht="18" customHeight="1">
      <c r="A365" s="58">
        <v>1</v>
      </c>
      <c r="B365" s="3" t="s">
        <v>476</v>
      </c>
      <c r="C365" s="13">
        <v>2019</v>
      </c>
      <c r="D365" s="99">
        <v>1804.98</v>
      </c>
    </row>
    <row r="366" spans="1:4" s="17" customFormat="1" ht="18" customHeight="1">
      <c r="A366" s="58">
        <v>2</v>
      </c>
      <c r="B366" s="3" t="s">
        <v>477</v>
      </c>
      <c r="C366" s="13">
        <v>2019</v>
      </c>
      <c r="D366" s="99">
        <f>5*1210</f>
        <v>6050</v>
      </c>
    </row>
    <row r="367" spans="1:4" s="17" customFormat="1" ht="18" customHeight="1">
      <c r="A367" s="58">
        <v>3</v>
      </c>
      <c r="B367" s="3" t="s">
        <v>478</v>
      </c>
      <c r="C367" s="13">
        <v>2019</v>
      </c>
      <c r="D367" s="99">
        <f>3*2646.34</f>
        <v>7939.02</v>
      </c>
    </row>
    <row r="368" spans="1:4" s="17" customFormat="1" ht="18" customHeight="1">
      <c r="A368" s="58">
        <v>4</v>
      </c>
      <c r="B368" s="3" t="s">
        <v>329</v>
      </c>
      <c r="C368" s="13">
        <v>2019</v>
      </c>
      <c r="D368" s="99">
        <v>1299</v>
      </c>
    </row>
    <row r="369" spans="1:4" s="17" customFormat="1" ht="18" customHeight="1">
      <c r="A369" s="58">
        <v>5</v>
      </c>
      <c r="B369" s="3" t="s">
        <v>533</v>
      </c>
      <c r="C369" s="13">
        <v>2019</v>
      </c>
      <c r="D369" s="99">
        <v>1299</v>
      </c>
    </row>
    <row r="370" spans="1:4" s="17" customFormat="1" ht="18" customHeight="1">
      <c r="A370" s="58">
        <v>6</v>
      </c>
      <c r="B370" s="3" t="s">
        <v>534</v>
      </c>
      <c r="C370" s="13">
        <v>2019</v>
      </c>
      <c r="D370" s="99">
        <v>538.19</v>
      </c>
    </row>
    <row r="371" spans="1:4" s="17" customFormat="1" ht="18" customHeight="1">
      <c r="A371" s="58">
        <v>7</v>
      </c>
      <c r="B371" s="3" t="s">
        <v>598</v>
      </c>
      <c r="C371" s="13">
        <v>2019</v>
      </c>
      <c r="D371" s="99">
        <f>3*269.09</f>
        <v>807.27</v>
      </c>
    </row>
    <row r="372" spans="1:4" s="17" customFormat="1" ht="18" customHeight="1">
      <c r="A372" s="58">
        <v>8</v>
      </c>
      <c r="B372" s="3" t="s">
        <v>599</v>
      </c>
      <c r="C372" s="13">
        <v>2019</v>
      </c>
      <c r="D372" s="99">
        <f>2*449.1</f>
        <v>898.2</v>
      </c>
    </row>
    <row r="373" spans="1:4" s="17" customFormat="1" ht="18" customHeight="1">
      <c r="A373" s="58">
        <v>9</v>
      </c>
      <c r="B373" s="3" t="s">
        <v>600</v>
      </c>
      <c r="C373" s="13">
        <v>2019</v>
      </c>
      <c r="D373" s="99">
        <f>2*449.1</f>
        <v>898.2</v>
      </c>
    </row>
    <row r="374" spans="1:4" s="17" customFormat="1" ht="18" customHeight="1">
      <c r="A374" s="58">
        <v>10</v>
      </c>
      <c r="B374" s="3" t="s">
        <v>535</v>
      </c>
      <c r="C374" s="13">
        <v>2019</v>
      </c>
      <c r="D374" s="99">
        <v>1300</v>
      </c>
    </row>
    <row r="375" spans="1:4" s="17" customFormat="1" ht="18" customHeight="1">
      <c r="A375" s="58">
        <v>11</v>
      </c>
      <c r="B375" s="3" t="s">
        <v>536</v>
      </c>
      <c r="C375" s="13">
        <v>2019</v>
      </c>
      <c r="D375" s="99">
        <v>349.9</v>
      </c>
    </row>
    <row r="376" spans="1:4" s="17" customFormat="1" ht="18" customHeight="1">
      <c r="A376" s="58">
        <v>12</v>
      </c>
      <c r="B376" s="3" t="s">
        <v>537</v>
      </c>
      <c r="C376" s="13">
        <v>2019</v>
      </c>
      <c r="D376" s="99">
        <v>829</v>
      </c>
    </row>
    <row r="377" spans="1:4" s="17" customFormat="1" ht="18" customHeight="1">
      <c r="A377" s="58">
        <v>13</v>
      </c>
      <c r="B377" s="3" t="s">
        <v>538</v>
      </c>
      <c r="C377" s="13">
        <v>2019</v>
      </c>
      <c r="D377" s="99">
        <v>1075</v>
      </c>
    </row>
    <row r="378" spans="1:4" s="17" customFormat="1" ht="18" customHeight="1">
      <c r="A378" s="58">
        <v>14</v>
      </c>
      <c r="B378" s="3" t="s">
        <v>601</v>
      </c>
      <c r="C378" s="13">
        <v>2020</v>
      </c>
      <c r="D378" s="99">
        <v>1340.01</v>
      </c>
    </row>
    <row r="379" spans="1:4" s="17" customFormat="1" ht="18" customHeight="1">
      <c r="A379" s="58">
        <v>15</v>
      </c>
      <c r="B379" s="14" t="s">
        <v>539</v>
      </c>
      <c r="C379" s="13">
        <v>2020</v>
      </c>
      <c r="D379" s="99">
        <v>349</v>
      </c>
    </row>
    <row r="380" spans="1:4" ht="18" customHeight="1">
      <c r="A380" s="58">
        <v>16</v>
      </c>
      <c r="B380" s="164" t="s">
        <v>636</v>
      </c>
      <c r="C380" s="13">
        <v>2020</v>
      </c>
      <c r="D380" s="56">
        <v>12600</v>
      </c>
    </row>
    <row r="381" spans="1:4" ht="18" customHeight="1">
      <c r="A381" s="58">
        <v>17</v>
      </c>
      <c r="B381" s="164" t="s">
        <v>636</v>
      </c>
      <c r="C381" s="13">
        <v>2020</v>
      </c>
      <c r="D381" s="56">
        <v>13250</v>
      </c>
    </row>
    <row r="382" spans="1:4" ht="18" customHeight="1">
      <c r="A382" s="58">
        <v>18</v>
      </c>
      <c r="B382" s="164" t="s">
        <v>637</v>
      </c>
      <c r="C382" s="13">
        <v>2020</v>
      </c>
      <c r="D382" s="56">
        <v>3000</v>
      </c>
    </row>
    <row r="383" spans="1:4" ht="18" customHeight="1">
      <c r="A383" s="58">
        <v>19</v>
      </c>
      <c r="B383" s="230" t="s">
        <v>723</v>
      </c>
      <c r="C383" s="12">
        <v>2020</v>
      </c>
      <c r="D383" s="231">
        <v>2499</v>
      </c>
    </row>
    <row r="384" spans="1:4" ht="18" customHeight="1">
      <c r="A384" s="58">
        <v>20</v>
      </c>
      <c r="B384" s="230" t="s">
        <v>724</v>
      </c>
      <c r="C384" s="12">
        <v>2020</v>
      </c>
      <c r="D384" s="231">
        <v>2277</v>
      </c>
    </row>
    <row r="385" spans="1:4" ht="18" customHeight="1">
      <c r="A385" s="58">
        <v>21</v>
      </c>
      <c r="B385" s="230" t="s">
        <v>725</v>
      </c>
      <c r="C385" s="12">
        <v>2021</v>
      </c>
      <c r="D385" s="231">
        <v>19725</v>
      </c>
    </row>
    <row r="386" spans="1:4" ht="18" customHeight="1">
      <c r="A386" s="58">
        <v>22</v>
      </c>
      <c r="B386" s="230" t="s">
        <v>817</v>
      </c>
      <c r="C386" s="12">
        <v>2021</v>
      </c>
      <c r="D386" s="231">
        <v>5895</v>
      </c>
    </row>
    <row r="387" spans="1:4" ht="18" customHeight="1">
      <c r="A387" s="58">
        <v>23</v>
      </c>
      <c r="B387" s="230" t="s">
        <v>818</v>
      </c>
      <c r="C387" s="12">
        <v>2021</v>
      </c>
      <c r="D387" s="231">
        <v>5990</v>
      </c>
    </row>
    <row r="388" spans="1:4" ht="18" customHeight="1">
      <c r="A388" s="58">
        <v>24</v>
      </c>
      <c r="B388" s="230" t="s">
        <v>819</v>
      </c>
      <c r="C388" s="12">
        <v>2021</v>
      </c>
      <c r="D388" s="231">
        <v>2634</v>
      </c>
    </row>
    <row r="389" spans="1:4" ht="18" customHeight="1">
      <c r="A389" s="58">
        <v>25</v>
      </c>
      <c r="B389" s="230" t="s">
        <v>820</v>
      </c>
      <c r="C389" s="12">
        <v>2021</v>
      </c>
      <c r="D389" s="231">
        <v>3198</v>
      </c>
    </row>
    <row r="390" spans="1:4" ht="18" customHeight="1">
      <c r="A390" s="58">
        <v>26</v>
      </c>
      <c r="B390" s="230" t="s">
        <v>821</v>
      </c>
      <c r="C390" s="12">
        <v>2022</v>
      </c>
      <c r="D390" s="231">
        <v>3699</v>
      </c>
    </row>
    <row r="391" spans="1:4" ht="18" customHeight="1">
      <c r="A391" s="58">
        <v>27</v>
      </c>
      <c r="B391" s="230" t="s">
        <v>822</v>
      </c>
      <c r="C391" s="12">
        <v>2022</v>
      </c>
      <c r="D391" s="231">
        <v>2000</v>
      </c>
    </row>
    <row r="392" spans="1:4" ht="18" customHeight="1">
      <c r="A392" s="58">
        <v>28</v>
      </c>
      <c r="B392" s="230" t="s">
        <v>823</v>
      </c>
      <c r="C392" s="12">
        <v>2022</v>
      </c>
      <c r="D392" s="231">
        <v>500</v>
      </c>
    </row>
    <row r="393" spans="1:4" ht="18" customHeight="1">
      <c r="A393" s="58">
        <v>29</v>
      </c>
      <c r="B393" s="230" t="s">
        <v>824</v>
      </c>
      <c r="C393" s="12">
        <v>2022</v>
      </c>
      <c r="D393" s="231">
        <v>3130</v>
      </c>
    </row>
    <row r="394" spans="1:4" ht="18" customHeight="1">
      <c r="A394" s="58">
        <v>30</v>
      </c>
      <c r="B394" s="230" t="s">
        <v>932</v>
      </c>
      <c r="C394" s="12">
        <v>2022</v>
      </c>
      <c r="D394" s="231">
        <v>3000</v>
      </c>
    </row>
    <row r="395" spans="1:4" ht="18" customHeight="1">
      <c r="A395" s="58">
        <v>31</v>
      </c>
      <c r="B395" s="230" t="s">
        <v>824</v>
      </c>
      <c r="C395" s="12">
        <v>2022</v>
      </c>
      <c r="D395" s="231">
        <v>11600</v>
      </c>
    </row>
    <row r="396" spans="1:4" ht="18" customHeight="1">
      <c r="A396" s="58">
        <v>32</v>
      </c>
      <c r="B396" s="230" t="s">
        <v>933</v>
      </c>
      <c r="C396" s="12">
        <v>2022</v>
      </c>
      <c r="D396" s="231">
        <v>9350</v>
      </c>
    </row>
    <row r="397" spans="1:4" ht="18" customHeight="1">
      <c r="A397" s="58">
        <v>33</v>
      </c>
      <c r="B397" s="230" t="s">
        <v>934</v>
      </c>
      <c r="C397" s="12">
        <v>2023</v>
      </c>
      <c r="D397" s="231">
        <v>2279</v>
      </c>
    </row>
    <row r="398" spans="1:4" ht="18" customHeight="1">
      <c r="A398" s="58">
        <v>34</v>
      </c>
      <c r="B398" s="230" t="s">
        <v>935</v>
      </c>
      <c r="C398" s="12">
        <v>2023</v>
      </c>
      <c r="D398" s="231">
        <v>1698</v>
      </c>
    </row>
    <row r="399" spans="1:4" ht="18" customHeight="1">
      <c r="A399" s="58">
        <v>35</v>
      </c>
      <c r="B399" s="230" t="s">
        <v>936</v>
      </c>
      <c r="C399" s="12">
        <v>2023</v>
      </c>
      <c r="D399" s="231">
        <v>3950</v>
      </c>
    </row>
    <row r="400" spans="1:4" ht="12.75">
      <c r="A400" s="348" t="s">
        <v>6</v>
      </c>
      <c r="B400" s="348"/>
      <c r="C400" s="348"/>
      <c r="D400" s="110">
        <f>SUM(D365:D399)</f>
        <v>139050.77000000002</v>
      </c>
    </row>
    <row r="401" spans="1:4" s="23" customFormat="1" ht="12.75">
      <c r="A401" s="36"/>
      <c r="B401" s="37"/>
      <c r="C401" s="36"/>
      <c r="D401" s="111"/>
    </row>
    <row r="402" spans="1:4" ht="13.5" customHeight="1">
      <c r="A402" s="353" t="s">
        <v>251</v>
      </c>
      <c r="B402" s="354"/>
      <c r="C402" s="354"/>
      <c r="D402" s="355"/>
    </row>
    <row r="403" spans="1:4" ht="13.5" customHeight="1">
      <c r="A403" s="343" t="s">
        <v>429</v>
      </c>
      <c r="B403" s="343"/>
      <c r="C403" s="343"/>
      <c r="D403" s="343"/>
    </row>
    <row r="404" spans="1:4" ht="39.75" customHeight="1">
      <c r="A404" s="181" t="s">
        <v>1</v>
      </c>
      <c r="B404" s="168" t="s">
        <v>7</v>
      </c>
      <c r="C404" s="215" t="s">
        <v>8</v>
      </c>
      <c r="D404" s="109" t="s">
        <v>9</v>
      </c>
    </row>
    <row r="405" spans="1:4" ht="18" customHeight="1">
      <c r="A405" s="58">
        <v>1</v>
      </c>
      <c r="B405" s="3" t="s">
        <v>483</v>
      </c>
      <c r="C405" s="4">
        <v>2019</v>
      </c>
      <c r="D405" s="119">
        <v>14000</v>
      </c>
    </row>
    <row r="406" spans="1:4" ht="18" customHeight="1">
      <c r="A406" s="58">
        <v>2</v>
      </c>
      <c r="B406" s="3" t="s">
        <v>825</v>
      </c>
      <c r="C406" s="4">
        <v>2022</v>
      </c>
      <c r="D406" s="119">
        <v>8750</v>
      </c>
    </row>
    <row r="407" spans="1:4" ht="18" customHeight="1">
      <c r="A407" s="58">
        <v>3</v>
      </c>
      <c r="B407" s="3" t="s">
        <v>939</v>
      </c>
      <c r="C407" s="4">
        <v>2023</v>
      </c>
      <c r="D407" s="119">
        <v>9540</v>
      </c>
    </row>
    <row r="408" spans="1:4" ht="18" customHeight="1">
      <c r="A408" s="58">
        <v>4</v>
      </c>
      <c r="B408" s="3" t="s">
        <v>940</v>
      </c>
      <c r="C408" s="4">
        <v>2023</v>
      </c>
      <c r="D408" s="119">
        <v>7876.32</v>
      </c>
    </row>
    <row r="409" spans="1:4" ht="18" customHeight="1">
      <c r="A409" s="58">
        <v>5</v>
      </c>
      <c r="B409" s="3" t="s">
        <v>941</v>
      </c>
      <c r="C409" s="4">
        <v>2023</v>
      </c>
      <c r="D409" s="119">
        <v>4872.92</v>
      </c>
    </row>
    <row r="410" spans="1:4" ht="18" customHeight="1">
      <c r="A410" s="58">
        <v>6</v>
      </c>
      <c r="B410" s="3" t="s">
        <v>942</v>
      </c>
      <c r="C410" s="4">
        <v>2023</v>
      </c>
      <c r="D410" s="119">
        <v>22260</v>
      </c>
    </row>
    <row r="411" spans="1:4" ht="18" customHeight="1">
      <c r="A411" s="58">
        <v>7</v>
      </c>
      <c r="B411" s="3" t="s">
        <v>943</v>
      </c>
      <c r="C411" s="4">
        <v>2023</v>
      </c>
      <c r="D411" s="119">
        <v>17700</v>
      </c>
    </row>
    <row r="412" spans="1:4" ht="13.5" customHeight="1">
      <c r="A412" s="348" t="s">
        <v>6</v>
      </c>
      <c r="B412" s="348"/>
      <c r="C412" s="348"/>
      <c r="D412" s="110">
        <f>SUM(D405:D411)</f>
        <v>84999.23999999999</v>
      </c>
    </row>
    <row r="413" spans="1:4" ht="13.5" customHeight="1">
      <c r="A413" s="343" t="s">
        <v>430</v>
      </c>
      <c r="B413" s="343"/>
      <c r="C413" s="343"/>
      <c r="D413" s="343"/>
    </row>
    <row r="414" spans="1:4" ht="39.75" customHeight="1">
      <c r="A414" s="181" t="s">
        <v>1</v>
      </c>
      <c r="B414" s="168" t="s">
        <v>10</v>
      </c>
      <c r="C414" s="215" t="s">
        <v>8</v>
      </c>
      <c r="D414" s="109" t="s">
        <v>9</v>
      </c>
    </row>
    <row r="415" spans="1:4" ht="18" customHeight="1">
      <c r="A415" s="58">
        <v>1</v>
      </c>
      <c r="B415" s="3" t="s">
        <v>480</v>
      </c>
      <c r="C415" s="4">
        <v>2019</v>
      </c>
      <c r="D415" s="119">
        <v>1623.6</v>
      </c>
    </row>
    <row r="416" spans="1:4" ht="18" customHeight="1">
      <c r="A416" s="58">
        <v>2</v>
      </c>
      <c r="B416" s="3" t="s">
        <v>481</v>
      </c>
      <c r="C416" s="4">
        <v>2019</v>
      </c>
      <c r="D416" s="119">
        <v>6050</v>
      </c>
    </row>
    <row r="417" spans="1:4" ht="18" customHeight="1">
      <c r="A417" s="58">
        <v>3</v>
      </c>
      <c r="B417" s="3" t="s">
        <v>482</v>
      </c>
      <c r="C417" s="4">
        <v>2019</v>
      </c>
      <c r="D417" s="119">
        <v>3500</v>
      </c>
    </row>
    <row r="418" spans="1:4" ht="18" customHeight="1">
      <c r="A418" s="58">
        <v>4</v>
      </c>
      <c r="B418" s="3" t="s">
        <v>573</v>
      </c>
      <c r="C418" s="4">
        <v>2019</v>
      </c>
      <c r="D418" s="119">
        <v>573.18</v>
      </c>
    </row>
    <row r="419" spans="1:4" ht="18" customHeight="1">
      <c r="A419" s="58">
        <v>5</v>
      </c>
      <c r="B419" s="3" t="s">
        <v>574</v>
      </c>
      <c r="C419" s="4">
        <v>2019</v>
      </c>
      <c r="D419" s="119">
        <v>3876.11</v>
      </c>
    </row>
    <row r="420" spans="1:4" ht="18" customHeight="1">
      <c r="A420" s="58">
        <v>6</v>
      </c>
      <c r="B420" s="3" t="s">
        <v>575</v>
      </c>
      <c r="C420" s="4">
        <v>2020</v>
      </c>
      <c r="D420" s="119">
        <v>12600</v>
      </c>
    </row>
    <row r="421" spans="1:4" ht="18" customHeight="1">
      <c r="A421" s="58">
        <v>7</v>
      </c>
      <c r="B421" s="3" t="s">
        <v>576</v>
      </c>
      <c r="C421" s="4">
        <v>2020</v>
      </c>
      <c r="D421" s="119">
        <v>1745</v>
      </c>
    </row>
    <row r="422" spans="1:4" ht="18" customHeight="1">
      <c r="A422" s="58">
        <v>8</v>
      </c>
      <c r="B422" s="3" t="s">
        <v>577</v>
      </c>
      <c r="C422" s="4">
        <v>2020</v>
      </c>
      <c r="D422" s="119">
        <v>15900</v>
      </c>
    </row>
    <row r="423" spans="1:4" ht="18" customHeight="1">
      <c r="A423" s="58">
        <v>9</v>
      </c>
      <c r="B423" s="3" t="s">
        <v>726</v>
      </c>
      <c r="C423" s="4">
        <v>2020</v>
      </c>
      <c r="D423" s="163">
        <v>2479</v>
      </c>
    </row>
    <row r="424" spans="1:4" ht="18" customHeight="1">
      <c r="A424" s="58">
        <v>10</v>
      </c>
      <c r="B424" s="3" t="s">
        <v>330</v>
      </c>
      <c r="C424" s="4">
        <v>2020</v>
      </c>
      <c r="D424" s="163">
        <v>580</v>
      </c>
    </row>
    <row r="425" spans="1:4" ht="18" customHeight="1">
      <c r="A425" s="58">
        <v>11</v>
      </c>
      <c r="B425" s="3" t="s">
        <v>727</v>
      </c>
      <c r="C425" s="4">
        <v>2020</v>
      </c>
      <c r="D425" s="163">
        <v>1600</v>
      </c>
    </row>
    <row r="426" spans="1:4" ht="18" customHeight="1">
      <c r="A426" s="58">
        <v>12</v>
      </c>
      <c r="B426" s="3" t="s">
        <v>728</v>
      </c>
      <c r="C426" s="4">
        <v>2020</v>
      </c>
      <c r="D426" s="163">
        <v>600</v>
      </c>
    </row>
    <row r="427" spans="1:4" ht="18" customHeight="1">
      <c r="A427" s="58">
        <v>13</v>
      </c>
      <c r="B427" s="3" t="s">
        <v>826</v>
      </c>
      <c r="C427" s="4">
        <v>2021</v>
      </c>
      <c r="D427" s="163">
        <v>6490</v>
      </c>
    </row>
    <row r="428" spans="1:4" ht="18" customHeight="1">
      <c r="A428" s="58">
        <v>14</v>
      </c>
      <c r="B428" s="3" t="s">
        <v>827</v>
      </c>
      <c r="C428" s="4">
        <v>2021</v>
      </c>
      <c r="D428" s="163">
        <v>3249</v>
      </c>
    </row>
    <row r="429" spans="1:4" ht="18" customHeight="1">
      <c r="A429" s="58">
        <v>15</v>
      </c>
      <c r="B429" s="3" t="s">
        <v>828</v>
      </c>
      <c r="C429" s="4">
        <v>2021</v>
      </c>
      <c r="D429" s="163">
        <v>1299</v>
      </c>
    </row>
    <row r="430" spans="1:4" ht="18" customHeight="1">
      <c r="A430" s="58">
        <v>16</v>
      </c>
      <c r="B430" s="3" t="s">
        <v>829</v>
      </c>
      <c r="C430" s="4">
        <v>2021</v>
      </c>
      <c r="D430" s="163">
        <v>319</v>
      </c>
    </row>
    <row r="431" spans="1:4" ht="18" customHeight="1">
      <c r="A431" s="58">
        <v>17</v>
      </c>
      <c r="B431" s="3" t="s">
        <v>830</v>
      </c>
      <c r="C431" s="4">
        <v>2022</v>
      </c>
      <c r="D431" s="163">
        <v>5000</v>
      </c>
    </row>
    <row r="432" spans="1:4" ht="18" customHeight="1">
      <c r="A432" s="58">
        <v>18</v>
      </c>
      <c r="B432" s="3" t="s">
        <v>831</v>
      </c>
      <c r="C432" s="4">
        <v>2022</v>
      </c>
      <c r="D432" s="163">
        <v>5000</v>
      </c>
    </row>
    <row r="433" spans="1:4" ht="18" customHeight="1">
      <c r="A433" s="58">
        <v>19</v>
      </c>
      <c r="B433" s="3" t="s">
        <v>944</v>
      </c>
      <c r="C433" s="4">
        <v>2022</v>
      </c>
      <c r="D433" s="163">
        <v>2870</v>
      </c>
    </row>
    <row r="434" spans="1:4" ht="13.5" customHeight="1">
      <c r="A434" s="344" t="s">
        <v>6</v>
      </c>
      <c r="B434" s="345"/>
      <c r="C434" s="346"/>
      <c r="D434" s="110">
        <f>SUM(D415:D433)</f>
        <v>75353.89</v>
      </c>
    </row>
    <row r="435" spans="1:4" s="23" customFormat="1" ht="12.75">
      <c r="A435" s="36"/>
      <c r="B435" s="104"/>
      <c r="C435" s="36"/>
      <c r="D435" s="111"/>
    </row>
    <row r="436" spans="1:4" ht="13.5" customHeight="1">
      <c r="A436" s="349" t="s">
        <v>266</v>
      </c>
      <c r="B436" s="349"/>
      <c r="C436" s="349"/>
      <c r="D436" s="349"/>
    </row>
    <row r="437" spans="1:4" ht="18" customHeight="1">
      <c r="A437" s="343" t="s">
        <v>430</v>
      </c>
      <c r="B437" s="343"/>
      <c r="C437" s="343"/>
      <c r="D437" s="343"/>
    </row>
    <row r="438" spans="1:4" ht="39.75" customHeight="1">
      <c r="A438" s="215" t="s">
        <v>1</v>
      </c>
      <c r="B438" s="215" t="s">
        <v>7</v>
      </c>
      <c r="C438" s="215" t="s">
        <v>8</v>
      </c>
      <c r="D438" s="109" t="s">
        <v>9</v>
      </c>
    </row>
    <row r="439" spans="1:4" ht="18" customHeight="1">
      <c r="A439" s="4">
        <v>1</v>
      </c>
      <c r="B439" s="3" t="s">
        <v>832</v>
      </c>
      <c r="C439" s="4">
        <v>2022</v>
      </c>
      <c r="D439" s="163">
        <v>329.99</v>
      </c>
    </row>
    <row r="440" spans="1:4" ht="18" customHeight="1">
      <c r="A440" s="4">
        <v>2</v>
      </c>
      <c r="B440" s="3" t="s">
        <v>833</v>
      </c>
      <c r="C440" s="4">
        <v>2022</v>
      </c>
      <c r="D440" s="163">
        <v>429</v>
      </c>
    </row>
    <row r="441" spans="1:4" ht="18" customHeight="1">
      <c r="A441" s="4">
        <v>3</v>
      </c>
      <c r="B441" s="3" t="s">
        <v>444</v>
      </c>
      <c r="C441" s="4">
        <v>2019</v>
      </c>
      <c r="D441" s="163">
        <v>449</v>
      </c>
    </row>
    <row r="442" spans="1:4" ht="18" customHeight="1">
      <c r="A442" s="4">
        <v>4</v>
      </c>
      <c r="B442" s="3" t="s">
        <v>445</v>
      </c>
      <c r="C442" s="4">
        <v>2019</v>
      </c>
      <c r="D442" s="163">
        <v>449</v>
      </c>
    </row>
    <row r="443" spans="1:4" ht="18" customHeight="1">
      <c r="A443" s="4">
        <v>5</v>
      </c>
      <c r="B443" s="3" t="s">
        <v>732</v>
      </c>
      <c r="C443" s="4">
        <v>2020</v>
      </c>
      <c r="D443" s="163">
        <v>3650</v>
      </c>
    </row>
    <row r="444" spans="1:4" ht="18" customHeight="1">
      <c r="A444" s="4">
        <v>6</v>
      </c>
      <c r="B444" s="3" t="s">
        <v>834</v>
      </c>
      <c r="C444" s="4">
        <v>2021</v>
      </c>
      <c r="D444" s="163">
        <v>799</v>
      </c>
    </row>
    <row r="445" spans="1:4" ht="18" customHeight="1">
      <c r="A445" s="4">
        <v>7</v>
      </c>
      <c r="B445" s="3" t="s">
        <v>444</v>
      </c>
      <c r="C445" s="4">
        <v>2021</v>
      </c>
      <c r="D445" s="163">
        <v>499</v>
      </c>
    </row>
    <row r="446" spans="1:4" ht="18" customHeight="1">
      <c r="A446" s="4">
        <v>8</v>
      </c>
      <c r="B446" s="3" t="s">
        <v>947</v>
      </c>
      <c r="C446" s="4">
        <v>2022</v>
      </c>
      <c r="D446" s="163">
        <v>2589.25</v>
      </c>
    </row>
    <row r="447" spans="1:4" ht="18" customHeight="1">
      <c r="A447" s="4">
        <v>9</v>
      </c>
      <c r="B447" s="3" t="s">
        <v>948</v>
      </c>
      <c r="C447" s="4">
        <v>2022</v>
      </c>
      <c r="D447" s="163">
        <v>2660</v>
      </c>
    </row>
    <row r="448" spans="1:4" ht="18" customHeight="1">
      <c r="A448" s="4">
        <v>10</v>
      </c>
      <c r="B448" s="3" t="s">
        <v>948</v>
      </c>
      <c r="C448" s="4">
        <v>2022</v>
      </c>
      <c r="D448" s="163">
        <v>2660</v>
      </c>
    </row>
    <row r="449" spans="1:4" ht="18" customHeight="1">
      <c r="A449" s="4">
        <v>11</v>
      </c>
      <c r="B449" s="3" t="s">
        <v>948</v>
      </c>
      <c r="C449" s="4">
        <v>2022</v>
      </c>
      <c r="D449" s="163">
        <v>2660</v>
      </c>
    </row>
    <row r="450" spans="1:4" ht="18" customHeight="1">
      <c r="A450" s="4">
        <v>12</v>
      </c>
      <c r="B450" s="3" t="s">
        <v>949</v>
      </c>
      <c r="C450" s="4">
        <v>2022</v>
      </c>
      <c r="D450" s="163">
        <v>9999</v>
      </c>
    </row>
    <row r="451" spans="1:4" ht="13.5" customHeight="1">
      <c r="A451" s="348" t="s">
        <v>6</v>
      </c>
      <c r="B451" s="348"/>
      <c r="C451" s="348"/>
      <c r="D451" s="96">
        <f>SUM(D439:D450)</f>
        <v>27173.239999999998</v>
      </c>
    </row>
    <row r="452" spans="1:4" s="23" customFormat="1" ht="12.75">
      <c r="A452" s="36"/>
      <c r="B452" s="37"/>
      <c r="C452" s="36"/>
      <c r="D452" s="111"/>
    </row>
    <row r="454" spans="1:4" ht="19.5" customHeight="1">
      <c r="A454" s="347" t="s">
        <v>424</v>
      </c>
      <c r="B454" s="347"/>
      <c r="C454" s="347"/>
      <c r="D454" s="120">
        <f>SUM(D46,D91,D120,D146,D177,D192,D215,D283,D362,D412)</f>
        <v>1033958.55</v>
      </c>
    </row>
    <row r="455" spans="1:4" ht="19.5" customHeight="1">
      <c r="A455" s="347" t="s">
        <v>425</v>
      </c>
      <c r="B455" s="347"/>
      <c r="C455" s="347"/>
      <c r="D455" s="120">
        <f>D55+D109+D129+D135+D182+D198+D232+D342+D400+D434+D451</f>
        <v>772159.0800000001</v>
      </c>
    </row>
    <row r="456" spans="1:4" ht="19.5" customHeight="1">
      <c r="A456" s="347" t="s">
        <v>426</v>
      </c>
      <c r="B456" s="347"/>
      <c r="C456" s="347"/>
      <c r="D456" s="120">
        <f>SUM(D236)</f>
        <v>20000</v>
      </c>
    </row>
    <row r="457" spans="3:4" ht="12.75">
      <c r="C457" s="233" t="s">
        <v>606</v>
      </c>
      <c r="D457" s="234">
        <f>SUM(D454:D456)</f>
        <v>1826117.6300000001</v>
      </c>
    </row>
    <row r="546" spans="1:4" ht="18" customHeight="1">
      <c r="A546" s="8"/>
      <c r="B546" s="9"/>
      <c r="C546" s="8"/>
      <c r="D546" s="121"/>
    </row>
    <row r="547" spans="1:4" ht="18" customHeight="1">
      <c r="A547" s="8"/>
      <c r="B547" s="9"/>
      <c r="C547" s="43"/>
      <c r="D547" s="122"/>
    </row>
    <row r="548" spans="1:4" ht="18" customHeight="1">
      <c r="A548" s="8"/>
      <c r="B548" s="9"/>
      <c r="C548" s="8"/>
      <c r="D548" s="121"/>
    </row>
    <row r="555" spans="3:4" ht="32.25" customHeight="1">
      <c r="C555" s="43"/>
      <c r="D555" s="122"/>
    </row>
  </sheetData>
  <sheetProtection/>
  <mergeCells count="66">
    <mergeCell ref="A146:C146"/>
    <mergeCell ref="A362:C362"/>
    <mergeCell ref="A400:C400"/>
    <mergeCell ref="A402:D402"/>
    <mergeCell ref="A412:C412"/>
    <mergeCell ref="A184:D184"/>
    <mergeCell ref="A185:D185"/>
    <mergeCell ref="A177:C177"/>
    <mergeCell ref="A232:C232"/>
    <mergeCell ref="A216:D216"/>
    <mergeCell ref="A109:C109"/>
    <mergeCell ref="A137:D137"/>
    <mergeCell ref="A138:D138"/>
    <mergeCell ref="A131:D131"/>
    <mergeCell ref="A132:D132"/>
    <mergeCell ref="A135:C135"/>
    <mergeCell ref="A182:C182"/>
    <mergeCell ref="A1:D1"/>
    <mergeCell ref="A3:D3"/>
    <mergeCell ref="A47:D47"/>
    <mergeCell ref="A55:C55"/>
    <mergeCell ref="A4:D4"/>
    <mergeCell ref="A46:C46"/>
    <mergeCell ref="A57:D57"/>
    <mergeCell ref="A112:D112"/>
    <mergeCell ref="A120:C120"/>
    <mergeCell ref="A269:D269"/>
    <mergeCell ref="A201:D201"/>
    <mergeCell ref="A58:D58"/>
    <mergeCell ref="A92:D92"/>
    <mergeCell ref="A91:C91"/>
    <mergeCell ref="A111:D111"/>
    <mergeCell ref="A129:C129"/>
    <mergeCell ref="A178:D178"/>
    <mergeCell ref="A121:D121"/>
    <mergeCell ref="A192:C192"/>
    <mergeCell ref="A434:C434"/>
    <mergeCell ref="A193:D193"/>
    <mergeCell ref="A342:C342"/>
    <mergeCell ref="A238:D238"/>
    <mergeCell ref="A239:D239"/>
    <mergeCell ref="A284:D284"/>
    <mergeCell ref="A304:D304"/>
    <mergeCell ref="A283:C283"/>
    <mergeCell ref="A200:D200"/>
    <mergeCell ref="A215:C215"/>
    <mergeCell ref="A325:D325"/>
    <mergeCell ref="A363:D363"/>
    <mergeCell ref="A148:D148"/>
    <mergeCell ref="A149:D149"/>
    <mergeCell ref="A198:C198"/>
    <mergeCell ref="A241:D241"/>
    <mergeCell ref="A248:D248"/>
    <mergeCell ref="A345:D345"/>
    <mergeCell ref="A286:D286"/>
    <mergeCell ref="A344:D344"/>
    <mergeCell ref="A233:D233"/>
    <mergeCell ref="A236:C236"/>
    <mergeCell ref="A456:C456"/>
    <mergeCell ref="A451:C451"/>
    <mergeCell ref="A454:C454"/>
    <mergeCell ref="A436:D436"/>
    <mergeCell ref="A437:D437"/>
    <mergeCell ref="A455:C455"/>
    <mergeCell ref="A403:D403"/>
    <mergeCell ref="A413:D413"/>
  </mergeCells>
  <printOptions/>
  <pageMargins left="1.1811023622047245" right="0.3937007874015748" top="0.5905511811023623" bottom="0.5905511811023623" header="0" footer="0"/>
  <pageSetup horizontalDpi="600" verticalDpi="600" orientation="portrait" paperSize="9" scale="77" r:id="rId1"/>
  <rowBreaks count="6" manualBreakCount="6">
    <brk id="55" max="3" man="1"/>
    <brk id="110" max="3" man="1"/>
    <brk id="215" max="3" man="1"/>
    <brk id="268" max="3" man="1"/>
    <brk id="324" max="3" man="1"/>
    <brk id="434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24"/>
  <sheetViews>
    <sheetView view="pageBreakPreview" zoomScaleNormal="90" zoomScaleSheetLayoutView="100" zoomScalePageLayoutView="0" workbookViewId="0" topLeftCell="A1">
      <selection activeCell="C19" sqref="C19"/>
    </sheetView>
  </sheetViews>
  <sheetFormatPr defaultColWidth="9.140625" defaultRowHeight="12.75"/>
  <cols>
    <col min="1" max="1" width="45.7109375" style="5" customWidth="1"/>
    <col min="2" max="2" width="25.8515625" style="28" customWidth="1"/>
    <col min="3" max="3" width="22.421875" style="28" bestFit="1" customWidth="1"/>
    <col min="4" max="16384" width="9.140625" style="5" customWidth="1"/>
  </cols>
  <sheetData>
    <row r="1" spans="1:3" ht="24.75" customHeight="1">
      <c r="A1" s="366" t="s">
        <v>609</v>
      </c>
      <c r="B1" s="366"/>
      <c r="C1" s="366"/>
    </row>
    <row r="2" spans="2:3" ht="8.25" customHeight="1">
      <c r="B2" s="27"/>
      <c r="C2" s="27"/>
    </row>
    <row r="3" spans="2:3" ht="8.25" customHeight="1">
      <c r="B3" s="27"/>
      <c r="C3" s="27"/>
    </row>
    <row r="4" spans="1:3" ht="49.5" customHeight="1">
      <c r="A4" s="91" t="s">
        <v>123</v>
      </c>
      <c r="B4" s="94" t="s">
        <v>591</v>
      </c>
      <c r="C4" s="94" t="s">
        <v>384</v>
      </c>
    </row>
    <row r="5" spans="1:3" s="65" customFormat="1" ht="30" customHeight="1">
      <c r="A5" s="25" t="s">
        <v>36</v>
      </c>
      <c r="B5" s="40">
        <v>4251441.2</v>
      </c>
      <c r="C5" s="40" t="s">
        <v>86</v>
      </c>
    </row>
    <row r="6" spans="1:3" s="65" customFormat="1" ht="30" customHeight="1">
      <c r="A6" s="25" t="s">
        <v>675</v>
      </c>
      <c r="B6" s="302">
        <f>461400.32+3260.82</f>
        <v>464661.14</v>
      </c>
      <c r="C6" s="40" t="s">
        <v>86</v>
      </c>
    </row>
    <row r="7" spans="1:3" s="65" customFormat="1" ht="30" customHeight="1">
      <c r="A7" s="25" t="s">
        <v>144</v>
      </c>
      <c r="B7" s="267">
        <v>328178.72</v>
      </c>
      <c r="C7" s="40" t="s">
        <v>86</v>
      </c>
    </row>
    <row r="8" spans="1:3" s="65" customFormat="1" ht="30" customHeight="1">
      <c r="A8" s="25" t="s">
        <v>400</v>
      </c>
      <c r="B8" s="40">
        <v>170750.91</v>
      </c>
      <c r="C8" s="40" t="s">
        <v>86</v>
      </c>
    </row>
    <row r="9" spans="1:3" s="65" customFormat="1" ht="30" customHeight="1">
      <c r="A9" s="25" t="s">
        <v>151</v>
      </c>
      <c r="B9" s="40">
        <v>673851.6299999999</v>
      </c>
      <c r="C9" s="40">
        <v>589794.19</v>
      </c>
    </row>
    <row r="10" spans="1:3" s="65" customFormat="1" ht="30" customHeight="1">
      <c r="A10" s="25" t="s">
        <v>163</v>
      </c>
      <c r="B10" s="40">
        <v>804596.52</v>
      </c>
      <c r="C10" s="40" t="s">
        <v>86</v>
      </c>
    </row>
    <row r="11" spans="1:3" s="65" customFormat="1" ht="30" customHeight="1">
      <c r="A11" s="25" t="s">
        <v>198</v>
      </c>
      <c r="B11" s="40">
        <v>48533.44</v>
      </c>
      <c r="C11" s="40" t="s">
        <v>86</v>
      </c>
    </row>
    <row r="12" spans="1:3" s="65" customFormat="1" ht="30" customHeight="1">
      <c r="A12" s="25" t="s">
        <v>416</v>
      </c>
      <c r="B12" s="40">
        <v>438650</v>
      </c>
      <c r="C12" s="40">
        <v>80000</v>
      </c>
    </row>
    <row r="13" spans="1:3" s="65" customFormat="1" ht="30" customHeight="1">
      <c r="A13" s="25" t="s">
        <v>213</v>
      </c>
      <c r="B13" s="267">
        <f>651738.69+1182034.32+1012041.51</f>
        <v>2845814.52</v>
      </c>
      <c r="C13" s="40">
        <f>65375.99+158533.39+184536.45</f>
        <v>408445.83</v>
      </c>
    </row>
    <row r="14" spans="1:3" s="65" customFormat="1" ht="30" customHeight="1">
      <c r="A14" s="25" t="s">
        <v>811</v>
      </c>
      <c r="B14" s="40">
        <v>787520.2899999999</v>
      </c>
      <c r="C14" s="268">
        <v>94216.33</v>
      </c>
    </row>
    <row r="15" spans="1:3" s="65" customFormat="1" ht="30" customHeight="1">
      <c r="A15" s="25" t="s">
        <v>251</v>
      </c>
      <c r="B15" s="40">
        <v>768582.8</v>
      </c>
      <c r="C15" s="40">
        <v>77990.82</v>
      </c>
    </row>
    <row r="16" spans="1:3" s="65" customFormat="1" ht="30" customHeight="1">
      <c r="A16" s="25" t="s">
        <v>266</v>
      </c>
      <c r="B16" s="135">
        <v>186379</v>
      </c>
      <c r="C16" s="40">
        <v>28933.06</v>
      </c>
    </row>
    <row r="17" spans="1:3" s="65" customFormat="1" ht="30" customHeight="1">
      <c r="A17" s="25" t="s">
        <v>310</v>
      </c>
      <c r="B17" s="40">
        <v>2082213.65</v>
      </c>
      <c r="C17" s="40" t="s">
        <v>86</v>
      </c>
    </row>
    <row r="18" spans="1:3" ht="23.25" customHeight="1">
      <c r="A18" s="95" t="s">
        <v>6</v>
      </c>
      <c r="B18" s="96">
        <f>SUM(B5:B17)</f>
        <v>13851173.82</v>
      </c>
      <c r="C18" s="96">
        <f>SUM(C5:C17)</f>
        <v>1279380.2300000002</v>
      </c>
    </row>
    <row r="19" spans="2:3" ht="23.25" customHeight="1">
      <c r="B19" s="18"/>
      <c r="C19" s="18"/>
    </row>
    <row r="20" spans="2:3" ht="12.75">
      <c r="B20" s="18"/>
      <c r="C20" s="18"/>
    </row>
    <row r="21" spans="2:3" ht="12.75">
      <c r="B21" s="18"/>
      <c r="C21" s="18"/>
    </row>
    <row r="22" spans="2:3" ht="12.75">
      <c r="B22" s="18"/>
      <c r="C22" s="18"/>
    </row>
    <row r="23" spans="2:3" ht="12.75">
      <c r="B23" s="18"/>
      <c r="C23" s="18"/>
    </row>
    <row r="24" spans="2:3" ht="12.75">
      <c r="B24" s="26"/>
      <c r="C24" s="26"/>
    </row>
  </sheetData>
  <sheetProtection/>
  <mergeCells count="1">
    <mergeCell ref="A1:C1"/>
  </mergeCells>
  <printOptions/>
  <pageMargins left="1.1811023622047245" right="0.3937007874015748" top="0.984251968503937" bottom="0.984251968503937" header="0" footer="0"/>
  <pageSetup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5"/>
  <sheetViews>
    <sheetView view="pageBreakPreview" zoomScale="70" zoomScaleSheetLayoutView="70" zoomScalePageLayoutView="0" workbookViewId="0" topLeftCell="A1">
      <selection activeCell="A9" sqref="A9:Y9"/>
    </sheetView>
  </sheetViews>
  <sheetFormatPr defaultColWidth="9.140625" defaultRowHeight="12.75"/>
  <cols>
    <col min="1" max="1" width="5.140625" style="6" customWidth="1"/>
    <col min="2" max="2" width="15.7109375" style="6" customWidth="1"/>
    <col min="3" max="3" width="11.7109375" style="6" customWidth="1"/>
    <col min="4" max="4" width="21.7109375" style="6" customWidth="1"/>
    <col min="5" max="5" width="11.421875" style="6" customWidth="1"/>
    <col min="6" max="6" width="20.8515625" style="6" customWidth="1"/>
    <col min="7" max="7" width="39.421875" style="6" customWidth="1"/>
    <col min="8" max="8" width="13.57421875" style="309" customWidth="1"/>
    <col min="9" max="11" width="7.7109375" style="6" customWidth="1"/>
    <col min="12" max="13" width="11.7109375" style="6" customWidth="1"/>
    <col min="14" max="17" width="7.7109375" style="6" customWidth="1"/>
    <col min="18" max="18" width="12.8515625" style="6" customWidth="1"/>
    <col min="19" max="19" width="19.7109375" style="6" customWidth="1"/>
    <col min="20" max="20" width="15.28125" style="6" customWidth="1"/>
    <col min="21" max="22" width="12.7109375" style="6" customWidth="1"/>
    <col min="23" max="25" width="7.7109375" style="6" customWidth="1"/>
    <col min="26" max="16384" width="9.140625" style="6" customWidth="1"/>
  </cols>
  <sheetData>
    <row r="1" spans="1:5" ht="18.75">
      <c r="A1" s="375" t="s">
        <v>610</v>
      </c>
      <c r="B1" s="375"/>
      <c r="C1" s="375"/>
      <c r="D1" s="375"/>
      <c r="E1" s="375"/>
    </row>
    <row r="2" spans="2:25" ht="13.5" customHeight="1">
      <c r="B2" s="32"/>
      <c r="X2" s="374"/>
      <c r="Y2" s="374"/>
    </row>
    <row r="3" spans="1:25" ht="12.75" customHeight="1">
      <c r="A3" s="370" t="s">
        <v>11</v>
      </c>
      <c r="B3" s="368" t="s">
        <v>12</v>
      </c>
      <c r="C3" s="368" t="s">
        <v>13</v>
      </c>
      <c r="D3" s="368" t="s">
        <v>554</v>
      </c>
      <c r="E3" s="368" t="s">
        <v>14</v>
      </c>
      <c r="F3" s="368" t="s">
        <v>33</v>
      </c>
      <c r="G3" s="376" t="s">
        <v>884</v>
      </c>
      <c r="H3" s="377"/>
      <c r="I3" s="368" t="s">
        <v>15</v>
      </c>
      <c r="J3" s="371" t="s">
        <v>887</v>
      </c>
      <c r="K3" s="368" t="s">
        <v>16</v>
      </c>
      <c r="L3" s="371" t="s">
        <v>889</v>
      </c>
      <c r="M3" s="371" t="s">
        <v>890</v>
      </c>
      <c r="N3" s="368" t="s">
        <v>17</v>
      </c>
      <c r="O3" s="371" t="s">
        <v>895</v>
      </c>
      <c r="P3" s="368" t="s">
        <v>1024</v>
      </c>
      <c r="Q3" s="368" t="s">
        <v>1025</v>
      </c>
      <c r="R3" s="368" t="s">
        <v>21</v>
      </c>
      <c r="S3" s="371" t="s">
        <v>896</v>
      </c>
      <c r="T3" s="368" t="s">
        <v>391</v>
      </c>
      <c r="U3" s="368" t="s">
        <v>342</v>
      </c>
      <c r="V3" s="368"/>
      <c r="W3" s="369" t="s">
        <v>343</v>
      </c>
      <c r="X3" s="369"/>
      <c r="Y3" s="369"/>
    </row>
    <row r="4" spans="1:25" ht="18.75" customHeight="1">
      <c r="A4" s="370"/>
      <c r="B4" s="368"/>
      <c r="C4" s="368"/>
      <c r="D4" s="368"/>
      <c r="E4" s="368"/>
      <c r="F4" s="368"/>
      <c r="G4" s="378"/>
      <c r="H4" s="379"/>
      <c r="I4" s="368"/>
      <c r="J4" s="372"/>
      <c r="K4" s="368"/>
      <c r="L4" s="372"/>
      <c r="M4" s="372"/>
      <c r="N4" s="368"/>
      <c r="O4" s="372"/>
      <c r="P4" s="368"/>
      <c r="Q4" s="368"/>
      <c r="R4" s="368"/>
      <c r="S4" s="372"/>
      <c r="T4" s="368"/>
      <c r="U4" s="368"/>
      <c r="V4" s="368"/>
      <c r="W4" s="369"/>
      <c r="X4" s="369"/>
      <c r="Y4" s="369"/>
    </row>
    <row r="5" spans="1:25" ht="34.5" customHeight="1">
      <c r="A5" s="370"/>
      <c r="B5" s="368"/>
      <c r="C5" s="368"/>
      <c r="D5" s="368"/>
      <c r="E5" s="368"/>
      <c r="F5" s="368"/>
      <c r="G5" s="240" t="s">
        <v>885</v>
      </c>
      <c r="H5" s="310" t="s">
        <v>886</v>
      </c>
      <c r="I5" s="368"/>
      <c r="J5" s="373"/>
      <c r="K5" s="368"/>
      <c r="L5" s="373"/>
      <c r="M5" s="373"/>
      <c r="N5" s="368"/>
      <c r="O5" s="373"/>
      <c r="P5" s="368"/>
      <c r="Q5" s="368"/>
      <c r="R5" s="368"/>
      <c r="S5" s="373"/>
      <c r="T5" s="368"/>
      <c r="U5" s="165" t="s">
        <v>386</v>
      </c>
      <c r="V5" s="165" t="s">
        <v>387</v>
      </c>
      <c r="W5" s="166" t="s">
        <v>344</v>
      </c>
      <c r="X5" s="166" t="s">
        <v>334</v>
      </c>
      <c r="Y5" s="166" t="s">
        <v>345</v>
      </c>
    </row>
    <row r="6" spans="1:25" ht="15" customHeight="1">
      <c r="A6" s="349" t="s">
        <v>302</v>
      </c>
      <c r="B6" s="349"/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  <c r="O6" s="349"/>
      <c r="P6" s="349"/>
      <c r="Q6" s="349"/>
      <c r="R6" s="349"/>
      <c r="S6" s="349"/>
      <c r="T6" s="349"/>
      <c r="U6" s="349"/>
      <c r="V6" s="349"/>
      <c r="W6" s="349"/>
      <c r="X6" s="349"/>
      <c r="Y6" s="349"/>
    </row>
    <row r="7" spans="1:25" ht="39.75" customHeight="1">
      <c r="A7" s="41">
        <v>1</v>
      </c>
      <c r="B7" s="41" t="s">
        <v>984</v>
      </c>
      <c r="C7" s="12" t="s">
        <v>985</v>
      </c>
      <c r="D7" s="12" t="s">
        <v>313</v>
      </c>
      <c r="E7" s="34" t="s">
        <v>314</v>
      </c>
      <c r="F7" s="12" t="s">
        <v>983</v>
      </c>
      <c r="G7" s="308" t="s">
        <v>1026</v>
      </c>
      <c r="H7" s="313">
        <f>14802+6450</f>
        <v>21252</v>
      </c>
      <c r="I7" s="12">
        <v>7698</v>
      </c>
      <c r="J7" s="4" t="s">
        <v>888</v>
      </c>
      <c r="K7" s="12">
        <v>2015</v>
      </c>
      <c r="L7" s="4" t="s">
        <v>891</v>
      </c>
      <c r="M7" s="4" t="s">
        <v>893</v>
      </c>
      <c r="N7" s="12">
        <v>6</v>
      </c>
      <c r="O7" s="12">
        <v>4</v>
      </c>
      <c r="P7" s="35">
        <v>6690</v>
      </c>
      <c r="Q7" s="35">
        <v>16000</v>
      </c>
      <c r="R7" s="11" t="s">
        <v>133</v>
      </c>
      <c r="S7" s="11" t="s">
        <v>897</v>
      </c>
      <c r="T7" s="314">
        <f>272000+H7</f>
        <v>293252</v>
      </c>
      <c r="U7" s="30" t="s">
        <v>898</v>
      </c>
      <c r="V7" s="30" t="s">
        <v>900</v>
      </c>
      <c r="W7" s="29" t="s">
        <v>346</v>
      </c>
      <c r="X7" s="29" t="s">
        <v>346</v>
      </c>
      <c r="Y7" s="29" t="s">
        <v>346</v>
      </c>
    </row>
    <row r="8" spans="1:25" ht="39.75" customHeight="1">
      <c r="A8" s="41">
        <v>2</v>
      </c>
      <c r="B8" s="58" t="s">
        <v>388</v>
      </c>
      <c r="C8" s="58" t="s">
        <v>389</v>
      </c>
      <c r="D8" s="58" t="s">
        <v>390</v>
      </c>
      <c r="E8" s="34" t="s">
        <v>385</v>
      </c>
      <c r="F8" s="12" t="s">
        <v>983</v>
      </c>
      <c r="G8" s="308" t="s">
        <v>1027</v>
      </c>
      <c r="H8" s="313">
        <f>9275+6000</f>
        <v>15275</v>
      </c>
      <c r="I8" s="12">
        <v>7698</v>
      </c>
      <c r="J8" s="4" t="s">
        <v>888</v>
      </c>
      <c r="K8" s="12">
        <v>2018</v>
      </c>
      <c r="L8" s="4" t="s">
        <v>892</v>
      </c>
      <c r="M8" s="4" t="s">
        <v>894</v>
      </c>
      <c r="N8" s="12">
        <v>6</v>
      </c>
      <c r="O8" s="12">
        <v>4</v>
      </c>
      <c r="P8" s="12">
        <v>6425</v>
      </c>
      <c r="Q8" s="35">
        <v>16000</v>
      </c>
      <c r="R8" s="11" t="s">
        <v>133</v>
      </c>
      <c r="S8" s="11" t="s">
        <v>897</v>
      </c>
      <c r="T8" s="314">
        <f>483000+H8</f>
        <v>498275</v>
      </c>
      <c r="U8" s="30" t="s">
        <v>899</v>
      </c>
      <c r="V8" s="30" t="s">
        <v>901</v>
      </c>
      <c r="W8" s="29" t="s">
        <v>346</v>
      </c>
      <c r="X8" s="29" t="s">
        <v>346</v>
      </c>
      <c r="Y8" s="29" t="s">
        <v>346</v>
      </c>
    </row>
    <row r="9" spans="1:25" s="16" customFormat="1" ht="15" customHeight="1">
      <c r="A9" s="367" t="s">
        <v>270</v>
      </c>
      <c r="B9" s="367"/>
      <c r="C9" s="367"/>
      <c r="D9" s="367"/>
      <c r="E9" s="367"/>
      <c r="F9" s="367"/>
      <c r="G9" s="367"/>
      <c r="H9" s="367"/>
      <c r="I9" s="367"/>
      <c r="J9" s="367"/>
      <c r="K9" s="367"/>
      <c r="L9" s="367"/>
      <c r="M9" s="367"/>
      <c r="N9" s="367"/>
      <c r="O9" s="367"/>
      <c r="P9" s="367"/>
      <c r="Q9" s="367"/>
      <c r="R9" s="367"/>
      <c r="S9" s="367"/>
      <c r="T9" s="367"/>
      <c r="U9" s="367"/>
      <c r="V9" s="367"/>
      <c r="W9" s="367"/>
      <c r="X9" s="367"/>
      <c r="Y9" s="367"/>
    </row>
    <row r="10" spans="1:25" ht="39.75" customHeight="1">
      <c r="A10" s="4">
        <v>1</v>
      </c>
      <c r="B10" s="11" t="s">
        <v>521</v>
      </c>
      <c r="C10" s="6" t="s">
        <v>518</v>
      </c>
      <c r="D10" s="11" t="s">
        <v>303</v>
      </c>
      <c r="E10" s="33" t="s">
        <v>304</v>
      </c>
      <c r="F10" s="4" t="s">
        <v>659</v>
      </c>
      <c r="G10" s="4"/>
      <c r="H10" s="311"/>
      <c r="I10" s="4">
        <v>1496</v>
      </c>
      <c r="J10" s="4"/>
      <c r="K10" s="261">
        <v>2010</v>
      </c>
      <c r="L10" s="261"/>
      <c r="N10" s="4">
        <v>1</v>
      </c>
      <c r="O10" s="4"/>
      <c r="P10" s="4">
        <v>1025</v>
      </c>
      <c r="Q10" s="4">
        <v>2000</v>
      </c>
      <c r="R10" s="11" t="s">
        <v>133</v>
      </c>
      <c r="S10" s="11"/>
      <c r="T10" s="306">
        <v>25200</v>
      </c>
      <c r="U10" s="31" t="s">
        <v>952</v>
      </c>
      <c r="V10" s="31" t="s">
        <v>953</v>
      </c>
      <c r="W10" s="29" t="s">
        <v>346</v>
      </c>
      <c r="X10" s="29" t="s">
        <v>346</v>
      </c>
      <c r="Y10" s="29" t="s">
        <v>346</v>
      </c>
    </row>
    <row r="11" spans="1:25" ht="39.75" customHeight="1">
      <c r="A11" s="4">
        <v>2</v>
      </c>
      <c r="B11" s="11" t="s">
        <v>427</v>
      </c>
      <c r="C11" s="11" t="s">
        <v>305</v>
      </c>
      <c r="D11" s="11"/>
      <c r="E11" s="33" t="s">
        <v>328</v>
      </c>
      <c r="F11" s="4" t="s">
        <v>487</v>
      </c>
      <c r="G11" s="4"/>
      <c r="H11" s="311"/>
      <c r="I11" s="13">
        <v>2013</v>
      </c>
      <c r="J11" s="13"/>
      <c r="K11" s="4"/>
      <c r="L11" s="4"/>
      <c r="M11" s="4"/>
      <c r="N11" s="4"/>
      <c r="O11" s="4"/>
      <c r="P11" s="4"/>
      <c r="Q11" s="4"/>
      <c r="R11" s="11" t="s">
        <v>133</v>
      </c>
      <c r="S11" s="11"/>
      <c r="T11" s="4"/>
      <c r="U11" s="31" t="s">
        <v>954</v>
      </c>
      <c r="V11" s="19" t="s">
        <v>955</v>
      </c>
      <c r="W11" s="160" t="s">
        <v>346</v>
      </c>
      <c r="X11" s="29" t="s">
        <v>346</v>
      </c>
      <c r="Y11" s="161"/>
    </row>
    <row r="12" spans="1:25" ht="39.75" customHeight="1">
      <c r="A12" s="4">
        <v>3</v>
      </c>
      <c r="B12" s="88" t="s">
        <v>516</v>
      </c>
      <c r="C12" s="11" t="s">
        <v>517</v>
      </c>
      <c r="D12" s="11">
        <v>980177344</v>
      </c>
      <c r="E12" s="33" t="s">
        <v>328</v>
      </c>
      <c r="F12" s="4" t="s">
        <v>487</v>
      </c>
      <c r="G12" s="4"/>
      <c r="H12" s="311"/>
      <c r="I12" s="13"/>
      <c r="J12" s="13"/>
      <c r="K12" s="4">
        <v>2019</v>
      </c>
      <c r="L12" s="4"/>
      <c r="M12" s="4"/>
      <c r="N12" s="4"/>
      <c r="O12" s="4"/>
      <c r="P12" s="4"/>
      <c r="Q12" s="4"/>
      <c r="R12" s="11" t="s">
        <v>133</v>
      </c>
      <c r="S12" s="11"/>
      <c r="T12" s="4"/>
      <c r="U12" s="31" t="s">
        <v>954</v>
      </c>
      <c r="V12" s="19" t="s">
        <v>955</v>
      </c>
      <c r="W12" s="161"/>
      <c r="X12" s="29" t="s">
        <v>346</v>
      </c>
      <c r="Y12" s="161"/>
    </row>
    <row r="13" spans="23:25" ht="12.75">
      <c r="W13" s="105"/>
      <c r="X13" s="105"/>
      <c r="Y13" s="105"/>
    </row>
    <row r="14" spans="1:24" s="46" customFormat="1" ht="12.75">
      <c r="A14" s="89" t="s">
        <v>522</v>
      </c>
      <c r="H14" s="312"/>
      <c r="T14" s="6"/>
      <c r="W14" s="107"/>
      <c r="X14" s="106"/>
    </row>
    <row r="15" spans="1:24" s="46" customFormat="1" ht="6" customHeight="1">
      <c r="A15" s="89"/>
      <c r="H15" s="312"/>
      <c r="T15" s="6"/>
      <c r="W15" s="107"/>
      <c r="X15" s="106"/>
    </row>
  </sheetData>
  <sheetProtection/>
  <mergeCells count="25">
    <mergeCell ref="A1:E1"/>
    <mergeCell ref="S3:S5"/>
    <mergeCell ref="Q3:Q5"/>
    <mergeCell ref="D3:D5"/>
    <mergeCell ref="F3:F5"/>
    <mergeCell ref="G3:H4"/>
    <mergeCell ref="O3:O5"/>
    <mergeCell ref="N3:N5"/>
    <mergeCell ref="X2:Y2"/>
    <mergeCell ref="P3:P5"/>
    <mergeCell ref="R3:R5"/>
    <mergeCell ref="B3:B5"/>
    <mergeCell ref="K3:K5"/>
    <mergeCell ref="C3:C5"/>
    <mergeCell ref="I3:I5"/>
    <mergeCell ref="A9:Y9"/>
    <mergeCell ref="E3:E5"/>
    <mergeCell ref="T3:T5"/>
    <mergeCell ref="U3:V4"/>
    <mergeCell ref="W3:Y4"/>
    <mergeCell ref="A6:Y6"/>
    <mergeCell ref="A3:A5"/>
    <mergeCell ref="J3:J5"/>
    <mergeCell ref="L3:L5"/>
    <mergeCell ref="M3:M5"/>
  </mergeCells>
  <printOptions/>
  <pageMargins left="0.3937007874015748" right="0" top="1.1811023622047245" bottom="0" header="0" footer="0"/>
  <pageSetup horizontalDpi="600" verticalDpi="600" orientation="landscape" paperSize="9" scale="4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9"/>
  <sheetViews>
    <sheetView view="pageBreakPreview" zoomScale="80" zoomScaleNormal="90" zoomScaleSheetLayoutView="80" zoomScalePageLayoutView="0" workbookViewId="0" topLeftCell="A1">
      <selection activeCell="G39" sqref="G39"/>
    </sheetView>
  </sheetViews>
  <sheetFormatPr defaultColWidth="9.140625" defaultRowHeight="12.75"/>
  <cols>
    <col min="1" max="1" width="4.7109375" style="0" customWidth="1"/>
    <col min="2" max="2" width="36.00390625" style="0" customWidth="1"/>
    <col min="3" max="3" width="40.7109375" style="0" customWidth="1"/>
    <col min="4" max="4" width="22.7109375" style="0" customWidth="1"/>
    <col min="5" max="5" width="11.7109375" style="0" customWidth="1"/>
    <col min="6" max="6" width="15.8515625" style="0" customWidth="1"/>
    <col min="7" max="7" width="19.00390625" style="55" customWidth="1"/>
    <col min="8" max="8" width="25.140625" style="0" customWidth="1"/>
    <col min="9" max="9" width="17.57421875" style="0" customWidth="1"/>
    <col min="10" max="10" width="26.421875" style="0" customWidth="1"/>
  </cols>
  <sheetData>
    <row r="1" spans="1:10" s="156" customFormat="1" ht="26.25">
      <c r="A1" s="307" t="s">
        <v>611</v>
      </c>
      <c r="B1" s="307"/>
      <c r="C1" s="155"/>
      <c r="D1" s="155"/>
      <c r="E1" s="155"/>
      <c r="G1" s="201"/>
      <c r="J1" s="157"/>
    </row>
    <row r="2" ht="12.75">
      <c r="J2" s="7"/>
    </row>
    <row r="3" spans="1:10" s="17" customFormat="1" ht="21" customHeight="1">
      <c r="A3" s="404" t="s">
        <v>34</v>
      </c>
      <c r="B3" s="404"/>
      <c r="C3" s="404"/>
      <c r="D3" s="404"/>
      <c r="E3" s="404"/>
      <c r="F3" s="404"/>
      <c r="G3" s="404"/>
      <c r="H3" s="404"/>
      <c r="I3" s="404"/>
      <c r="J3" s="404"/>
    </row>
    <row r="4" spans="1:10" s="1" customFormat="1" ht="69.75" customHeight="1">
      <c r="A4" s="51" t="s">
        <v>414</v>
      </c>
      <c r="B4" s="52" t="s">
        <v>22</v>
      </c>
      <c r="C4" s="53" t="s">
        <v>23</v>
      </c>
      <c r="D4" s="53" t="s">
        <v>24</v>
      </c>
      <c r="E4" s="53" t="s">
        <v>25</v>
      </c>
      <c r="F4" s="53" t="s">
        <v>26</v>
      </c>
      <c r="G4" s="54" t="s">
        <v>28</v>
      </c>
      <c r="H4" s="53" t="s">
        <v>27</v>
      </c>
      <c r="I4" s="53" t="s">
        <v>412</v>
      </c>
      <c r="J4" s="53" t="s">
        <v>413</v>
      </c>
    </row>
    <row r="5" spans="1:10" s="1" customFormat="1" ht="12.75" customHeight="1">
      <c r="A5" s="380" t="s">
        <v>905</v>
      </c>
      <c r="B5" s="380"/>
      <c r="C5" s="380"/>
      <c r="D5" s="380"/>
      <c r="E5" s="380"/>
      <c r="F5" s="380"/>
      <c r="G5" s="380"/>
      <c r="H5" s="380"/>
      <c r="I5" s="380"/>
      <c r="J5" s="380"/>
    </row>
    <row r="6" spans="1:10" s="148" customFormat="1" ht="30" customHeight="1">
      <c r="A6" s="141">
        <v>1</v>
      </c>
      <c r="B6" s="252" t="s">
        <v>910</v>
      </c>
      <c r="C6" s="253"/>
      <c r="D6" s="254" t="s">
        <v>908</v>
      </c>
      <c r="E6" s="145">
        <v>2022</v>
      </c>
      <c r="F6" s="255" t="s">
        <v>909</v>
      </c>
      <c r="G6" s="256">
        <f>2*8485.77</f>
        <v>16971.54</v>
      </c>
      <c r="I6" s="255" t="s">
        <v>133</v>
      </c>
      <c r="J6" s="257" t="s">
        <v>911</v>
      </c>
    </row>
    <row r="7" spans="1:10" s="1" customFormat="1" ht="12.75">
      <c r="A7" s="381" t="s">
        <v>6</v>
      </c>
      <c r="B7" s="381"/>
      <c r="C7" s="381"/>
      <c r="D7" s="381"/>
      <c r="E7" s="381"/>
      <c r="F7" s="381"/>
      <c r="G7" s="93">
        <f>SUM(G6)</f>
        <v>16971.54</v>
      </c>
      <c r="H7" s="382"/>
      <c r="I7" s="382"/>
      <c r="J7" s="382"/>
    </row>
    <row r="8" spans="1:10" s="23" customFormat="1" ht="2.25" customHeight="1">
      <c r="A8" s="383"/>
      <c r="B8" s="384"/>
      <c r="C8" s="384"/>
      <c r="D8" s="384"/>
      <c r="E8" s="384"/>
      <c r="F8" s="384"/>
      <c r="G8" s="384"/>
      <c r="H8" s="384"/>
      <c r="I8" s="384"/>
      <c r="J8" s="385"/>
    </row>
    <row r="9" spans="1:10" s="1" customFormat="1" ht="12.75" customHeight="1">
      <c r="A9" s="380" t="s">
        <v>163</v>
      </c>
      <c r="B9" s="380"/>
      <c r="C9" s="380"/>
      <c r="D9" s="380"/>
      <c r="E9" s="380"/>
      <c r="F9" s="380"/>
      <c r="G9" s="380"/>
      <c r="H9" s="380"/>
      <c r="I9" s="380"/>
      <c r="J9" s="380"/>
    </row>
    <row r="10" spans="1:10" s="23" customFormat="1" ht="30" customHeight="1">
      <c r="A10" s="141">
        <v>1</v>
      </c>
      <c r="B10" s="141" t="s">
        <v>197</v>
      </c>
      <c r="C10" s="212"/>
      <c r="D10" s="212"/>
      <c r="E10" s="145">
        <v>2007</v>
      </c>
      <c r="F10" s="213"/>
      <c r="G10" s="142">
        <v>27514</v>
      </c>
      <c r="H10" s="213"/>
      <c r="I10" s="213"/>
      <c r="J10" s="213"/>
    </row>
    <row r="11" spans="1:10" s="1" customFormat="1" ht="12.75">
      <c r="A11" s="381" t="s">
        <v>6</v>
      </c>
      <c r="B11" s="381"/>
      <c r="C11" s="381"/>
      <c r="D11" s="381"/>
      <c r="E11" s="381"/>
      <c r="F11" s="381"/>
      <c r="G11" s="93">
        <f>SUM(G10)</f>
        <v>27514</v>
      </c>
      <c r="H11" s="382"/>
      <c r="I11" s="382"/>
      <c r="J11" s="382"/>
    </row>
    <row r="12" spans="1:10" s="21" customFormat="1" ht="2.25" customHeight="1">
      <c r="A12" s="383"/>
      <c r="B12" s="384"/>
      <c r="C12" s="384"/>
      <c r="D12" s="384"/>
      <c r="E12" s="384"/>
      <c r="F12" s="384"/>
      <c r="G12" s="384"/>
      <c r="H12" s="384"/>
      <c r="I12" s="384"/>
      <c r="J12" s="385"/>
    </row>
    <row r="13" spans="1:10" s="1" customFormat="1" ht="12.75">
      <c r="A13" s="389" t="s">
        <v>200</v>
      </c>
      <c r="B13" s="390"/>
      <c r="C13" s="390"/>
      <c r="D13" s="390"/>
      <c r="E13" s="390"/>
      <c r="F13" s="390"/>
      <c r="G13" s="390"/>
      <c r="H13" s="390"/>
      <c r="I13" s="390"/>
      <c r="J13" s="391"/>
    </row>
    <row r="14" spans="1:10" s="148" customFormat="1" ht="30" customHeight="1">
      <c r="A14" s="57">
        <v>1</v>
      </c>
      <c r="B14" s="57" t="s">
        <v>208</v>
      </c>
      <c r="C14" s="143" t="s">
        <v>209</v>
      </c>
      <c r="D14" s="144" t="s">
        <v>210</v>
      </c>
      <c r="E14" s="145">
        <v>2006</v>
      </c>
      <c r="F14" s="146" t="s">
        <v>211</v>
      </c>
      <c r="G14" s="147">
        <v>35655.25</v>
      </c>
      <c r="H14" s="146"/>
      <c r="I14" s="146" t="s">
        <v>133</v>
      </c>
      <c r="J14" s="146" t="s">
        <v>212</v>
      </c>
    </row>
    <row r="15" spans="1:10" s="148" customFormat="1" ht="30" customHeight="1">
      <c r="A15" s="141">
        <v>2</v>
      </c>
      <c r="B15" s="57" t="s">
        <v>417</v>
      </c>
      <c r="C15" s="149"/>
      <c r="D15" s="149"/>
      <c r="E15" s="145"/>
      <c r="F15" s="150"/>
      <c r="G15" s="142">
        <v>9720.55</v>
      </c>
      <c r="H15" s="150"/>
      <c r="I15" s="150" t="s">
        <v>133</v>
      </c>
      <c r="J15" s="150" t="s">
        <v>212</v>
      </c>
    </row>
    <row r="16" spans="1:10" s="1" customFormat="1" ht="12.75">
      <c r="A16" s="386" t="s">
        <v>6</v>
      </c>
      <c r="B16" s="387"/>
      <c r="C16" s="387"/>
      <c r="D16" s="387"/>
      <c r="E16" s="387"/>
      <c r="F16" s="388"/>
      <c r="G16" s="92">
        <f>SUM(G14:G15)</f>
        <v>45375.8</v>
      </c>
      <c r="H16" s="395"/>
      <c r="I16" s="396"/>
      <c r="J16" s="397"/>
    </row>
    <row r="17" spans="1:10" s="23" customFormat="1" ht="2.25" customHeight="1">
      <c r="A17" s="383"/>
      <c r="B17" s="384"/>
      <c r="C17" s="384"/>
      <c r="D17" s="384"/>
      <c r="E17" s="384"/>
      <c r="F17" s="384"/>
      <c r="G17" s="384"/>
      <c r="H17" s="384"/>
      <c r="I17" s="384"/>
      <c r="J17" s="385"/>
    </row>
    <row r="18" spans="1:10" s="1" customFormat="1" ht="12.75">
      <c r="A18" s="389" t="s">
        <v>213</v>
      </c>
      <c r="B18" s="390"/>
      <c r="C18" s="390"/>
      <c r="D18" s="390"/>
      <c r="E18" s="390"/>
      <c r="F18" s="390"/>
      <c r="G18" s="390"/>
      <c r="H18" s="390"/>
      <c r="I18" s="390"/>
      <c r="J18" s="391"/>
    </row>
    <row r="19" spans="1:10" s="23" customFormat="1" ht="54" customHeight="1">
      <c r="A19" s="57">
        <v>1</v>
      </c>
      <c r="B19" s="151" t="s">
        <v>570</v>
      </c>
      <c r="C19" s="191" t="s">
        <v>593</v>
      </c>
      <c r="D19" s="149" t="s">
        <v>571</v>
      </c>
      <c r="E19" s="152">
        <v>2019</v>
      </c>
      <c r="F19" s="153" t="s">
        <v>572</v>
      </c>
      <c r="G19" s="154">
        <v>77013.9</v>
      </c>
      <c r="H19" s="153"/>
      <c r="I19" s="146" t="s">
        <v>596</v>
      </c>
      <c r="J19" s="153" t="s">
        <v>703</v>
      </c>
    </row>
    <row r="20" spans="1:10" s="1" customFormat="1" ht="30" customHeight="1">
      <c r="A20" s="187">
        <v>2</v>
      </c>
      <c r="B20" s="39" t="s">
        <v>555</v>
      </c>
      <c r="C20" s="192"/>
      <c r="D20" s="195"/>
      <c r="E20" s="196">
        <v>2020</v>
      </c>
      <c r="F20" s="197" t="s">
        <v>704</v>
      </c>
      <c r="G20" s="202">
        <v>5289</v>
      </c>
      <c r="H20" s="200"/>
      <c r="I20" s="197" t="s">
        <v>705</v>
      </c>
      <c r="J20" s="392" t="s">
        <v>706</v>
      </c>
    </row>
    <row r="21" spans="1:10" s="1" customFormat="1" ht="30" customHeight="1">
      <c r="A21" s="188">
        <v>3</v>
      </c>
      <c r="B21" s="3" t="s">
        <v>331</v>
      </c>
      <c r="C21" s="193"/>
      <c r="D21" s="189"/>
      <c r="E21" s="196">
        <v>2017</v>
      </c>
      <c r="F21" s="190" t="s">
        <v>707</v>
      </c>
      <c r="G21" s="203">
        <v>3062.7</v>
      </c>
      <c r="H21" s="200"/>
      <c r="I21" s="190" t="s">
        <v>133</v>
      </c>
      <c r="J21" s="393"/>
    </row>
    <row r="22" spans="1:10" s="1" customFormat="1" ht="30" customHeight="1">
      <c r="A22" s="10">
        <v>4</v>
      </c>
      <c r="B22" s="186" t="s">
        <v>708</v>
      </c>
      <c r="C22" s="194"/>
      <c r="D22" s="198"/>
      <c r="E22" s="196">
        <v>2021</v>
      </c>
      <c r="F22" s="199" t="s">
        <v>704</v>
      </c>
      <c r="G22" s="204">
        <v>3997.5</v>
      </c>
      <c r="H22" s="206"/>
      <c r="I22" s="199" t="s">
        <v>133</v>
      </c>
      <c r="J22" s="394"/>
    </row>
    <row r="23" spans="1:10" s="1" customFormat="1" ht="12.75">
      <c r="A23" s="386" t="s">
        <v>6</v>
      </c>
      <c r="B23" s="387"/>
      <c r="C23" s="387"/>
      <c r="D23" s="387"/>
      <c r="E23" s="387"/>
      <c r="F23" s="388"/>
      <c r="G23" s="92">
        <f>SUM(G19:G22)</f>
        <v>89363.09999999999</v>
      </c>
      <c r="H23" s="395"/>
      <c r="I23" s="396"/>
      <c r="J23" s="397"/>
    </row>
    <row r="24" spans="1:10" s="23" customFormat="1" ht="2.25" customHeight="1">
      <c r="A24" s="383"/>
      <c r="B24" s="384"/>
      <c r="C24" s="384"/>
      <c r="D24" s="384"/>
      <c r="E24" s="384"/>
      <c r="F24" s="384"/>
      <c r="G24" s="384"/>
      <c r="H24" s="384"/>
      <c r="I24" s="384"/>
      <c r="J24" s="385"/>
    </row>
    <row r="25" spans="1:10" s="1" customFormat="1" ht="12.75">
      <c r="A25" s="389" t="s">
        <v>479</v>
      </c>
      <c r="B25" s="390"/>
      <c r="C25" s="390"/>
      <c r="D25" s="390"/>
      <c r="E25" s="390"/>
      <c r="F25" s="390"/>
      <c r="G25" s="390"/>
      <c r="H25" s="390"/>
      <c r="I25" s="390"/>
      <c r="J25" s="391"/>
    </row>
    <row r="26" spans="1:10" s="23" customFormat="1" ht="42" customHeight="1">
      <c r="A26" s="57">
        <v>1</v>
      </c>
      <c r="B26" s="25" t="s">
        <v>247</v>
      </c>
      <c r="C26" s="143"/>
      <c r="D26" s="144" t="s">
        <v>248</v>
      </c>
      <c r="E26" s="145">
        <v>1995</v>
      </c>
      <c r="F26" s="146" t="s">
        <v>249</v>
      </c>
      <c r="G26" s="147">
        <v>12500</v>
      </c>
      <c r="H26" s="146" t="s">
        <v>250</v>
      </c>
      <c r="I26" s="146" t="s">
        <v>133</v>
      </c>
      <c r="J26" s="58" t="s">
        <v>420</v>
      </c>
    </row>
    <row r="27" spans="1:10" s="1" customFormat="1" ht="12.75">
      <c r="A27" s="386" t="s">
        <v>6</v>
      </c>
      <c r="B27" s="387"/>
      <c r="C27" s="387"/>
      <c r="D27" s="387"/>
      <c r="E27" s="387"/>
      <c r="F27" s="388"/>
      <c r="G27" s="92">
        <f>G26</f>
        <v>12500</v>
      </c>
      <c r="H27" s="395"/>
      <c r="I27" s="396"/>
      <c r="J27" s="397"/>
    </row>
    <row r="28" spans="1:10" s="23" customFormat="1" ht="2.25" customHeight="1">
      <c r="A28" s="383"/>
      <c r="B28" s="384"/>
      <c r="C28" s="384"/>
      <c r="D28" s="384"/>
      <c r="E28" s="384"/>
      <c r="F28" s="384"/>
      <c r="G28" s="384"/>
      <c r="H28" s="384"/>
      <c r="I28" s="384"/>
      <c r="J28" s="385"/>
    </row>
    <row r="29" spans="1:10" s="1" customFormat="1" ht="12.75">
      <c r="A29" s="389" t="s">
        <v>251</v>
      </c>
      <c r="B29" s="390"/>
      <c r="C29" s="390"/>
      <c r="D29" s="390"/>
      <c r="E29" s="390"/>
      <c r="F29" s="390"/>
      <c r="G29" s="390"/>
      <c r="H29" s="390"/>
      <c r="I29" s="390"/>
      <c r="J29" s="391"/>
    </row>
    <row r="30" spans="1:10" s="23" customFormat="1" ht="55.5" customHeight="1">
      <c r="A30" s="141">
        <v>1</v>
      </c>
      <c r="B30" s="151" t="s">
        <v>260</v>
      </c>
      <c r="C30" s="143" t="s">
        <v>261</v>
      </c>
      <c r="D30" s="144" t="s">
        <v>262</v>
      </c>
      <c r="E30" s="145">
        <v>1994</v>
      </c>
      <c r="F30" s="144" t="s">
        <v>263</v>
      </c>
      <c r="G30" s="147">
        <v>40000</v>
      </c>
      <c r="H30" s="144" t="s">
        <v>264</v>
      </c>
      <c r="I30" s="146" t="s">
        <v>133</v>
      </c>
      <c r="J30" s="144" t="s">
        <v>484</v>
      </c>
    </row>
    <row r="31" spans="1:10" s="1" customFormat="1" ht="12.75">
      <c r="A31" s="401" t="s">
        <v>6</v>
      </c>
      <c r="B31" s="402"/>
      <c r="C31" s="402"/>
      <c r="D31" s="402"/>
      <c r="E31" s="402"/>
      <c r="F31" s="403"/>
      <c r="G31" s="92">
        <f>G30</f>
        <v>40000</v>
      </c>
      <c r="H31" s="395"/>
      <c r="I31" s="396"/>
      <c r="J31" s="397"/>
    </row>
    <row r="32" spans="1:10" s="23" customFormat="1" ht="2.25" customHeight="1">
      <c r="A32" s="383"/>
      <c r="B32" s="384"/>
      <c r="C32" s="384"/>
      <c r="D32" s="384"/>
      <c r="E32" s="384"/>
      <c r="F32" s="384"/>
      <c r="G32" s="384"/>
      <c r="H32" s="384"/>
      <c r="I32" s="384"/>
      <c r="J32" s="385"/>
    </row>
    <row r="33" spans="1:10" s="1" customFormat="1" ht="12.75" customHeight="1">
      <c r="A33" s="398" t="s">
        <v>270</v>
      </c>
      <c r="B33" s="399"/>
      <c r="C33" s="399"/>
      <c r="D33" s="399"/>
      <c r="E33" s="399"/>
      <c r="F33" s="399"/>
      <c r="G33" s="399"/>
      <c r="H33" s="399"/>
      <c r="I33" s="399"/>
      <c r="J33" s="400"/>
    </row>
    <row r="34" spans="1:10" s="23" customFormat="1" ht="30" customHeight="1">
      <c r="A34" s="57">
        <v>1</v>
      </c>
      <c r="B34" s="25" t="s">
        <v>306</v>
      </c>
      <c r="C34" s="38"/>
      <c r="D34" s="38" t="s">
        <v>307</v>
      </c>
      <c r="E34" s="38">
        <v>2010</v>
      </c>
      <c r="F34" s="58"/>
      <c r="G34" s="132">
        <v>80000</v>
      </c>
      <c r="H34" s="38"/>
      <c r="I34" s="38"/>
      <c r="J34" s="38" t="s">
        <v>308</v>
      </c>
    </row>
    <row r="35" spans="1:10" s="1" customFormat="1" ht="30" customHeight="1">
      <c r="A35" s="10">
        <v>2</v>
      </c>
      <c r="B35" s="14" t="s">
        <v>309</v>
      </c>
      <c r="C35" s="13"/>
      <c r="D35" s="13"/>
      <c r="E35" s="38">
        <v>2009</v>
      </c>
      <c r="F35" s="4"/>
      <c r="G35" s="56">
        <v>5666.61</v>
      </c>
      <c r="H35" s="13"/>
      <c r="I35" s="13"/>
      <c r="J35" s="13" t="s">
        <v>308</v>
      </c>
    </row>
    <row r="36" spans="1:10" s="1" customFormat="1" ht="12.75">
      <c r="A36" s="386" t="s">
        <v>6</v>
      </c>
      <c r="B36" s="387"/>
      <c r="C36" s="387"/>
      <c r="D36" s="387"/>
      <c r="E36" s="387"/>
      <c r="F36" s="388"/>
      <c r="G36" s="92">
        <f>SUM(G34:G35)</f>
        <v>85666.61</v>
      </c>
      <c r="H36" s="395"/>
      <c r="I36" s="396"/>
      <c r="J36" s="397"/>
    </row>
    <row r="38" spans="6:7" ht="24" customHeight="1">
      <c r="F38" s="91" t="s">
        <v>333</v>
      </c>
      <c r="G38" s="205">
        <f>G7+G11+G16+G23+G27+G31+G36</f>
        <v>317391.05</v>
      </c>
    </row>
    <row r="39" ht="12.75">
      <c r="H39" s="214"/>
    </row>
  </sheetData>
  <sheetProtection/>
  <mergeCells count="29">
    <mergeCell ref="A3:J3"/>
    <mergeCell ref="A13:J13"/>
    <mergeCell ref="A16:F16"/>
    <mergeCell ref="H16:J16"/>
    <mergeCell ref="A18:J18"/>
    <mergeCell ref="H23:J23"/>
    <mergeCell ref="A9:J9"/>
    <mergeCell ref="A11:F11"/>
    <mergeCell ref="H11:J11"/>
    <mergeCell ref="A12:J12"/>
    <mergeCell ref="J20:J22"/>
    <mergeCell ref="A36:F36"/>
    <mergeCell ref="H36:J36"/>
    <mergeCell ref="A32:J32"/>
    <mergeCell ref="H27:J27"/>
    <mergeCell ref="A29:J29"/>
    <mergeCell ref="A33:J33"/>
    <mergeCell ref="A31:F31"/>
    <mergeCell ref="H31:J31"/>
    <mergeCell ref="A5:J5"/>
    <mergeCell ref="A7:F7"/>
    <mergeCell ref="H7:J7"/>
    <mergeCell ref="A8:J8"/>
    <mergeCell ref="A17:J17"/>
    <mergeCell ref="A28:J28"/>
    <mergeCell ref="A27:F27"/>
    <mergeCell ref="A25:J25"/>
    <mergeCell ref="A24:J24"/>
    <mergeCell ref="A23:F23"/>
  </mergeCells>
  <printOptions/>
  <pageMargins left="0.75" right="0.75" top="1" bottom="1" header="0.5" footer="0.5"/>
  <pageSetup horizontalDpi="600" verticalDpi="600" orientation="landscape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5"/>
  <sheetViews>
    <sheetView view="pageBreakPreview" zoomScale="110" zoomScaleSheetLayoutView="110" zoomScalePageLayoutView="0" workbookViewId="0" topLeftCell="A1">
      <selection activeCell="A9" sqref="A9:C9"/>
    </sheetView>
  </sheetViews>
  <sheetFormatPr defaultColWidth="9.140625" defaultRowHeight="12.75"/>
  <cols>
    <col min="1" max="1" width="3.57421875" style="0" bestFit="1" customWidth="1"/>
    <col min="2" max="2" width="54.140625" style="46" customWidth="1"/>
    <col min="3" max="3" width="41.421875" style="6" customWidth="1"/>
  </cols>
  <sheetData>
    <row r="1" spans="1:3" s="2" customFormat="1" ht="18">
      <c r="A1" s="405" t="s">
        <v>613</v>
      </c>
      <c r="B1" s="405"/>
      <c r="C1" s="405"/>
    </row>
    <row r="2" ht="9.75" customHeight="1"/>
    <row r="3" ht="9.75" customHeight="1"/>
    <row r="4" spans="1:3" s="43" customFormat="1" ht="44.25" customHeight="1">
      <c r="A4" s="44" t="s">
        <v>11</v>
      </c>
      <c r="B4" s="44" t="s">
        <v>396</v>
      </c>
      <c r="C4" s="45" t="s">
        <v>612</v>
      </c>
    </row>
    <row r="5" spans="1:3" ht="15" customHeight="1">
      <c r="A5" s="406" t="s">
        <v>302</v>
      </c>
      <c r="B5" s="406"/>
      <c r="C5" s="406"/>
    </row>
    <row r="6" spans="1:3" s="131" customFormat="1" ht="39.75" customHeight="1">
      <c r="A6" s="130">
        <v>1</v>
      </c>
      <c r="B6" s="25" t="s">
        <v>1021</v>
      </c>
      <c r="C6" s="58"/>
    </row>
    <row r="7" spans="1:3" ht="15" customHeight="1">
      <c r="A7" s="406" t="s">
        <v>1022</v>
      </c>
      <c r="B7" s="406"/>
      <c r="C7" s="406"/>
    </row>
    <row r="8" spans="1:3" s="131" customFormat="1" ht="39.75" customHeight="1">
      <c r="A8" s="130">
        <v>1</v>
      </c>
      <c r="B8" s="25" t="s">
        <v>1021</v>
      </c>
      <c r="C8" s="58"/>
    </row>
    <row r="9" spans="1:3" ht="15" customHeight="1">
      <c r="A9" s="406" t="s">
        <v>394</v>
      </c>
      <c r="B9" s="406"/>
      <c r="C9" s="406"/>
    </row>
    <row r="10" spans="1:3" s="131" customFormat="1" ht="39.75" customHeight="1">
      <c r="A10" s="130">
        <v>1</v>
      </c>
      <c r="B10" s="25" t="s">
        <v>397</v>
      </c>
      <c r="C10" s="58" t="s">
        <v>398</v>
      </c>
    </row>
    <row r="11" spans="1:3" ht="15" customHeight="1">
      <c r="A11" s="348" t="s">
        <v>151</v>
      </c>
      <c r="B11" s="348"/>
      <c r="C11" s="348"/>
    </row>
    <row r="12" spans="1:3" s="131" customFormat="1" ht="30" customHeight="1">
      <c r="A12" s="130">
        <v>1</v>
      </c>
      <c r="B12" s="25" t="s">
        <v>519</v>
      </c>
      <c r="C12" s="182" t="s">
        <v>683</v>
      </c>
    </row>
    <row r="13" spans="1:3" s="131" customFormat="1" ht="30" customHeight="1">
      <c r="A13" s="130">
        <v>2</v>
      </c>
      <c r="B13" s="25" t="s">
        <v>405</v>
      </c>
      <c r="C13" s="182" t="s">
        <v>684</v>
      </c>
    </row>
    <row r="14" spans="1:3" s="131" customFormat="1" ht="30" customHeight="1">
      <c r="A14" s="130">
        <v>3</v>
      </c>
      <c r="B14" s="25" t="s">
        <v>520</v>
      </c>
      <c r="C14" s="182" t="s">
        <v>685</v>
      </c>
    </row>
    <row r="15" ht="18" customHeight="1">
      <c r="A15" s="15"/>
    </row>
  </sheetData>
  <sheetProtection/>
  <mergeCells count="5">
    <mergeCell ref="A1:C1"/>
    <mergeCell ref="A9:C9"/>
    <mergeCell ref="A11:C11"/>
    <mergeCell ref="A7:C7"/>
    <mergeCell ref="A5:C5"/>
  </mergeCells>
  <printOptions/>
  <pageMargins left="1.1811023622047245" right="0.1968503937007874" top="0.984251968503937" bottom="0.984251968503937" header="0" footer="0"/>
  <pageSetup horizontalDpi="600" verticalDpi="600" orientation="portrait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0"/>
  <sheetViews>
    <sheetView view="pageBreakPreview" zoomScale="120" zoomScaleSheetLayoutView="120" zoomScalePageLayoutView="0" workbookViewId="0" topLeftCell="A1">
      <selection activeCell="D12" sqref="D12"/>
    </sheetView>
  </sheetViews>
  <sheetFormatPr defaultColWidth="9.140625" defaultRowHeight="12.75"/>
  <cols>
    <col min="1" max="1" width="5.140625" style="98" customWidth="1"/>
    <col min="2" max="2" width="22.7109375" style="98" customWidth="1"/>
    <col min="3" max="3" width="27.421875" style="98" customWidth="1"/>
    <col min="4" max="4" width="21.8515625" style="98" customWidth="1"/>
    <col min="5" max="6" width="9.140625" style="97" customWidth="1"/>
    <col min="7" max="7" width="11.57421875" style="97" bestFit="1" customWidth="1"/>
    <col min="8" max="16384" width="9.140625" style="97" customWidth="1"/>
  </cols>
  <sheetData>
    <row r="1" spans="1:4" s="158" customFormat="1" ht="18">
      <c r="A1" s="133" t="s">
        <v>614</v>
      </c>
      <c r="B1" s="133"/>
      <c r="C1" s="133"/>
      <c r="D1" s="133"/>
    </row>
    <row r="3" spans="1:4" ht="24" customHeight="1">
      <c r="A3" s="90" t="s">
        <v>414</v>
      </c>
      <c r="B3" s="90" t="s">
        <v>523</v>
      </c>
      <c r="C3" s="90" t="s">
        <v>524</v>
      </c>
      <c r="D3" s="90" t="s">
        <v>525</v>
      </c>
    </row>
    <row r="4" spans="1:4" s="159" customFormat="1" ht="105.75" customHeight="1">
      <c r="A4" s="58">
        <v>1</v>
      </c>
      <c r="B4" s="58" t="s">
        <v>526</v>
      </c>
      <c r="C4" s="251" t="s">
        <v>902</v>
      </c>
      <c r="D4" s="251">
        <v>30</v>
      </c>
    </row>
    <row r="5" spans="1:4" s="159" customFormat="1" ht="30.75" customHeight="1">
      <c r="A5" s="58">
        <v>2</v>
      </c>
      <c r="B5" s="58" t="s">
        <v>526</v>
      </c>
      <c r="C5" s="251" t="s">
        <v>903</v>
      </c>
      <c r="D5" s="279">
        <v>12</v>
      </c>
    </row>
    <row r="6" spans="1:4" s="159" customFormat="1" ht="30.75" customHeight="1">
      <c r="A6" s="41">
        <v>3</v>
      </c>
      <c r="B6" s="58" t="s">
        <v>144</v>
      </c>
      <c r="C6" s="58" t="s">
        <v>527</v>
      </c>
      <c r="D6" s="41">
        <v>38</v>
      </c>
    </row>
    <row r="7" spans="1:4" s="159" customFormat="1" ht="30.75" customHeight="1">
      <c r="A7" s="41">
        <v>4</v>
      </c>
      <c r="B7" s="58" t="s">
        <v>526</v>
      </c>
      <c r="C7" s="58" t="s">
        <v>528</v>
      </c>
      <c r="D7" s="41">
        <v>20</v>
      </c>
    </row>
    <row r="8" spans="1:7" ht="30.75" customHeight="1">
      <c r="A8" s="41">
        <v>5</v>
      </c>
      <c r="B8" s="58" t="s">
        <v>526</v>
      </c>
      <c r="C8" s="58" t="s">
        <v>529</v>
      </c>
      <c r="D8" s="41">
        <v>35</v>
      </c>
      <c r="G8" s="159"/>
    </row>
    <row r="9" spans="1:7" ht="12.75">
      <c r="A9" s="167"/>
      <c r="B9" s="167"/>
      <c r="C9" s="167"/>
      <c r="D9" s="167"/>
      <c r="G9" s="159"/>
    </row>
    <row r="10" ht="12.75">
      <c r="G10" s="159"/>
    </row>
  </sheetData>
  <sheetProtection/>
  <printOptions/>
  <pageMargins left="1.1023622047244095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3"/>
  <sheetViews>
    <sheetView tabSelected="1" view="pageBreakPreview" zoomScale="90" zoomScaleNormal="120" zoomScaleSheetLayoutView="90" zoomScalePageLayoutView="0" workbookViewId="0" topLeftCell="A17">
      <selection activeCell="F42" sqref="F42"/>
    </sheetView>
  </sheetViews>
  <sheetFormatPr defaultColWidth="9.140625" defaultRowHeight="12.75"/>
  <cols>
    <col min="1" max="1" width="24.421875" style="1" customWidth="1"/>
    <col min="2" max="2" width="16.7109375" style="1" customWidth="1"/>
    <col min="3" max="3" width="56.57421875" style="1" customWidth="1"/>
    <col min="4" max="4" width="15.7109375" style="1" customWidth="1"/>
    <col min="5" max="5" width="9.140625" style="1" customWidth="1"/>
    <col min="6" max="8" width="12.7109375" style="1" bestFit="1" customWidth="1"/>
    <col min="9" max="16384" width="9.140625" style="1" customWidth="1"/>
  </cols>
  <sheetData>
    <row r="1" s="2" customFormat="1" ht="12.75">
      <c r="A1" s="2" t="s">
        <v>968</v>
      </c>
    </row>
    <row r="3" spans="1:4" ht="30" customHeight="1">
      <c r="A3" s="246" t="s">
        <v>838</v>
      </c>
      <c r="B3" s="247" t="s">
        <v>839</v>
      </c>
      <c r="C3" s="246" t="s">
        <v>840</v>
      </c>
      <c r="D3" s="248" t="s">
        <v>841</v>
      </c>
    </row>
    <row r="4" spans="1:4" ht="43.5" customHeight="1">
      <c r="A4" s="242" t="s">
        <v>844</v>
      </c>
      <c r="B4" s="243">
        <v>44151</v>
      </c>
      <c r="C4" s="242" t="s">
        <v>845</v>
      </c>
      <c r="D4" s="249">
        <v>0</v>
      </c>
    </row>
    <row r="5" spans="1:4" ht="27" customHeight="1">
      <c r="A5" s="242" t="s">
        <v>844</v>
      </c>
      <c r="B5" s="243">
        <v>44151</v>
      </c>
      <c r="C5" s="242"/>
      <c r="D5" s="249">
        <v>711.46</v>
      </c>
    </row>
    <row r="6" spans="1:4" ht="15" customHeight="1">
      <c r="A6" s="407"/>
      <c r="B6" s="407"/>
      <c r="C6" s="407"/>
      <c r="D6" s="248">
        <f>SUM(D4:D5)</f>
        <v>711.46</v>
      </c>
    </row>
    <row r="7" spans="1:4" ht="30" customHeight="1">
      <c r="A7" s="242" t="s">
        <v>843</v>
      </c>
      <c r="B7" s="243">
        <v>44246</v>
      </c>
      <c r="C7" s="242" t="s">
        <v>846</v>
      </c>
      <c r="D7" s="244">
        <v>5370.93</v>
      </c>
    </row>
    <row r="8" spans="1:4" ht="30" customHeight="1">
      <c r="A8" s="242" t="s">
        <v>843</v>
      </c>
      <c r="B8" s="243">
        <v>44267</v>
      </c>
      <c r="C8" s="242" t="s">
        <v>847</v>
      </c>
      <c r="D8" s="244">
        <v>6391.07</v>
      </c>
    </row>
    <row r="9" spans="1:4" ht="40.5" customHeight="1">
      <c r="A9" s="242" t="s">
        <v>843</v>
      </c>
      <c r="B9" s="243">
        <v>44305</v>
      </c>
      <c r="C9" s="242" t="s">
        <v>848</v>
      </c>
      <c r="D9" s="244">
        <v>0</v>
      </c>
    </row>
    <row r="10" spans="1:4" ht="30" customHeight="1">
      <c r="A10" s="242" t="s">
        <v>843</v>
      </c>
      <c r="B10" s="243">
        <v>44316</v>
      </c>
      <c r="C10" s="242" t="s">
        <v>849</v>
      </c>
      <c r="D10" s="244">
        <v>9030</v>
      </c>
    </row>
    <row r="11" spans="1:4" ht="42.75" customHeight="1">
      <c r="A11" s="242" t="s">
        <v>843</v>
      </c>
      <c r="B11" s="243">
        <v>44365</v>
      </c>
      <c r="C11" s="242" t="s">
        <v>850</v>
      </c>
      <c r="D11" s="244">
        <v>8840.72</v>
      </c>
    </row>
    <row r="12" spans="1:4" ht="42.75" customHeight="1">
      <c r="A12" s="242" t="s">
        <v>843</v>
      </c>
      <c r="B12" s="243">
        <v>44394</v>
      </c>
      <c r="C12" s="242" t="s">
        <v>851</v>
      </c>
      <c r="D12" s="244">
        <v>3032.98</v>
      </c>
    </row>
    <row r="13" spans="1:4" ht="30" customHeight="1">
      <c r="A13" s="242" t="s">
        <v>843</v>
      </c>
      <c r="B13" s="243">
        <v>44455</v>
      </c>
      <c r="C13" s="242" t="s">
        <v>852</v>
      </c>
      <c r="D13" s="244">
        <v>1024.87</v>
      </c>
    </row>
    <row r="14" spans="1:4" ht="30" customHeight="1">
      <c r="A14" s="242" t="s">
        <v>843</v>
      </c>
      <c r="B14" s="243">
        <v>44459</v>
      </c>
      <c r="C14" s="242" t="s">
        <v>853</v>
      </c>
      <c r="D14" s="244">
        <v>500</v>
      </c>
    </row>
    <row r="15" spans="1:4" ht="30" customHeight="1">
      <c r="A15" s="242" t="s">
        <v>844</v>
      </c>
      <c r="B15" s="243">
        <v>44461</v>
      </c>
      <c r="C15" s="242" t="s">
        <v>854</v>
      </c>
      <c r="D15" s="244">
        <v>0</v>
      </c>
    </row>
    <row r="16" spans="1:4" ht="30" customHeight="1">
      <c r="A16" s="242" t="s">
        <v>843</v>
      </c>
      <c r="B16" s="243">
        <v>44519</v>
      </c>
      <c r="C16" s="242" t="s">
        <v>855</v>
      </c>
      <c r="D16" s="244">
        <v>2500.5</v>
      </c>
    </row>
    <row r="17" spans="1:4" ht="30" customHeight="1">
      <c r="A17" s="242" t="s">
        <v>843</v>
      </c>
      <c r="B17" s="243">
        <v>44551</v>
      </c>
      <c r="C17" s="242" t="s">
        <v>856</v>
      </c>
      <c r="D17" s="244">
        <v>700</v>
      </c>
    </row>
    <row r="18" spans="1:4" ht="39" customHeight="1">
      <c r="A18" s="242" t="s">
        <v>842</v>
      </c>
      <c r="B18" s="243">
        <v>44558</v>
      </c>
      <c r="C18" s="242" t="s">
        <v>857</v>
      </c>
      <c r="D18" s="244">
        <v>0</v>
      </c>
    </row>
    <row r="19" spans="1:4" ht="15" customHeight="1">
      <c r="A19" s="407"/>
      <c r="B19" s="407"/>
      <c r="C19" s="407"/>
      <c r="D19" s="248">
        <f>SUM(D7:D18)</f>
        <v>37391.07</v>
      </c>
    </row>
    <row r="20" spans="1:4" ht="30" customHeight="1">
      <c r="A20" s="242" t="s">
        <v>843</v>
      </c>
      <c r="B20" s="243">
        <v>44645</v>
      </c>
      <c r="C20" s="242" t="s">
        <v>858</v>
      </c>
      <c r="D20" s="249">
        <v>4400.01</v>
      </c>
    </row>
    <row r="21" spans="1:4" ht="30" customHeight="1">
      <c r="A21" s="242" t="s">
        <v>844</v>
      </c>
      <c r="B21" s="243">
        <v>44675</v>
      </c>
      <c r="C21" s="242" t="s">
        <v>859</v>
      </c>
      <c r="D21" s="249">
        <v>0</v>
      </c>
    </row>
    <row r="22" spans="1:4" ht="30" customHeight="1">
      <c r="A22" s="242" t="s">
        <v>844</v>
      </c>
      <c r="B22" s="243">
        <v>44720</v>
      </c>
      <c r="C22" s="242" t="s">
        <v>860</v>
      </c>
      <c r="D22" s="249">
        <v>949.89</v>
      </c>
    </row>
    <row r="23" spans="1:4" ht="30" customHeight="1">
      <c r="A23" s="242" t="s">
        <v>334</v>
      </c>
      <c r="B23" s="243">
        <v>44735</v>
      </c>
      <c r="C23" s="242" t="s">
        <v>1030</v>
      </c>
      <c r="D23" s="249">
        <v>50</v>
      </c>
    </row>
    <row r="24" spans="1:4" ht="30" customHeight="1">
      <c r="A24" s="242" t="s">
        <v>842</v>
      </c>
      <c r="B24" s="243">
        <v>44812</v>
      </c>
      <c r="C24" s="242" t="s">
        <v>861</v>
      </c>
      <c r="D24" s="249">
        <v>4900</v>
      </c>
    </row>
    <row r="25" spans="1:4" ht="15" customHeight="1">
      <c r="A25" s="407"/>
      <c r="B25" s="407"/>
      <c r="C25" s="407"/>
      <c r="D25" s="248">
        <f>SUM(D20:D24)</f>
        <v>10299.900000000001</v>
      </c>
    </row>
    <row r="26" spans="1:4" ht="30" customHeight="1">
      <c r="A26" s="242" t="s">
        <v>842</v>
      </c>
      <c r="B26" s="243">
        <v>44941</v>
      </c>
      <c r="C26" s="242" t="s">
        <v>862</v>
      </c>
      <c r="D26" s="249">
        <v>0</v>
      </c>
    </row>
    <row r="27" spans="1:4" ht="30" customHeight="1">
      <c r="A27" s="242" t="s">
        <v>863</v>
      </c>
      <c r="B27" s="243">
        <v>44943</v>
      </c>
      <c r="C27" s="242" t="s">
        <v>864</v>
      </c>
      <c r="D27" s="249">
        <v>0</v>
      </c>
    </row>
    <row r="28" spans="1:4" ht="30" customHeight="1">
      <c r="A28" s="242" t="s">
        <v>842</v>
      </c>
      <c r="B28" s="243">
        <v>44967</v>
      </c>
      <c r="C28" s="242" t="s">
        <v>865</v>
      </c>
      <c r="D28" s="249">
        <v>0</v>
      </c>
    </row>
    <row r="29" spans="1:4" ht="30" customHeight="1">
      <c r="A29" s="242" t="s">
        <v>842</v>
      </c>
      <c r="B29" s="243">
        <v>44985</v>
      </c>
      <c r="C29" s="242" t="s">
        <v>866</v>
      </c>
      <c r="D29" s="249">
        <v>550</v>
      </c>
    </row>
    <row r="30" spans="1:4" ht="30" customHeight="1">
      <c r="A30" s="242" t="s">
        <v>867</v>
      </c>
      <c r="B30" s="243">
        <v>45015</v>
      </c>
      <c r="C30" s="242" t="s">
        <v>868</v>
      </c>
      <c r="D30" s="249">
        <v>1000</v>
      </c>
    </row>
    <row r="31" spans="1:4" ht="30" customHeight="1">
      <c r="A31" s="242" t="s">
        <v>843</v>
      </c>
      <c r="B31" s="243">
        <v>45035</v>
      </c>
      <c r="C31" s="242" t="s">
        <v>1028</v>
      </c>
      <c r="D31" s="249">
        <v>402792.06</v>
      </c>
    </row>
    <row r="32" spans="1:4" ht="30" customHeight="1">
      <c r="A32" s="242" t="s">
        <v>844</v>
      </c>
      <c r="B32" s="243">
        <v>45100</v>
      </c>
      <c r="C32" s="242" t="s">
        <v>869</v>
      </c>
      <c r="D32" s="249">
        <v>0</v>
      </c>
    </row>
    <row r="33" spans="1:4" ht="15" customHeight="1">
      <c r="A33" s="407"/>
      <c r="B33" s="407"/>
      <c r="C33" s="407"/>
      <c r="D33" s="248">
        <f>SUM(D26:D32)</f>
        <v>404342.06</v>
      </c>
    </row>
    <row r="34" spans="1:4" ht="15" customHeight="1">
      <c r="A34" s="245"/>
      <c r="B34" s="245"/>
      <c r="C34" s="245"/>
      <c r="D34" s="245"/>
    </row>
    <row r="35" spans="1:4" ht="15" customHeight="1">
      <c r="A35" s="245"/>
      <c r="B35" s="245"/>
      <c r="C35" s="246" t="s">
        <v>969</v>
      </c>
      <c r="D35" s="248">
        <f>D6+D33+D25+D19</f>
        <v>452744.49000000005</v>
      </c>
    </row>
    <row r="36" spans="1:4" s="23" customFormat="1" ht="15" customHeight="1">
      <c r="A36" s="285"/>
      <c r="B36" s="285"/>
      <c r="C36" s="286"/>
      <c r="D36" s="287"/>
    </row>
    <row r="37" spans="1:4" ht="12.75">
      <c r="A37" s="281"/>
      <c r="B37" s="283">
        <v>2021</v>
      </c>
      <c r="C37" s="283">
        <v>2022</v>
      </c>
      <c r="D37" s="283">
        <v>2023</v>
      </c>
    </row>
    <row r="38" spans="1:4" ht="12.75">
      <c r="A38" s="283" t="s">
        <v>970</v>
      </c>
      <c r="B38" s="282">
        <f>D7+D8+D9+D10+D11+D12+D13+D14+D16+D17</f>
        <v>37391.07</v>
      </c>
      <c r="C38" s="282">
        <f>D20</f>
        <v>4400.01</v>
      </c>
      <c r="D38" s="282">
        <f>D30+D31</f>
        <v>403792.06</v>
      </c>
    </row>
    <row r="39" spans="1:4" ht="12.75">
      <c r="A39" s="283" t="s">
        <v>344</v>
      </c>
      <c r="B39" s="56">
        <f>D15+D18</f>
        <v>0</v>
      </c>
      <c r="C39" s="56">
        <f>D21+D22+D24</f>
        <v>5849.89</v>
      </c>
      <c r="D39" s="56">
        <f>D26+D28+D29+D32</f>
        <v>550</v>
      </c>
    </row>
    <row r="40" spans="1:7" ht="12.75">
      <c r="A40" s="283" t="s">
        <v>334</v>
      </c>
      <c r="B40" s="56">
        <v>0</v>
      </c>
      <c r="C40" s="56">
        <f>D23</f>
        <v>50</v>
      </c>
      <c r="D40" s="56">
        <v>0</v>
      </c>
      <c r="G40" s="280"/>
    </row>
    <row r="41" spans="1:7" ht="12.75">
      <c r="A41" s="283" t="s">
        <v>971</v>
      </c>
      <c r="B41" s="284">
        <f>SUM(B38:B40)</f>
        <v>37391.07</v>
      </c>
      <c r="C41" s="284">
        <f>SUM(C38:C40)</f>
        <v>10299.900000000001</v>
      </c>
      <c r="D41" s="284">
        <f>SUM(D38:D40)</f>
        <v>404342.06</v>
      </c>
      <c r="F41" s="280"/>
      <c r="G41" s="280"/>
    </row>
    <row r="42" spans="2:4" ht="12.75">
      <c r="B42" s="280"/>
      <c r="D42" s="280"/>
    </row>
    <row r="43" ht="12.75">
      <c r="B43" s="280"/>
    </row>
  </sheetData>
  <sheetProtection/>
  <mergeCells count="4">
    <mergeCell ref="A6:C6"/>
    <mergeCell ref="A19:C19"/>
    <mergeCell ref="A25:C25"/>
    <mergeCell ref="A33:C33"/>
  </mergeCells>
  <printOptions/>
  <pageMargins left="1.1811023622047245" right="0.3937007874015748" top="0.3937007874015748" bottom="0.3937007874015748" header="0" footer="0"/>
  <pageSetup horizontalDpi="600" verticalDpi="600" orientation="landscape" paperSize="9" scale="76" r:id="rId1"/>
  <rowBreaks count="1" manualBreakCount="1">
    <brk id="2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MEDIC</dc:creator>
  <cp:keywords/>
  <dc:description/>
  <cp:lastModifiedBy>Ewelina Gorczewska</cp:lastModifiedBy>
  <cp:lastPrinted>2023-10-16T12:47:42Z</cp:lastPrinted>
  <dcterms:created xsi:type="dcterms:W3CDTF">2003-03-13T10:23:20Z</dcterms:created>
  <dcterms:modified xsi:type="dcterms:W3CDTF">2023-10-31T11:59:22Z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412511E1">
    <vt:lpwstr/>
  </property>
  <property fmtid="{D5CDD505-2E9C-101B-9397-08002B2CF9AE}" pid="3" name="IVID145012D5">
    <vt:lpwstr/>
  </property>
  <property fmtid="{D5CDD505-2E9C-101B-9397-08002B2CF9AE}" pid="4" name="IVID3A371DE6">
    <vt:lpwstr/>
  </property>
  <property fmtid="{D5CDD505-2E9C-101B-9397-08002B2CF9AE}" pid="5" name="IVID305908F7">
    <vt:lpwstr/>
  </property>
  <property fmtid="{D5CDD505-2E9C-101B-9397-08002B2CF9AE}" pid="6" name="IVIDEC1DB65A">
    <vt:lpwstr/>
  </property>
  <property fmtid="{D5CDD505-2E9C-101B-9397-08002B2CF9AE}" pid="7" name="IVID146313F2">
    <vt:lpwstr/>
  </property>
  <property fmtid="{D5CDD505-2E9C-101B-9397-08002B2CF9AE}" pid="8" name="IVID247C1308">
    <vt:lpwstr/>
  </property>
  <property fmtid="{D5CDD505-2E9C-101B-9397-08002B2CF9AE}" pid="9" name="IVID7D00119">
    <vt:lpwstr/>
  </property>
  <property fmtid="{D5CDD505-2E9C-101B-9397-08002B2CF9AE}" pid="10" name="IVID124B15E0">
    <vt:lpwstr/>
  </property>
  <property fmtid="{D5CDD505-2E9C-101B-9397-08002B2CF9AE}" pid="11" name="IVID343010DD">
    <vt:lpwstr/>
  </property>
  <property fmtid="{D5CDD505-2E9C-101B-9397-08002B2CF9AE}" pid="12" name="IVID55213FF">
    <vt:lpwstr/>
  </property>
  <property fmtid="{D5CDD505-2E9C-101B-9397-08002B2CF9AE}" pid="13" name="IVID372F19E9">
    <vt:lpwstr/>
  </property>
  <property fmtid="{D5CDD505-2E9C-101B-9397-08002B2CF9AE}" pid="14" name="IVIDBC9AED84">
    <vt:lpwstr/>
  </property>
  <property fmtid="{D5CDD505-2E9C-101B-9397-08002B2CF9AE}" pid="15" name="IVID363218D8">
    <vt:lpwstr/>
  </property>
  <property fmtid="{D5CDD505-2E9C-101B-9397-08002B2CF9AE}" pid="16" name="IVID17FE2478">
    <vt:lpwstr/>
  </property>
  <property fmtid="{D5CDD505-2E9C-101B-9397-08002B2CF9AE}" pid="17" name="IVID1C76DEB5">
    <vt:lpwstr/>
  </property>
  <property fmtid="{D5CDD505-2E9C-101B-9397-08002B2CF9AE}" pid="18" name="IVIDC661EF3">
    <vt:lpwstr/>
  </property>
  <property fmtid="{D5CDD505-2E9C-101B-9397-08002B2CF9AE}" pid="19" name="IVID32571C01">
    <vt:lpwstr/>
  </property>
  <property fmtid="{D5CDD505-2E9C-101B-9397-08002B2CF9AE}" pid="20" name="IVID1D391309">
    <vt:lpwstr/>
  </property>
  <property fmtid="{D5CDD505-2E9C-101B-9397-08002B2CF9AE}" pid="21" name="IVIDE5F12D2">
    <vt:lpwstr/>
  </property>
  <property fmtid="{D5CDD505-2E9C-101B-9397-08002B2CF9AE}" pid="22" name="IVID274D12D5">
    <vt:lpwstr/>
  </property>
  <property fmtid="{D5CDD505-2E9C-101B-9397-08002B2CF9AE}" pid="23" name="IVID191F0CF2">
    <vt:lpwstr/>
  </property>
  <property fmtid="{D5CDD505-2E9C-101B-9397-08002B2CF9AE}" pid="24" name="IVID202E14EF">
    <vt:lpwstr/>
  </property>
  <property fmtid="{D5CDD505-2E9C-101B-9397-08002B2CF9AE}" pid="25" name="IVID847BBDC9">
    <vt:lpwstr/>
  </property>
  <property fmtid="{D5CDD505-2E9C-101B-9397-08002B2CF9AE}" pid="26" name="IVID2B251201">
    <vt:lpwstr/>
  </property>
</Properties>
</file>