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\Przetargi\5-TP-22 jednorazówka 2\22.07.18 wyjaśn i mod\"/>
    </mc:Choice>
  </mc:AlternateContent>
  <bookViews>
    <workbookView xWindow="0" yWindow="0" windowWidth="25200" windowHeight="11895" tabRatio="500"/>
  </bookViews>
  <sheets>
    <sheet name="pakiety 1-8" sheetId="1" r:id="rId1"/>
    <sheet name="sumy netto i brutto" sheetId="2" r:id="rId2"/>
  </sheets>
  <definedNames>
    <definedName name="_xlnm.Print_Area" localSheetId="0">'pakiety 1-8'!$A$1:$L$120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1" l="1"/>
  <c r="I100" i="1" l="1"/>
  <c r="J100" i="1" s="1"/>
  <c r="G100" i="1" s="1"/>
  <c r="I106" i="1"/>
  <c r="J106" i="1" s="1"/>
  <c r="G106" i="1" s="1"/>
  <c r="I107" i="1"/>
  <c r="J107" i="1"/>
  <c r="G107" i="1" s="1"/>
  <c r="I108" i="1"/>
  <c r="J108" i="1" s="1"/>
  <c r="G108" i="1" s="1"/>
  <c r="I109" i="1"/>
  <c r="J109" i="1"/>
  <c r="G109" i="1" s="1"/>
  <c r="I110" i="1"/>
  <c r="J110" i="1" s="1"/>
  <c r="G110" i="1" s="1"/>
  <c r="I111" i="1"/>
  <c r="J111" i="1"/>
  <c r="G111" i="1" s="1"/>
  <c r="I101" i="1" l="1"/>
  <c r="C9" i="2" s="1"/>
  <c r="F9" i="2" s="1"/>
  <c r="I94" i="1"/>
  <c r="J94" i="1" s="1"/>
  <c r="G94" i="1" s="1"/>
  <c r="I93" i="1"/>
  <c r="J93" i="1" s="1"/>
  <c r="G93" i="1" s="1"/>
  <c r="I92" i="1"/>
  <c r="J92" i="1" s="1"/>
  <c r="G92" i="1" s="1"/>
  <c r="I91" i="1"/>
  <c r="J91" i="1" s="1"/>
  <c r="G91" i="1" s="1"/>
  <c r="I90" i="1"/>
  <c r="J90" i="1" s="1"/>
  <c r="G90" i="1" s="1"/>
  <c r="I89" i="1"/>
  <c r="J89" i="1" s="1"/>
  <c r="G89" i="1" s="1"/>
  <c r="I88" i="1"/>
  <c r="J88" i="1" s="1"/>
  <c r="G88" i="1" s="1"/>
  <c r="I87" i="1"/>
  <c r="J87" i="1" s="1"/>
  <c r="G87" i="1" s="1"/>
  <c r="I86" i="1"/>
  <c r="J86" i="1" s="1"/>
  <c r="G86" i="1" s="1"/>
  <c r="I85" i="1"/>
  <c r="J85" i="1" s="1"/>
  <c r="G85" i="1" s="1"/>
  <c r="I80" i="1"/>
  <c r="C7" i="2" s="1"/>
  <c r="F7" i="2" s="1"/>
  <c r="I79" i="1"/>
  <c r="J79" i="1" s="1"/>
  <c r="G79" i="1" s="1"/>
  <c r="J78" i="1"/>
  <c r="I78" i="1"/>
  <c r="G78" i="1"/>
  <c r="I77" i="1"/>
  <c r="J77" i="1" s="1"/>
  <c r="G77" i="1" s="1"/>
  <c r="J76" i="1"/>
  <c r="I76" i="1"/>
  <c r="G76" i="1"/>
  <c r="I75" i="1"/>
  <c r="J75" i="1" s="1"/>
  <c r="G75" i="1" s="1"/>
  <c r="J74" i="1"/>
  <c r="I74" i="1"/>
  <c r="G74" i="1"/>
  <c r="I73" i="1"/>
  <c r="J73" i="1" s="1"/>
  <c r="G73" i="1" s="1"/>
  <c r="J72" i="1"/>
  <c r="I72" i="1"/>
  <c r="G72" i="1"/>
  <c r="I71" i="1"/>
  <c r="J71" i="1" s="1"/>
  <c r="G71" i="1" s="1"/>
  <c r="J70" i="1"/>
  <c r="I70" i="1"/>
  <c r="G70" i="1"/>
  <c r="I69" i="1"/>
  <c r="J69" i="1" s="1"/>
  <c r="G69" i="1" s="1"/>
  <c r="J68" i="1"/>
  <c r="I68" i="1"/>
  <c r="G68" i="1"/>
  <c r="I67" i="1"/>
  <c r="J67" i="1" s="1"/>
  <c r="G67" i="1" s="1"/>
  <c r="J66" i="1"/>
  <c r="I66" i="1"/>
  <c r="G66" i="1"/>
  <c r="I65" i="1"/>
  <c r="J65" i="1" s="1"/>
  <c r="J64" i="1"/>
  <c r="I64" i="1"/>
  <c r="G64" i="1"/>
  <c r="I63" i="1"/>
  <c r="J63" i="1" s="1"/>
  <c r="G63" i="1" s="1"/>
  <c r="J62" i="1"/>
  <c r="I62" i="1"/>
  <c r="G62" i="1"/>
  <c r="I61" i="1"/>
  <c r="J61" i="1" s="1"/>
  <c r="G61" i="1" s="1"/>
  <c r="J60" i="1"/>
  <c r="I60" i="1"/>
  <c r="G60" i="1"/>
  <c r="I59" i="1"/>
  <c r="J59" i="1" s="1"/>
  <c r="G59" i="1" s="1"/>
  <c r="J58" i="1"/>
  <c r="I58" i="1"/>
  <c r="G58" i="1"/>
  <c r="I57" i="1"/>
  <c r="J57" i="1" s="1"/>
  <c r="G57" i="1" s="1"/>
  <c r="J56" i="1"/>
  <c r="I56" i="1"/>
  <c r="G56" i="1"/>
  <c r="I55" i="1"/>
  <c r="J55" i="1" s="1"/>
  <c r="G55" i="1" s="1"/>
  <c r="J54" i="1"/>
  <c r="I54" i="1"/>
  <c r="G54" i="1"/>
  <c r="I53" i="1"/>
  <c r="J53" i="1" s="1"/>
  <c r="G53" i="1" s="1"/>
  <c r="J52" i="1"/>
  <c r="I52" i="1"/>
  <c r="G52" i="1"/>
  <c r="I51" i="1"/>
  <c r="J51" i="1" s="1"/>
  <c r="G51" i="1" s="1"/>
  <c r="J50" i="1"/>
  <c r="J80" i="1" s="1"/>
  <c r="E7" i="2" s="1"/>
  <c r="D7" i="2" s="1"/>
  <c r="I50" i="1"/>
  <c r="G50" i="1"/>
  <c r="I44" i="1"/>
  <c r="J44" i="1" s="1"/>
  <c r="J38" i="1"/>
  <c r="J39" i="1" s="1"/>
  <c r="E5" i="2" s="1"/>
  <c r="I38" i="1"/>
  <c r="I39" i="1" s="1"/>
  <c r="C5" i="2" s="1"/>
  <c r="F5" i="2" s="1"/>
  <c r="G38" i="1"/>
  <c r="I32" i="1"/>
  <c r="J32" i="1" s="1"/>
  <c r="G32" i="1" s="1"/>
  <c r="J31" i="1"/>
  <c r="I31" i="1"/>
  <c r="G31" i="1"/>
  <c r="I30" i="1"/>
  <c r="J30" i="1" s="1"/>
  <c r="J24" i="1"/>
  <c r="I24" i="1"/>
  <c r="G24" i="1"/>
  <c r="I23" i="1"/>
  <c r="J23" i="1" s="1"/>
  <c r="G23" i="1" s="1"/>
  <c r="J22" i="1"/>
  <c r="I22" i="1"/>
  <c r="G22" i="1"/>
  <c r="I21" i="1"/>
  <c r="J21" i="1" s="1"/>
  <c r="G21" i="1" s="1"/>
  <c r="J20" i="1"/>
  <c r="I20" i="1"/>
  <c r="G20" i="1"/>
  <c r="I19" i="1"/>
  <c r="J19" i="1" s="1"/>
  <c r="G19" i="1" s="1"/>
  <c r="J18" i="1"/>
  <c r="I18" i="1"/>
  <c r="G18" i="1"/>
  <c r="I17" i="1"/>
  <c r="J17" i="1" s="1"/>
  <c r="G17" i="1" s="1"/>
  <c r="J16" i="1"/>
  <c r="I16" i="1"/>
  <c r="G16" i="1"/>
  <c r="I15" i="1"/>
  <c r="J15" i="1" s="1"/>
  <c r="G15" i="1" s="1"/>
  <c r="J14" i="1"/>
  <c r="I14" i="1"/>
  <c r="G14" i="1"/>
  <c r="I13" i="1"/>
  <c r="J13" i="1" s="1"/>
  <c r="G13" i="1" s="1"/>
  <c r="J12" i="1"/>
  <c r="I12" i="1"/>
  <c r="G12" i="1"/>
  <c r="I11" i="1"/>
  <c r="J11" i="1" s="1"/>
  <c r="G11" i="1" s="1"/>
  <c r="J10" i="1"/>
  <c r="I10" i="1"/>
  <c r="G10" i="1"/>
  <c r="I9" i="1"/>
  <c r="J9" i="1" s="1"/>
  <c r="G9" i="1" s="1"/>
  <c r="J8" i="1"/>
  <c r="I8" i="1"/>
  <c r="G8" i="1"/>
  <c r="I7" i="1"/>
  <c r="J7" i="1" s="1"/>
  <c r="G7" i="1" s="1"/>
  <c r="J6" i="1"/>
  <c r="I6" i="1"/>
  <c r="G6" i="1"/>
  <c r="I5" i="1"/>
  <c r="I25" i="1" s="1"/>
  <c r="C3" i="2" s="1"/>
  <c r="D5" i="2" l="1"/>
  <c r="J33" i="1"/>
  <c r="E4" i="2" s="1"/>
  <c r="G30" i="1"/>
  <c r="J45" i="1"/>
  <c r="E6" i="2" s="1"/>
  <c r="G44" i="1"/>
  <c r="I112" i="1"/>
  <c r="C10" i="2" s="1"/>
  <c r="F10" i="2" s="1"/>
  <c r="F3" i="2"/>
  <c r="J5" i="1"/>
  <c r="I33" i="1"/>
  <c r="C4" i="2" s="1"/>
  <c r="F4" i="2" s="1"/>
  <c r="I45" i="1"/>
  <c r="C6" i="2" s="1"/>
  <c r="F6" i="2" s="1"/>
  <c r="J95" i="1"/>
  <c r="E8" i="2" s="1"/>
  <c r="I95" i="1"/>
  <c r="C8" i="2" s="1"/>
  <c r="F8" i="2" s="1"/>
  <c r="J101" i="1" l="1"/>
  <c r="E9" i="2" s="1"/>
  <c r="D9" i="2" s="1"/>
  <c r="J25" i="1"/>
  <c r="E3" i="2" s="1"/>
  <c r="G5" i="1"/>
  <c r="J112" i="1"/>
  <c r="E10" i="2" s="1"/>
  <c r="D10" i="2" s="1"/>
  <c r="C11" i="2"/>
  <c r="D8" i="2"/>
  <c r="F11" i="2"/>
  <c r="D6" i="2"/>
  <c r="D4" i="2"/>
  <c r="E11" i="2" l="1"/>
  <c r="D3" i="2"/>
  <c r="D11" i="2" s="1"/>
</calcChain>
</file>

<file path=xl/sharedStrings.xml><?xml version="1.0" encoding="utf-8"?>
<sst xmlns="http://schemas.openxmlformats.org/spreadsheetml/2006/main" count="494" uniqueCount="144">
  <si>
    <t>ZAŁ 2.1 
PAKIET NR 1 - KANIULE DOŻYLNE, PRZYRZĄDY DO CYTOSTATYKÓW, KRANIKI, KORECZKI I SPIKE (CPV: 33141220-8, 33194000-6)</t>
  </si>
  <si>
    <t>Lp.</t>
  </si>
  <si>
    <t>CPV</t>
  </si>
  <si>
    <t>Opis przedmiotu zamówienia</t>
  </si>
  <si>
    <t>Jednostka miary</t>
  </si>
  <si>
    <t>Ilość jednostek</t>
  </si>
  <si>
    <t>cena jednostkowa netto za 1 jedn. miary</t>
  </si>
  <si>
    <t>cena jednostkowa brutto za 1 jedn. miary</t>
  </si>
  <si>
    <t>Stawka VAT</t>
  </si>
  <si>
    <t>Wartość netto za ilość określoną w kolumnie 5</t>
  </si>
  <si>
    <t>Wartość brutto za ilość określoną w kolumnie 5</t>
  </si>
  <si>
    <t>Producent/ nazwa handlowa</t>
  </si>
  <si>
    <t>Nr katalogowy</t>
  </si>
  <si>
    <t>1.</t>
  </si>
  <si>
    <t>2.</t>
  </si>
  <si>
    <t>3.</t>
  </si>
  <si>
    <t>4.</t>
  </si>
  <si>
    <t>5.</t>
  </si>
  <si>
    <t>6.</t>
  </si>
  <si>
    <t>7=6+8</t>
  </si>
  <si>
    <t>8.</t>
  </si>
  <si>
    <t>9=5*6</t>
  </si>
  <si>
    <t>10=9+8</t>
  </si>
  <si>
    <t>11.</t>
  </si>
  <si>
    <t>12.</t>
  </si>
  <si>
    <t>33141220-8</t>
  </si>
  <si>
    <t>Koreczki pakowane pojedynczo z trzpieniem poniżej krawędzi  korka  pakowanych po 100sztuk</t>
  </si>
  <si>
    <t>op.</t>
  </si>
  <si>
    <t>Koreczki jałowe dwufunkcyjne typu Combi  ( czewrony )</t>
  </si>
  <si>
    <t>szt</t>
  </si>
  <si>
    <t>33194000-6</t>
  </si>
  <si>
    <t>Korek zabezpieczajacy przed nieautoryzowanym użyciem portu i eliminuje ryzyko powtórnego dodania leku do pojemnika. Kompatybilny z opakowaniem typu Ecoflac.</t>
  </si>
  <si>
    <t>szt.</t>
  </si>
  <si>
    <t>Przyrząd do przetoczeń pasujący do pompy infuzyjnej LIFE CARE 5000 lub PLUM A będących na wyposażeniu szpitala</t>
  </si>
  <si>
    <t xml:space="preserve">Dreny pasujace do pompy objętościowej Infusomat firmy BRAUN będącej na wyposażeniu szpitala – białe i bursztynowe (do wyboru zamawiajacego) posiadające ostry kolec komory kropelkowej, odpowietrznik z filtrem przeciwbakteryjnym  i zatyczką, 15 µm filtr infuzyjny, zacisk rolkowany ze specjalnym miejscem na kolec komory kroplowej dla bezpieczeństwa po użyciu, krótki silikonowany segment kontaktujący się z mechanizmem pompy.  Musi być elastyczny, odporny na zagięcia, zapewniający szczelność połączeń. </t>
  </si>
  <si>
    <t>Przedłużacz pasujący do pompy infuzyjnej Ascor będącej na wyposażeniu szpitala - biały i bursztnowy, zabezpieczony z dwóch stron korkami.</t>
  </si>
  <si>
    <t>Zestaw drenów bursztynowych wielodrożnych (nie zawierających DEHP) do podaży leków cytostatycznych  za pomocą pomp objętościowych i metodą grawitacyjną. Dren wykonany z poliuretanu bez zawartości PCV. Linia główna z ostrym kolcem do przepłukiwania linii po każdorazowym podaniu leku bez konieczności rozłączania systemu. 4 zawory bezigłowe zintegrowane, zamontowane pod kątem 90 stopni do drenu. Zastawki bezigłowe zabezpieczone dodatkowo korkami luer-lock / cztery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Wykonawca musi posiadać test potwierdzający, że linie do przygotowania i podaży leków stanowią zamknięty system w myśl definicji NIOSH i zapobiegają przedostawaniu się niebezpiecznych substancji do otoczenia. Zestaw drenow kompatybilny z pompą Infusomat Space Line będącą na wyposażeniu szpitala .</t>
  </si>
  <si>
    <t>Przyrząd  podłączeniowy służący do przygotowywania leków, zawierający kolec, dren min. 35 cm, transparentny,  zacisk na drenie. Sterylny, bez DEHP, bez lateksu. Kompatybilny z poz. nr 7, 9, 12 gwarantujący szczelność po połączeniu  z poz. 7, 9, 12</t>
  </si>
  <si>
    <t>Przyrząd do infuzji płynów jednorazowy, zaopatrzony w zawór bezigłowy powyżej komory kroplowej do przepłukania drenu, z możliwością dezynfekcji powierzchni zaworu metodą przecierania, sterylny pakowany pojedynczo, niepirogenny, nietoksyczny wolny od DEHP i latexu, ostry kolec do butelki dający całkowite opróżnienie, przezroczyste tworzywo, dł. drenu min. 150 cm, odpowietrznik z filtrem antybakteryjnym o wskaźniku BFE 99,99% z klapką, komora kroplowa przeźroczysta kroplomierz 20 kropli -1ml, precyzyjny zacisk, filtr hydrofobowy na końcu drenu zabezpieczający przed wyciekaniem płynu, końcówka lock. Pakowany folia - papier.</t>
  </si>
  <si>
    <t>Przyrząd podłączeniowy służący do przygotowywania leków toksycznych, bez PCV i lateksu, z elementami tritanu-materiału o wysokiej odporności na leki toksyczne, zawierający kolec oraz zawór bezigłowy  zabezieczony koreczkiem, dren   z  zatyczką z membraną zapobiegającą wyciekowi płynu podczas wypełniania zestawu, transparentny,  zacisk na drenie. Sterylny, bez DEHP. Długość drenu min. 32cm. Kompatybilny z poz. nr 7, 9, 12, gwarantujący szczelność po połączeniu  z poz. 7, 9, 12</t>
  </si>
  <si>
    <t>Przyrząd podłączeniowy z filtrem 0,2 μm, służący do przygotowywania leków toksycznych, bez PCV i lateksu, z elementami tritanu-materiału o wysokiej odporności na leki toksyczne, zawierający kolec oraz zawór bezigłowy zabezpieczony koreczkiem, dren   z  zatyczką z membraną zapobiegającą wyciekowi płynu podczas wypełniania zestawu, transparentny,  zacisk na drenie. Sterylny, bez DEHP. Długość drenu min. 32cm. Kompatybilny z poz. nr  7, 9, 12, gwarantujący szczelność po połączeniu  z poz. 7, 9, 12</t>
  </si>
  <si>
    <t>Przyrząd do infuzji płynów jednorazowy, zaopatrzony w zawór bezigłowy powyżej komory kroplowej do przepłukania drenu, z możliwością dezynfekcji powierzchni zaworu metodą przecierania, sterylny pakowany pojedynczo, niepirogenny, nietoksyczny wolny od DEHP i latexu, ostry kolec do butelki dający całkowite opróżnienie, przezroczyste tworzywo, dł. drenu min. 150 cm, odpowietrznik z filtrem antybakteryjnym o wskaźniku BFE 99,99% z klapką, komora kroplowa przeźroczysta kroplomierz 20 kropli -1ml, precyzyjny zacisk, filtr hydrofobowy na końcu drenu zabezpieczający przed wyciekaniem płynu, końcówka lock. Pakowany folia - papier. Przyrzad kompatybilny z pompą Infusomat Space Line będącą na wyposażeniu szpitala.</t>
  </si>
  <si>
    <t>Przyrząd do przetaczania płynów infuzyjnych, pasujący do pomy Agilia będącej na wyposażeniu szpitala, Volumat Line ST 10</t>
  </si>
  <si>
    <t xml:space="preserve">33194000-6    </t>
  </si>
  <si>
    <t>Przyrząd do przygotowywania i pobierania leków z standardowym kolcem, posiadający szczelną zatyczkę zamykającą łącznik ze zintegrowaną zastawką z wbudowanym filtrem bakteryjnym 0,45µm zapewnia maksymalną ochronę przed zanieczyszczeniami (spike) op.= 1 szt.</t>
  </si>
  <si>
    <t>Zacisk ochronny zabezpieczający port przygotowanego worka typu "viaflo" przed przypadkowym dostrzyknięciem niepożądanego produktu, kompatybilne z portem do iniekcji</t>
  </si>
  <si>
    <t>Przyrząd do worka typu "viaflo", posiadanym przez Zamawiającego, umozliwiający aktywacje leku w bezpośrednim połaczeniu worka i opakowania typu fiolka</t>
  </si>
  <si>
    <t xml:space="preserve">Przyrząd do transfuzji leków cytostatycznych z fiolki, wyposażony w odpowietrznik z filtrem hydrofobowym 0,2μm, wyposażony w zastawkę aktywowaną strzykawką LuerLock, o płaskiej powierzchni do dezynfekcji, długość przyrządu min. 6,3cm,produkt bezlateksowy i bez PVC. </t>
  </si>
  <si>
    <t>Kranik trójdrożny z konektorem Luer-Lok trójramienny, obrotowy (o 360 st),  Wskaźnik zamknięcia i otwarcia z optycznym, wyczuwalnym lub tylko optycznym indykatorem pozycji on/of, Wykonany z poliwęglanu, bezlateksowy, nie wczodzący w reakcję z lipidami i chemioterapeutykami, Odporność na ciśnienie min 2 -4,5 bara, nie zawiera DEHP</t>
  </si>
  <si>
    <t>Kranik trójdrożny z konektorem Luer-Lok trójramienny, obrotowy (o 360 st), Dodatkowe przedłużenie 10 cm +/- 1 cm., Wskaźnik zamknięcia i otwarcia z optycznym, wyczuwalnym lub tylko optycznym indykatorem pozycji on/of, Wykonany z poliwęglanu, bezlateksowy, nie wczodzący w reakcję z lipidami i chemioterapeutykami, Odporność na ciśnienie min 2 -4,5 bara, nie zawiera DEHP</t>
  </si>
  <si>
    <t xml:space="preserve">Osłonki na worki infuzyjne zawierające leki światłoczułe  o pojemności 100ml -500ml </t>
  </si>
  <si>
    <t>SUMA</t>
  </si>
  <si>
    <t>x</t>
  </si>
  <si>
    <t>ZAŁ 2.2
PAKIET NR 2 - ELEKTRODY DO ELEKTOTERAPII (CPV: 33158200-4)</t>
  </si>
  <si>
    <t>33158200-4</t>
  </si>
  <si>
    <t>Elektrody jednorazowe samoprzylepne, do współpracy z aparatem Galva5 Vlinic, typu firmy Zimmer Elektromedizin lub równoważne, średnie 56x56 mm, op.= 200 szt</t>
  </si>
  <si>
    <t>Elektrody jednorazowe samoprzylepne, do współpracy z aparatem Galva5 Vlinic, typu firmy Zimmer Elektromedizin lub równoważne, duże 126x56 mm, op.=100 szt</t>
  </si>
  <si>
    <t>Elektrody jednorazowe samoprzylepne, do współpracy z aparatem Galva5 Vlinic, typu firmy Zimmer Elektromedizin lub równoważne, 32x40 mm, op.=400 szt</t>
  </si>
  <si>
    <t>ZAŁ 2.3
PAKIET NR 3 - FILTRY ANTYBAKTERYJNE DO SPIROMETRU (CPV: 33157000-5)</t>
  </si>
  <si>
    <t>33157000-5</t>
  </si>
  <si>
    <t>Filtry antybakteryjne jednorazowego użytku, pasujące do spirometru Micro Lab Viasys</t>
  </si>
  <si>
    <t>ZAŁ 2.4
PAKIET NR 4 - JAŁOWY  WOSK MEDYCZNY, JEDNORAZOWY (CPV: 33141000-0)</t>
  </si>
  <si>
    <t>33141000-0</t>
  </si>
  <si>
    <t>Jałowa mieszanka wosku pszczelego, parafiny i palmitynianu izopropylowego, oraz środka do zmiękczania wosku. Wyrób medyczny jednorazowy, kolor bezbarwny. Waga: 2,5g. ( opakowanie zawiera  12 sztuk)</t>
  </si>
  <si>
    <t>ZAŁ 2.5
PAKIET NR 5 - RÓŻNE WYROBY WŁÓKIENNICZE Z TWORZYW SZTUCZNYCH, PODKŁADY MEDYCZNE (CPV: 39525000-8)</t>
  </si>
  <si>
    <t>39525000-8</t>
  </si>
  <si>
    <t>Koszula dla pacjenta,Rozmiar uniwersalny.  Gramatura min. 35g/m2 SMS</t>
  </si>
  <si>
    <t>Czepek z włókniny okrągły z gumką Średnica czepka po rozciągnięciu gumki 45-55cm. Włóknina o gramaturze min. 16g/m2 Pakowany w kartonik, max. 100 szt</t>
  </si>
  <si>
    <t xml:space="preserve">Maska z włókniny na blok operacyjny  typ IIR z tasiemkami  pakowane w katonik a50 szt (lub mniejszy z odpowiednim przeliczeniem) </t>
  </si>
  <si>
    <t>op</t>
  </si>
  <si>
    <t xml:space="preserve">Maska z włókniny typ IIR  na gumkę, pakowane w katonik a50 szt (lub mniejszy z odpowiednim przeliczeniem) </t>
  </si>
  <si>
    <t>Fartuch z włókniny, Włóknina o gramaturze min. 20g/m2, o dużej odporności na zrywanie, Kolor zielony lub niebieski Długi rękaw wykończony nieuciskającą gumką lub z mankietem, wiązany w pasie i przy szyi Rozmiar: S-XXL lub uniwersalny</t>
  </si>
  <si>
    <t>Podkład niejałowy,Wykonana z włókniny typu SMS , o gramaturze min. 35g/m2.,Podkład o wymiarach 200-220cm x 80-95cm.Opakowanie max.50szt.</t>
  </si>
  <si>
    <t xml:space="preserve">Komplet pościeli jednorazowego użytku: poszewka min. 70 cm x 80 cm - 1 szt, prześcieradło min. 210 cm x 160 cm (wykonane z PP min. 20 g/m2) - 1 szt, kołdra ogrzewająca (koc do okrycia pacjenta rozmiar min. 110 x 220cm, 2 warstwy włókniny polipropylenowa min. 30g/m2  plus wypełnienie wiskozowo - poliestrowe typu MOLTON min. 60g/m2, niebiesko - zielone) zestaw pakowany w opk. foliowe </t>
  </si>
  <si>
    <t>Śliniak zabiegowy jednorazowego użytku z kieszenią, z warstwą chłonnej bibuły wzmocnionej folią, troczki w górnej części pozwalające na zawiązanie śliniaka.</t>
  </si>
  <si>
    <t>Ręczniczki z celulozy typu Airlaid, rozmiar min. 27x60 cm, gramatura min. 70 g/m kw., opakowanie 30 szt.</t>
  </si>
  <si>
    <t>Ręczniki jednorazowe kąpielowe, ręcznik celulozowy;  miękka chłonna napowietrzona celuloza wzmocniona na całej powierzchni, gramatura 40 do 60 gram, wym.40x80 cm( +/-5cm) opakowanie zbiorcze max. 50 szt.</t>
  </si>
  <si>
    <t>Ochraniacze na obuwie z gumką, folia, jednorazowego użytku pakowane po 100 szt.</t>
  </si>
  <si>
    <t>Podkład higieniczny min. 60x90 cm z folią nieprzemakalną, chłonność min. 1500 ml</t>
  </si>
  <si>
    <t>19520000-7</t>
  </si>
  <si>
    <t>Fartuchy foliowe przednie, zakładane przez głowę, wiązane z tyłu na troki, pakowane w papierowy kartonik (op. = 100 szt.)</t>
  </si>
  <si>
    <t>Podkład pola operacyjnego - niejałowy z taśmami samoprzylepnymi w rozmiarze min. 75x90cm. Warstwa chłonna zawierająca sursorbent.
Chłonność min 1800ml od strony materac-folia.</t>
  </si>
  <si>
    <t>Spodenki jednorazowe (szorty) krótkie na gumkę. Rozmiar uniwersalny od S-XXL Op. A 10 szt.</t>
  </si>
  <si>
    <t xml:space="preserve">Wysokochłonny, nieuczulający podkład higieniczny na stół operacyjny wykonany z min dwuwarstwowego laminatu (polipropylen, poliester) o grubości min 0,14 mm  oraz  z wysokochłonnego rdzenia o grubości min 0.7 mm, scalonego z podkładem na całej jego długości. Wymiary podkładu: 100 cm(+/- 2 cm ) x 225 (+/- 4 cm ), produkt o jednorodnej strukturze, nie powodującej uszkodzeń skóry pacjenta. Gramatura min 125g/m2. Wchłanialność płynów 3600-4000 ml </t>
  </si>
  <si>
    <t>Prześcieradło włókninowe 200x 80- 90 cm, włóknina  SMS min 35 gr/m2 niejałowe</t>
  </si>
  <si>
    <t>Prześcieradło włókninowe 200/210 x 160/150 cm, włóknina  PP  min 20  gr/m2 niejałowe</t>
  </si>
  <si>
    <t>Ubranie chirurgiczne bluza + spodnie, komplet, wykonane z tkaniny SMS min. 35g/m2, dostarczany w rozmiarach S-XXL (do wyboru zamawiającego)</t>
  </si>
  <si>
    <t>Podkład pod twarz wykonany został z warstwy papieru i włókniny min. 40g/m2. W rolce znajduję się 50 segmentów podkładu. Każdy z nich ma rozmiar min. 31 cm x 33 cm oraz posiada specjalne wycięcie na twarz, uniwersalne i kompatybilne ze wszystkimi stołami do masażu</t>
  </si>
  <si>
    <t>ZAŁ 2.6
PAKIET NR 6 - PRODUKTY FARMACEUTYCZNE (CPV: 33600000-6)</t>
  </si>
  <si>
    <t>33600000-6</t>
  </si>
  <si>
    <t>Pudełka apteczne, białe, zamykane, 100 g</t>
  </si>
  <si>
    <t xml:space="preserve">szt. </t>
  </si>
  <si>
    <t>Pudełka apteczne, białe, zamykane, 200 g</t>
  </si>
  <si>
    <t>Butelka 100ml, jałowa, zestaw z nakrętką</t>
  </si>
  <si>
    <t>Butelka 250ml, jałowa, zestaw z nakrętką</t>
  </si>
  <si>
    <t>Butelka 500ml, jałowa, zestaw z nakrętką</t>
  </si>
  <si>
    <t>Torebki recepturowe, białe 7cm x 10cm, op.=100szt.</t>
  </si>
  <si>
    <t>Torebki recepturowe, białe 16cm x 12cm, op.=100szt.</t>
  </si>
  <si>
    <t>Sygnatury recepturowe, białe, samoprzylepne 50mm x 70mm, op.=100szt.</t>
  </si>
  <si>
    <t>Sygnatury recepturowe, pomarańczowe, samoprzylepne 50mm x 70mm, op.=100szt.</t>
  </si>
  <si>
    <t>Krążki pergaminowe do receptury o średnicy 12cm, op.=100szt.</t>
  </si>
  <si>
    <t>ZAŁ 2.7
PAKIET NR 7 - OLEJEK IMMERSYJNY (CPV: 33694000-1)</t>
  </si>
  <si>
    <t>33694000-1</t>
  </si>
  <si>
    <t>Olejek immersyjny do badań kapilaroskopowych, op.=10 ml</t>
  </si>
  <si>
    <t xml:space="preserve">ZAŁ 2.8
PAKIET NR 8 - OSŁONY NA SPRZĘT MEDYCZNY, TAŚMY MOCUJĄCE I UCHWYTY (CPV: 39525000-8) </t>
  </si>
  <si>
    <t xml:space="preserve">Osłona ortopedyczna na kończynę o wymiarach min. 33 x 55 cm  z 1 taśmą samoprzylepną min. 9 x 50 cm, wykonana z laminatu dwuwarstwowego włóknina polipropylenowa i folia polietylenowa. Gramatura laminatu min. 57 g/m2. </t>
  </si>
  <si>
    <t xml:space="preserve">Osłona ortopedyczna na kończynę o wymiarach min. 33 x 110 cm z 2 taśmami samoprzylepnymi  min. 9 x 50 cm Osłona ortopedyczna na kończynę wykonana z laminatu dwuwarstwowego włóknina polipropylenowa i folia polietylenowa. Gramatura laminatu min. 57 g/m2.    </t>
  </si>
  <si>
    <t xml:space="preserve">Taśma samoprzylepna włókninowa o wymiarach  9-10 x 50 cm. </t>
  </si>
  <si>
    <t xml:space="preserve">Uchwyt typu rzep do mocowania przewodów i drenów o wymiarach 2,5 x min.20 max.24 cm. </t>
  </si>
  <si>
    <t>Samoprzylepny uchwyt do mocowania przewodów i drenów o wymiarach 9 x 11 cm z 2 trokami z włókniny spunlace o długości min. 25 cm (umożliwiającymi przewiązanie kilku przewodów równocześnie) przymocowanymi do foliowej  taśmy samoprzylepnej  o wymiarach 9 x 11 cm.</t>
  </si>
  <si>
    <t xml:space="preserve">Osłona na kamerę o wymiarach min. 14 x 250 cm z foliową taśmą lepną do bezpiecznego zamknięcia, składana teleskopowo , przeznaczona do okablowania kamer i endoskopów. kartonik do wkładania i rozwinięcia osłony. Osłona wykonana z mocnej przezroczystej foli polietylenowej o grubości min.0,05 mm. </t>
  </si>
  <si>
    <t>Wymagania graniczne Zamawiającego do poz. 1-6</t>
  </si>
  <si>
    <t>Podać tak/nie</t>
  </si>
  <si>
    <t>Wyrób medyczny jednorazowy</t>
  </si>
  <si>
    <t>Sterylny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</si>
  <si>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</t>
  </si>
  <si>
    <t>Zestaw zapakowany w bezpieczny sposób pozwalający na aseptyczne otwieranie i pobranie, z wyraźnie zaznaczonym miejscem otwarcia</t>
  </si>
  <si>
    <t>Materiał obłożenia spełnia wymagania wysokie normy PN EN 13795:2019</t>
  </si>
  <si>
    <t>nowe P</t>
  </si>
  <si>
    <t>suma netto</t>
  </si>
  <si>
    <t>vat</t>
  </si>
  <si>
    <t>suma brutto</t>
  </si>
  <si>
    <t>euro</t>
  </si>
  <si>
    <t>P2</t>
  </si>
  <si>
    <t>P1</t>
  </si>
  <si>
    <t>P3</t>
  </si>
  <si>
    <t>P4</t>
  </si>
  <si>
    <t>P5</t>
  </si>
  <si>
    <t>P6</t>
  </si>
  <si>
    <t>P7</t>
  </si>
  <si>
    <t>P23</t>
  </si>
  <si>
    <t>P8</t>
  </si>
  <si>
    <t>suma</t>
  </si>
  <si>
    <t xml:space="preserve">Komplet: prześcieradło  min. 210x150 cm, poszwa min. 80x70 cm, poszwa min. 200x150cm, pakowane indywidualnie </t>
  </si>
  <si>
    <t>Podkłady medyczne na rolce, jednorazowe, dwuwarstwowe, szer. min. 50 cm x 80 mb, z celulozy</t>
  </si>
  <si>
    <t>ZAŁĄCZNIK NR 2.1 - 2.8 DO SWZ NR 5-TP-22</t>
  </si>
  <si>
    <r>
      <t xml:space="preserve">Myjki do mycia ciała pacjenta w kształcie rękawicy bez palców, zwężane w nadgarstku. Wykonane z jednej strony miękkiej i mocnej tekstylnopodobnej włókniny typu Molton o gramaturze min. 70 g/ mkw., nasączonej białym mydłem. Z drugiej strony – włóknina polipropylenowa o gramaturze min. 25 g/m kw. Obydwie warstw łączone ultradźwiękowo. Wymiary minimum 17x24 cm, pakowane w woreczki po 20 szt. (lub mniejszy z odpowiednim przeliczeniem) 
</t>
    </r>
    <r>
      <rPr>
        <sz val="10"/>
        <color rgb="FFFF0000"/>
        <rFont val="Times New Roman"/>
        <family val="1"/>
        <charset val="238"/>
      </rPr>
      <t>Zamawiający dopuszcza również:
dwuwarstwową, jednorazową myjkę do mycia ciała w formie półokrągłej rękawicy. Nasączona jednostronnie środkami myjącymi o nautralnym PH 5,5, wykonana z jednej strony (części myjącej) z poliestru, z drugiej stro-ny z włókniny. Obie warstwy myjki nie podfoliowane. Rozmiar 14 cm x 20 cm, gramatura 90g/m2. Produko-wana zgodnie z wymaganiami ISO 22716:2007 oraz ISO 9001:2015. Czystość mikrobiologiczna potwier-dzona badaniami nie starszymi niż 2017 rok na brak zawartości Pseudomonas aeruginosa, Candida albicans, Staphylococcus aureus oraz Escherichia coli. Opakowa-nie jednostkowe a'10 sztuk z nadrukowanym składem, z jednoczesnym przeliczeniem zamawianych ilości opakowań. Produkt pozbawiony latexu. Termin ważno-ści: 5 lat od daty produkcji, wyrób należy zużyć do 12 m-cy po otwarciu opakowania. Opakowanie foliowe</t>
    </r>
  </si>
  <si>
    <r>
      <t xml:space="preserve">Ochraniacze na buty włókninowo-foliowe, polipropylen min. 40g/m2 (biały) + polietylen min. 80 mikronów (niebieski) min. 40x16cm, antypoślizgowe, op a 100 szt.
</t>
    </r>
    <r>
      <rPr>
        <sz val="10"/>
        <color rgb="FFFF0000"/>
        <rFont val="Times New Roman"/>
        <family val="1"/>
        <charset val="238"/>
      </rPr>
      <t>Zamawiający dopuszcza również:
pokrowce na buty wykonane z włókniny polipropyle-nowej oraz polietylenu o gramaturze 63 g/m², o wymia-rach: wysokość 48 cm, długość podeszwy 38cm, gumka w  stanie napiętym 28cm, pakowane po 50 sztuk z  odpowiednim przeliczeniem zamawianych ilości</t>
    </r>
  </si>
  <si>
    <r>
      <t xml:space="preserve">Półmaska filtrująca  FFP3 z  ZAWOREM wykonana z włókniny igłowanej, włókniny filtracyjnej,   półmaska posiada chłonne uszczelnienie , czasza - anatomiczny kształt   elastyczny zacisk nosowy pozwalający na uszczelnienie nosa, gąbka nosowa od wewnętrznej strony poprawiająca komfort styku maski z nosem,   zawór wydechowy pozwalający skutecznie pozbyć się dwutlenku węgla i pary wodnej spod maski, pozwala na pracę o dużym wysiłku fizycznym;  przesuwna taśma nagłowia umożliwiająca dopasowanie górnej i dolnej taśmy do indywidualnych potrzeb, oraz pozwalająca w łatwy sposób na wprowadzenie półmaski w stan spoczynku bez jej zdejmowania, szczelnie dopasowująca półmaskę do twarzy użytkownika.                                                                                                                   Spełnienie norm dla wszystkich produktów :
Produkt zgodny z odpowiednimi wymaganiami unijnego prawodawstwa harmonizacyjnego : Rozporządzenia Parlamentu Europejskiego i Rady (UE) 2016/425 z dnia 9 marca 2016r. w sprawie środków ochrony indywidualnej oraz uchylenia dyrektywy Rady 89/686/EWG.
EN 149:2001 + A1:2009
Informacje zawarte( nadrukowania )  na każdym produkcie ( masce )  : 
• normę odniesienia wraz z rokiem jej wydania: EN 149:2001 + A1: 2009
• nazwa modelu półmaski np.: X310SV
• oznaczenie klasy filtracji: FFP3 
• symbol CE wraz z numerem jednostki notyfikowanej: CE 1437
• numer serii
• data przydatności do użytkowania
op. 10 sztuk
</t>
    </r>
    <r>
      <rPr>
        <sz val="10"/>
        <color rgb="FFFF0000"/>
        <rFont val="Times New Roman"/>
        <family val="1"/>
        <charset val="238"/>
      </rPr>
      <t>Zamawiający dopuszcza również:
półmaskę filtrująca FFP3 zgodnie z EN149:2001 + A1:2009 . Penetracja aerozolu chlorku sodu ≤ 1 % ; penetracja mgłą oleju parafinowego ≤ 1 %; opór wde-chu przy natężeniu przepływu 95l/min poniżej ≤ 3 mbar (300 Pa), opór wydechu przy natężeniu przepływu 160l/min ≤ 3mbar ( 300 Pa), z zaworem, kopułowa konstrukcja, sztywnik na nas, gumki mocowane z tyłu głowy zapewniające szczelne przyleganie. Opakowanie a’10 szt.</t>
    </r>
  </si>
  <si>
    <r>
      <t xml:space="preserve">Bezzaworkowa pólmaska filtrująca typu hepa FFP2/KN95 - Maseczka FFP2 z filtrem KN95. wykonana z wysokiej jakości materiałów o bardzo gęstym splocie, który nie przepuszcza pyłu oraz pary wodnej, z masclidiu materiałów atestowanych przepuszczalność &gt; 95%,
op. 10 sztuk
</t>
    </r>
    <r>
      <rPr>
        <sz val="10"/>
        <color rgb="FFFF0000"/>
        <rFont val="Times New Roman"/>
        <family val="1"/>
        <charset val="238"/>
      </rPr>
      <t>Zamawiający dopuszcza również: 
półmaskę filtrującą FFP2 NR posiadającą składaną, płaską konstrukcję umożliwiającą łatwą obsługę, wy-posażona w zintegrowaną kształtkę na nos, pianka uszczelniająca w części nosowej, mocowana na gumki zakładane na uszy z klipsem umożliwiającym połącze-nie w celu zapewnienia ścisłego przylegania do twarzy, wyposażona w wysokiej jakości materiał filtracyjny spełnia wymagania poziomu ochrony FFP2 NR zgodnie z EN 149:2001 + A1:2009, kategoria III Środków Ochrony Indywidualnej zgodnie z Rozporządzeniem Parlamentu Europejskiego i Rady (UE) 2016/425, wy-rób medyczny klasy I zgodnie z Rozporządzeniem Par-lamentu Europejskiego i Rady (UE) 2017/745, graficzna instrukcja zakładania nadrukowana na opakowaniu jednostkowym, kolor biały, przeznaczona do użytku podczas jednej zmiany roboczej (max 8 godzin), jedno-razowego użytku</t>
    </r>
  </si>
  <si>
    <r>
      <t xml:space="preserve">Półmaska filtrująca  FFP3  BEZ ZAWORKA wykonana z włókniny igłowanej, włókniny filtracyjnej,   półmaska posiada chłonne uszczelnienie , czasza - anatomiczny kształt   elastyczny zacisk nosowy pozwalający na uszczelnienie nosa, gąbka nosowa od wewnętrznej strony poprawiająca komfort styku maski z nosem,   zawór wydechowy pozwalający skutecznie pozbyć się dwutlenku węgla i pary wodnej spod maski, pozwala na pracę o dużym wysiłku fizycznym;  przesuwna taśma nagłowia umożliwiająca dopasowanie górnej i dolnej taśmy do indywidualnych potrzeb, oraz pozwalająca w łatwy sposób na wprowadzenie półmaski w stan spoczynku bez jej zdejmowania, szczelnie dopasowująca półmaskę do twarzy użytkownika.                                                                                                                   Spełnienie norm dla wszystkich produktów :
Produkt zgodny z odpowiednimi wymaganiami unijnego prawodawstwa harmonizacyjnego : Rozporządzenia Parlamentu Europejskiego i Rady (UE) 2016/425 z dnia 9 marca 2016r. w sprawie środków ochrony indywidualnej oraz uchylenia dyrektywy Rady 89/686/EWG.
EN 149:2001 + A1:2009
Informacje zawarte( nadrukowania )  na każdym produkcie ( masce )  : 
• normę odniesienia wraz z rokiem jej wydania: EN 149:2001 + A1: 2009
• nazwa modelu półmaski np.: X310SV
• oznaczenie klasy filtracji: FFP3 
• symbol CE wraz z numerem jednostki notyfikowanej: CE 1437
• numer serii
• data przydatności do użytkowania
op. 10 sztuk
</t>
    </r>
    <r>
      <rPr>
        <sz val="10"/>
        <color rgb="FFFF0000"/>
        <rFont val="Times New Roman"/>
        <family val="1"/>
        <charset val="238"/>
      </rPr>
      <t>Zamawiający dopuszcza r ównież:
A1:2009. Penetracja aerozolu chlorku sodu poniżej 0,5 % ; penetracja mgłą oleju parafinowego poniżej 0,9 %; bez zaworu, płaska konstrukcja ułatwiająca zakłada-nie, wyposażona w zintegrowaną kształtkę na nos, pianka w części nosowej. Mocowana na gumki zakła-dane na uszy z klipsem umożliwiającym połączenie w celu zapewnienia ścisłego przylegania. Półmaska w oraz gumki mocujące w kolorze białymi. Opakowanie a’1 szt. z nadrukowaną graficzną instrukcją zakładania</t>
    </r>
  </si>
  <si>
    <r>
      <t xml:space="preserve">Mata na podłogę o dużej wchłanialności (min. 1 l) płynów, z możliwością przytwierdzenia do podłogi, o wymiarach 81 cm (+/- 1 cm) x 121 cm (+/- 1 cm) pakowana po 25 szt.
</t>
    </r>
    <r>
      <rPr>
        <sz val="10"/>
        <color rgb="FFFF0000"/>
        <rFont val="Times New Roman"/>
        <family val="1"/>
        <charset val="238"/>
      </rPr>
      <t>Zamawiający dopuszcza również:
matę podłogową z możliwością cięcia, w kolorze biało-niebieskim, posiadająca antypoślizgową warstwę spod-nią, chłonność około 1 litr, rozmiar 116cm x 76cm. Op. 50 szt.
Zamawiający dopuszcza również:
mata podłogowa umożliwiająca wchłanianie dużej ilości płynów (chłonność ok 7l wody, min. 3 litry soli fizjologicznej); dwustronna, chłonąca od góry oraz od spodu; wkład chłonny wyposażony w superabsorbent , umożliwiający trwałe zatrzymanie płynu w rdzeniu; rozmiar 75x36cm (wkład chłonny 68cmx30cm), kolor biały; op. 100szt?</t>
    </r>
  </si>
  <si>
    <r>
      <t xml:space="preserve">Czepek chirurgiczny z taśmą przeciwpotną,Wykonany z włókniny wiskozowej, lub wiskozowo-poliestrowej lub spunlace i polipropylenowej o gramaturze min. 25g/m2 Taśma przeciwpotna wiskozowo- poliestrowa wokół głowy, wydłużona część tylna ze ściągaczem lub gumką, Brak gumki w części przedniej zapewniający komfort noszenia,Pakowany w kartonik, max. 100 szt Wyrób medyczny jednorazowy, niejalowy
</t>
    </r>
    <r>
      <rPr>
        <sz val="10"/>
        <color rgb="FFFF0000"/>
        <rFont val="Times New Roman"/>
        <family val="1"/>
        <charset val="238"/>
      </rPr>
      <t>Zamawiający dopuszcza również:
czepek chirurgiczny z taśmą przeciwpotną w części czołowej wykonaną z 5 warstw włókniny typu spunlan-ce o gramaturze 38g/m2
Zamawiający dopuszcza również:
czepek typu furażerka, z lamówką około 8 mm, przechodzącą z tyłu w troki, wiązany na troki, niesterylny, wykonany z włókniny polipropylenowej, o gramaturze 25 g/m2,z warstwą pochłaniającą pot (45 g/m2) przedniej części o długości ok. 32 cm i wysokości 5 cm, troki o dł. ponad 20 cm każdy, głębokość czepka ok. 13 cm, denko o wymiarach ok. 20 cm x 12,5 cm, w kolorze niebieskim, rozmiar uniwersalny</t>
    </r>
  </si>
  <si>
    <r>
      <t xml:space="preserve">Czepek chirurgiczny w kształcie furażerki przedłużony.Wykonany w całości z pochłaniającej pot włókniny wiskozowej o gramaturze min. 25g/m2, Wiązany z tyłu na troki, część przednia wydłużona z możliwością wywinięcia .Wyrób medyczny jednorazowy, niesterylny 
</t>
    </r>
    <r>
      <rPr>
        <sz val="10"/>
        <color rgb="FFFF0000"/>
        <rFont val="Times New Roman"/>
        <family val="1"/>
        <charset val="238"/>
      </rPr>
      <t>Zamawiający dopuszcza również:
czepek typu furażerka, z lamówką około 8 mm, przechodzącą z tyłu w troki, wiązany na troki, niesterylny, wykonany z włókniny polipropylenowej, o gramaturze 25 g/m2,bez wydłużenia w przedniej części, z warstwą pochłaniającą pot (45 g/m2) przedniej części o długości ok. 32 cm i wysokości 5 cm, troki o dł. ponad 20 cm każdy, głębokość czepka ok. 13 cm, denko o wymiarach ok. 20 cm x 12,5 cm, w kolorze niebieskim, rozmiar uniwersalny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</si>
</sst>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#,##0.00\ [$€-401]"/>
    <numFmt numFmtId="168" formatCode="_-* #,##0.00\ [$€-1]_-;\-* #,##0.00\ [$€-1]_-;_-* \-??\ [$€-1]_-;_-@_-"/>
    <numFmt numFmtId="169" formatCode="_-* #,##0.00\ [$€-425]_-;\-* #,##0.00\ [$€-425]_-;_-* \-??\ [$€-425]_-;_-@_-"/>
    <numFmt numFmtId="170" formatCode="_-* #,##0.00\ _z_ł_-;\-* #,##0.00\ _z_ł_-;_-* \-??\ _z_ł_-;_-@_-"/>
  </numFmts>
  <fonts count="14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C000"/>
        <bgColor rgb="FFFF99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65" fontId="1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8" fillId="0" borderId="0"/>
    <xf numFmtId="0" fontId="8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textRotation="180" wrapText="1"/>
    </xf>
    <xf numFmtId="0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 applyProtection="1">
      <alignment horizontal="center" vertical="center" wrapText="1"/>
    </xf>
    <xf numFmtId="164" fontId="4" fillId="0" borderId="5" xfId="1" applyNumberFormat="1" applyFont="1" applyBorder="1" applyAlignment="1" applyProtection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5" fontId="4" fillId="0" borderId="0" xfId="1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 applyProtection="1">
      <alignment horizontal="center" vertical="center" wrapText="1"/>
    </xf>
    <xf numFmtId="164" fontId="4" fillId="0" borderId="0" xfId="1" applyNumberFormat="1" applyFont="1" applyBorder="1" applyAlignment="1" applyProtection="1">
      <alignment horizontal="right" vertical="center" wrapText="1"/>
    </xf>
    <xf numFmtId="2" fontId="5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9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5" fillId="3" borderId="1" xfId="9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 applyProtection="1">
      <alignment horizontal="center" vertical="center" wrapText="1"/>
    </xf>
    <xf numFmtId="164" fontId="5" fillId="3" borderId="0" xfId="1" applyNumberFormat="1" applyFont="1" applyFill="1" applyBorder="1" applyAlignment="1" applyProtection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/>
    </xf>
    <xf numFmtId="0" fontId="4" fillId="4" borderId="1" xfId="5" applyFont="1" applyFill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 applyProtection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 wrapText="1"/>
    </xf>
    <xf numFmtId="3" fontId="5" fillId="0" borderId="1" xfId="5" applyNumberFormat="1" applyFont="1" applyBorder="1" applyAlignment="1">
      <alignment horizontal="center" vertical="center" wrapText="1"/>
    </xf>
    <xf numFmtId="0" fontId="5" fillId="0" borderId="0" xfId="9" applyFont="1" applyBorder="1" applyAlignment="1">
      <alignment horizontal="center" vertical="center"/>
    </xf>
    <xf numFmtId="0" fontId="5" fillId="0" borderId="0" xfId="5" applyFont="1" applyBorder="1" applyAlignment="1">
      <alignment horizontal="left" vertical="center" wrapText="1"/>
    </xf>
    <xf numFmtId="3" fontId="5" fillId="0" borderId="0" xfId="5" applyNumberFormat="1" applyFont="1" applyBorder="1" applyAlignment="1">
      <alignment horizontal="center" vertical="center" wrapText="1"/>
    </xf>
    <xf numFmtId="0" fontId="3" fillId="0" borderId="1" xfId="10" applyFont="1" applyBorder="1" applyAlignment="1" applyProtection="1">
      <alignment horizontal="center" vertical="center"/>
    </xf>
    <xf numFmtId="167" fontId="3" fillId="0" borderId="1" xfId="1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0" fontId="3" fillId="0" borderId="1" xfId="10" applyFont="1" applyBorder="1" applyAlignment="1" applyProtection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10" applyFont="1" applyBorder="1" applyAlignment="1" applyProtection="1">
      <alignment horizontal="left" vertical="center"/>
    </xf>
    <xf numFmtId="0" fontId="11" fillId="0" borderId="1" xfId="10" applyFont="1" applyBorder="1" applyAlignment="1" applyProtection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9" fontId="11" fillId="0" borderId="1" xfId="0" applyNumberFormat="1" applyFont="1" applyBorder="1" applyAlignment="1">
      <alignment vertical="center"/>
    </xf>
    <xf numFmtId="0" fontId="11" fillId="0" borderId="1" xfId="10" applyFont="1" applyBorder="1" applyAlignment="1" applyProtection="1">
      <alignment vertical="center"/>
    </xf>
    <xf numFmtId="9" fontId="0" fillId="0" borderId="0" xfId="0" applyNumberFormat="1"/>
    <xf numFmtId="170" fontId="0" fillId="0" borderId="0" xfId="0" applyNumberFormat="1"/>
    <xf numFmtId="165" fontId="0" fillId="0" borderId="0" xfId="0" applyNumberFormat="1"/>
    <xf numFmtId="0" fontId="3" fillId="0" borderId="1" xfId="1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165" fontId="4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Excel Built-in Normal" xfId="10"/>
    <cellStyle name="Excel Built-in Normal 3" xfId="9"/>
    <cellStyle name="Normalny" xfId="0" builtinId="0"/>
    <cellStyle name="Normalny 2" xfId="2"/>
    <cellStyle name="Normalny 7" xfId="3"/>
    <cellStyle name="Normalny 8" xfId="4"/>
    <cellStyle name="Normalny_Arkusz1" xfId="5"/>
    <cellStyle name="Walutowy" xfId="1" builtinId="4"/>
    <cellStyle name="Walutowy 2" xfId="6"/>
    <cellStyle name="Walutowy 5" xfId="7"/>
    <cellStyle name="Walutowy 6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2"/>
  <sheetViews>
    <sheetView tabSelected="1" view="pageBreakPreview" topLeftCell="A46" zoomScale="90" zoomScaleNormal="70" zoomScaleSheetLayoutView="90" workbookViewId="0">
      <selection activeCell="C53" sqref="C53"/>
    </sheetView>
  </sheetViews>
  <sheetFormatPr defaultColWidth="8.5" defaultRowHeight="15"/>
  <cols>
    <col min="1" max="1" width="6.625" style="1" customWidth="1"/>
    <col min="2" max="2" width="10.625" style="1" customWidth="1"/>
    <col min="3" max="3" width="60.75" style="1" customWidth="1"/>
    <col min="4" max="4" width="8.5" style="1"/>
    <col min="5" max="5" width="10.25" style="1" customWidth="1"/>
    <col min="6" max="6" width="11.75" style="1" customWidth="1"/>
    <col min="7" max="7" width="14.25" style="1" customWidth="1"/>
    <col min="8" max="8" width="8.5" style="1"/>
    <col min="9" max="10" width="12.625" style="1" customWidth="1"/>
    <col min="11" max="11" width="9.625" style="1" customWidth="1"/>
    <col min="12" max="12" width="10.25" style="1" customWidth="1"/>
    <col min="13" max="13" width="9.625" style="1" customWidth="1"/>
    <col min="14" max="1024" width="8.5" style="1"/>
  </cols>
  <sheetData>
    <row r="1" spans="1:13" ht="71.25" customHeight="1">
      <c r="A1" s="113" t="s">
        <v>135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47.4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61.5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4" t="s">
        <v>12</v>
      </c>
    </row>
    <row r="4" spans="1:13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4" t="s">
        <v>23</v>
      </c>
      <c r="L4" s="4" t="s">
        <v>24</v>
      </c>
    </row>
    <row r="5" spans="1:13" ht="35.25" customHeight="1">
      <c r="A5" s="5">
        <v>1</v>
      </c>
      <c r="B5" s="6" t="s">
        <v>25</v>
      </c>
      <c r="C5" s="7" t="s">
        <v>26</v>
      </c>
      <c r="D5" s="6" t="s">
        <v>27</v>
      </c>
      <c r="E5" s="8">
        <v>100</v>
      </c>
      <c r="F5" s="9"/>
      <c r="G5" s="10">
        <f t="shared" ref="G5:G24" si="0">J5/E5</f>
        <v>0</v>
      </c>
      <c r="H5" s="11"/>
      <c r="I5" s="9">
        <f t="shared" ref="I5:I24" si="1">F5*E5</f>
        <v>0</v>
      </c>
      <c r="J5" s="12">
        <f t="shared" ref="J5:J24" si="2">ROUND(I5+I5*H5,2)</f>
        <v>0</v>
      </c>
      <c r="K5" s="12"/>
      <c r="L5" s="13"/>
    </row>
    <row r="6" spans="1:13" ht="26.25" customHeight="1">
      <c r="A6" s="5">
        <v>2</v>
      </c>
      <c r="B6" s="6" t="s">
        <v>25</v>
      </c>
      <c r="C6" s="7" t="s">
        <v>28</v>
      </c>
      <c r="D6" s="6" t="s">
        <v>29</v>
      </c>
      <c r="E6" s="8">
        <v>100</v>
      </c>
      <c r="F6" s="9"/>
      <c r="G6" s="10">
        <f t="shared" si="0"/>
        <v>0</v>
      </c>
      <c r="H6" s="11"/>
      <c r="I6" s="9">
        <f t="shared" si="1"/>
        <v>0</v>
      </c>
      <c r="J6" s="12">
        <f t="shared" si="2"/>
        <v>0</v>
      </c>
      <c r="K6" s="12"/>
      <c r="L6" s="13"/>
    </row>
    <row r="7" spans="1:13" ht="42" customHeight="1">
      <c r="A7" s="5">
        <v>3</v>
      </c>
      <c r="B7" s="6" t="s">
        <v>30</v>
      </c>
      <c r="C7" s="14" t="s">
        <v>31</v>
      </c>
      <c r="D7" s="6" t="s">
        <v>32</v>
      </c>
      <c r="E7" s="8">
        <v>200</v>
      </c>
      <c r="F7" s="9"/>
      <c r="G7" s="10">
        <f t="shared" si="0"/>
        <v>0</v>
      </c>
      <c r="H7" s="11"/>
      <c r="I7" s="9">
        <f t="shared" si="1"/>
        <v>0</v>
      </c>
      <c r="J7" s="12">
        <f t="shared" si="2"/>
        <v>0</v>
      </c>
      <c r="K7" s="12"/>
      <c r="L7" s="13"/>
    </row>
    <row r="8" spans="1:13" ht="39" customHeight="1">
      <c r="A8" s="5">
        <v>4</v>
      </c>
      <c r="B8" s="6" t="s">
        <v>30</v>
      </c>
      <c r="C8" s="15" t="s">
        <v>33</v>
      </c>
      <c r="D8" s="6" t="s">
        <v>32</v>
      </c>
      <c r="E8" s="8">
        <v>60</v>
      </c>
      <c r="F8" s="9"/>
      <c r="G8" s="10">
        <f t="shared" si="0"/>
        <v>0</v>
      </c>
      <c r="H8" s="11"/>
      <c r="I8" s="9">
        <f t="shared" si="1"/>
        <v>0</v>
      </c>
      <c r="J8" s="12">
        <f t="shared" si="2"/>
        <v>0</v>
      </c>
      <c r="K8" s="12"/>
      <c r="L8" s="13"/>
    </row>
    <row r="9" spans="1:13" ht="99.75" customHeight="1">
      <c r="A9" s="5">
        <v>5</v>
      </c>
      <c r="B9" s="6" t="s">
        <v>30</v>
      </c>
      <c r="C9" s="16" t="s">
        <v>34</v>
      </c>
      <c r="D9" s="6" t="s">
        <v>32</v>
      </c>
      <c r="E9" s="8">
        <v>500</v>
      </c>
      <c r="F9" s="9"/>
      <c r="G9" s="10">
        <f t="shared" si="0"/>
        <v>0</v>
      </c>
      <c r="H9" s="11"/>
      <c r="I9" s="9">
        <f t="shared" si="1"/>
        <v>0</v>
      </c>
      <c r="J9" s="12">
        <f t="shared" si="2"/>
        <v>0</v>
      </c>
      <c r="K9" s="12"/>
      <c r="L9" s="13"/>
    </row>
    <row r="10" spans="1:13" ht="42.75" customHeight="1">
      <c r="A10" s="5">
        <v>6</v>
      </c>
      <c r="B10" s="6" t="s">
        <v>30</v>
      </c>
      <c r="C10" s="16" t="s">
        <v>35</v>
      </c>
      <c r="D10" s="6" t="s">
        <v>32</v>
      </c>
      <c r="E10" s="8">
        <v>800</v>
      </c>
      <c r="F10" s="9"/>
      <c r="G10" s="10">
        <f t="shared" si="0"/>
        <v>0</v>
      </c>
      <c r="H10" s="11"/>
      <c r="I10" s="9">
        <f t="shared" si="1"/>
        <v>0</v>
      </c>
      <c r="J10" s="12">
        <f t="shared" si="2"/>
        <v>0</v>
      </c>
      <c r="K10" s="12"/>
      <c r="L10" s="13"/>
    </row>
    <row r="11" spans="1:13" ht="240" customHeight="1">
      <c r="A11" s="5">
        <v>7</v>
      </c>
      <c r="B11" s="6" t="s">
        <v>30</v>
      </c>
      <c r="C11" s="17" t="s">
        <v>36</v>
      </c>
      <c r="D11" s="6" t="s">
        <v>32</v>
      </c>
      <c r="E11" s="8">
        <v>100</v>
      </c>
      <c r="F11" s="9"/>
      <c r="G11" s="10">
        <f t="shared" si="0"/>
        <v>0</v>
      </c>
      <c r="H11" s="11"/>
      <c r="I11" s="9">
        <f t="shared" si="1"/>
        <v>0</v>
      </c>
      <c r="J11" s="12">
        <f t="shared" si="2"/>
        <v>0</v>
      </c>
      <c r="K11" s="12"/>
      <c r="L11" s="13"/>
    </row>
    <row r="12" spans="1:13" ht="62.25" customHeight="1">
      <c r="A12" s="5">
        <v>8</v>
      </c>
      <c r="B12" s="18" t="s">
        <v>30</v>
      </c>
      <c r="C12" s="19" t="s">
        <v>37</v>
      </c>
      <c r="D12" s="6" t="s">
        <v>32</v>
      </c>
      <c r="E12" s="8">
        <v>200</v>
      </c>
      <c r="F12" s="9"/>
      <c r="G12" s="10">
        <f t="shared" si="0"/>
        <v>0</v>
      </c>
      <c r="H12" s="11"/>
      <c r="I12" s="9">
        <f t="shared" si="1"/>
        <v>0</v>
      </c>
      <c r="J12" s="12">
        <f t="shared" si="2"/>
        <v>0</v>
      </c>
      <c r="K12" s="12"/>
      <c r="L12" s="13"/>
      <c r="M12" s="20"/>
    </row>
    <row r="13" spans="1:13" ht="129" customHeight="1">
      <c r="A13" s="5">
        <v>9</v>
      </c>
      <c r="B13" s="6" t="s">
        <v>30</v>
      </c>
      <c r="C13" s="17" t="s">
        <v>38</v>
      </c>
      <c r="D13" s="6" t="s">
        <v>32</v>
      </c>
      <c r="E13" s="8">
        <v>200</v>
      </c>
      <c r="F13" s="9"/>
      <c r="G13" s="10">
        <f t="shared" si="0"/>
        <v>0</v>
      </c>
      <c r="H13" s="11"/>
      <c r="I13" s="9">
        <f t="shared" si="1"/>
        <v>0</v>
      </c>
      <c r="J13" s="12">
        <f t="shared" si="2"/>
        <v>0</v>
      </c>
      <c r="K13" s="12"/>
      <c r="L13" s="13"/>
    </row>
    <row r="14" spans="1:13" ht="100.5" customHeight="1">
      <c r="A14" s="5">
        <v>10</v>
      </c>
      <c r="B14" s="18" t="s">
        <v>30</v>
      </c>
      <c r="C14" s="19" t="s">
        <v>39</v>
      </c>
      <c r="D14" s="6" t="s">
        <v>32</v>
      </c>
      <c r="E14" s="8">
        <v>100</v>
      </c>
      <c r="F14" s="9"/>
      <c r="G14" s="10">
        <f t="shared" si="0"/>
        <v>0</v>
      </c>
      <c r="H14" s="11"/>
      <c r="I14" s="9">
        <f t="shared" si="1"/>
        <v>0</v>
      </c>
      <c r="J14" s="12">
        <f t="shared" si="2"/>
        <v>0</v>
      </c>
      <c r="K14" s="12"/>
      <c r="L14" s="13"/>
      <c r="M14" s="21"/>
    </row>
    <row r="15" spans="1:13" ht="97.5" customHeight="1">
      <c r="A15" s="5">
        <v>11</v>
      </c>
      <c r="B15" s="6" t="s">
        <v>30</v>
      </c>
      <c r="C15" s="19" t="s">
        <v>40</v>
      </c>
      <c r="D15" s="6" t="s">
        <v>32</v>
      </c>
      <c r="E15" s="8">
        <v>100</v>
      </c>
      <c r="F15" s="9"/>
      <c r="G15" s="10">
        <f t="shared" si="0"/>
        <v>0</v>
      </c>
      <c r="H15" s="11"/>
      <c r="I15" s="9">
        <f t="shared" si="1"/>
        <v>0</v>
      </c>
      <c r="J15" s="12">
        <f t="shared" si="2"/>
        <v>0</v>
      </c>
      <c r="K15" s="12"/>
      <c r="L15" s="13"/>
      <c r="M15" s="20"/>
    </row>
    <row r="16" spans="1:13" ht="146.25" customHeight="1">
      <c r="A16" s="5">
        <v>12</v>
      </c>
      <c r="B16" s="6" t="s">
        <v>30</v>
      </c>
      <c r="C16" s="17" t="s">
        <v>41</v>
      </c>
      <c r="D16" s="6" t="s">
        <v>32</v>
      </c>
      <c r="E16" s="8">
        <v>50</v>
      </c>
      <c r="F16" s="9"/>
      <c r="G16" s="10">
        <f t="shared" si="0"/>
        <v>0</v>
      </c>
      <c r="H16" s="11"/>
      <c r="I16" s="9">
        <f t="shared" si="1"/>
        <v>0</v>
      </c>
      <c r="J16" s="12">
        <f t="shared" si="2"/>
        <v>0</v>
      </c>
      <c r="K16" s="12"/>
      <c r="L16" s="22"/>
    </row>
    <row r="17" spans="1:12" ht="36.6" customHeight="1">
      <c r="A17" s="5">
        <v>13</v>
      </c>
      <c r="B17" s="6" t="s">
        <v>30</v>
      </c>
      <c r="C17" s="17" t="s">
        <v>42</v>
      </c>
      <c r="D17" s="6" t="s">
        <v>27</v>
      </c>
      <c r="E17" s="8">
        <v>50</v>
      </c>
      <c r="F17" s="9"/>
      <c r="G17" s="10">
        <f t="shared" si="0"/>
        <v>0</v>
      </c>
      <c r="H17" s="11"/>
      <c r="I17" s="9">
        <f t="shared" si="1"/>
        <v>0</v>
      </c>
      <c r="J17" s="12">
        <f t="shared" si="2"/>
        <v>0</v>
      </c>
      <c r="K17" s="12"/>
      <c r="L17" s="23"/>
    </row>
    <row r="18" spans="1:12" ht="58.5" customHeight="1">
      <c r="A18" s="5">
        <v>14</v>
      </c>
      <c r="B18" s="6" t="s">
        <v>43</v>
      </c>
      <c r="C18" s="24" t="s">
        <v>44</v>
      </c>
      <c r="D18" s="6" t="s">
        <v>32</v>
      </c>
      <c r="E18" s="25">
        <v>1000</v>
      </c>
      <c r="F18" s="9"/>
      <c r="G18" s="10">
        <f t="shared" si="0"/>
        <v>0</v>
      </c>
      <c r="H18" s="11"/>
      <c r="I18" s="9">
        <f t="shared" si="1"/>
        <v>0</v>
      </c>
      <c r="J18" s="12">
        <f t="shared" si="2"/>
        <v>0</v>
      </c>
      <c r="K18" s="12"/>
      <c r="L18" s="13"/>
    </row>
    <row r="19" spans="1:12" ht="41.25" customHeight="1">
      <c r="A19" s="5">
        <v>15</v>
      </c>
      <c r="B19" s="6" t="s">
        <v>30</v>
      </c>
      <c r="C19" s="14" t="s">
        <v>45</v>
      </c>
      <c r="D19" s="6" t="s">
        <v>32</v>
      </c>
      <c r="E19" s="8">
        <v>200</v>
      </c>
      <c r="F19" s="9"/>
      <c r="G19" s="10">
        <f t="shared" si="0"/>
        <v>0</v>
      </c>
      <c r="H19" s="11"/>
      <c r="I19" s="9">
        <f t="shared" si="1"/>
        <v>0</v>
      </c>
      <c r="J19" s="12">
        <f t="shared" si="2"/>
        <v>0</v>
      </c>
      <c r="K19" s="12"/>
      <c r="L19" s="13"/>
    </row>
    <row r="20" spans="1:12" ht="36" customHeight="1">
      <c r="A20" s="5">
        <v>16</v>
      </c>
      <c r="B20" s="6" t="s">
        <v>30</v>
      </c>
      <c r="C20" s="14" t="s">
        <v>46</v>
      </c>
      <c r="D20" s="6" t="s">
        <v>32</v>
      </c>
      <c r="E20" s="8">
        <v>100</v>
      </c>
      <c r="F20" s="9"/>
      <c r="G20" s="10">
        <f t="shared" si="0"/>
        <v>0</v>
      </c>
      <c r="H20" s="11"/>
      <c r="I20" s="9">
        <f t="shared" si="1"/>
        <v>0</v>
      </c>
      <c r="J20" s="12">
        <f t="shared" si="2"/>
        <v>0</v>
      </c>
      <c r="K20" s="12"/>
      <c r="L20" s="13"/>
    </row>
    <row r="21" spans="1:12" ht="57" customHeight="1">
      <c r="A21" s="5">
        <v>17</v>
      </c>
      <c r="B21" s="6" t="s">
        <v>30</v>
      </c>
      <c r="C21" s="26" t="s">
        <v>47</v>
      </c>
      <c r="D21" s="6" t="s">
        <v>32</v>
      </c>
      <c r="E21" s="25">
        <v>50</v>
      </c>
      <c r="F21" s="9"/>
      <c r="G21" s="10">
        <f t="shared" si="0"/>
        <v>0</v>
      </c>
      <c r="H21" s="11"/>
      <c r="I21" s="9">
        <f t="shared" si="1"/>
        <v>0</v>
      </c>
      <c r="J21" s="12">
        <f t="shared" si="2"/>
        <v>0</v>
      </c>
      <c r="K21" s="12"/>
      <c r="L21" s="13"/>
    </row>
    <row r="22" spans="1:12" ht="70.5" customHeight="1">
      <c r="A22" s="5">
        <v>18</v>
      </c>
      <c r="B22" s="6" t="s">
        <v>30</v>
      </c>
      <c r="C22" s="27" t="s">
        <v>48</v>
      </c>
      <c r="D22" s="28" t="s">
        <v>32</v>
      </c>
      <c r="E22" s="25">
        <v>30</v>
      </c>
      <c r="F22" s="9"/>
      <c r="G22" s="10">
        <f t="shared" si="0"/>
        <v>0</v>
      </c>
      <c r="H22" s="11"/>
      <c r="I22" s="9">
        <f t="shared" si="1"/>
        <v>0</v>
      </c>
      <c r="J22" s="12">
        <f t="shared" si="2"/>
        <v>0</v>
      </c>
      <c r="K22" s="12"/>
      <c r="L22" s="13"/>
    </row>
    <row r="23" spans="1:12" ht="78" customHeight="1">
      <c r="A23" s="5">
        <v>19</v>
      </c>
      <c r="B23" s="6" t="s">
        <v>30</v>
      </c>
      <c r="C23" s="27" t="s">
        <v>49</v>
      </c>
      <c r="D23" s="28" t="s">
        <v>32</v>
      </c>
      <c r="E23" s="25">
        <v>30</v>
      </c>
      <c r="F23" s="9"/>
      <c r="G23" s="10">
        <f t="shared" si="0"/>
        <v>0</v>
      </c>
      <c r="H23" s="11"/>
      <c r="I23" s="9">
        <f t="shared" si="1"/>
        <v>0</v>
      </c>
      <c r="J23" s="12">
        <f t="shared" si="2"/>
        <v>0</v>
      </c>
      <c r="K23" s="12"/>
      <c r="L23" s="13"/>
    </row>
    <row r="24" spans="1:12" ht="33.75" customHeight="1">
      <c r="A24" s="5">
        <v>20</v>
      </c>
      <c r="B24" s="28" t="s">
        <v>30</v>
      </c>
      <c r="C24" s="7" t="s">
        <v>50</v>
      </c>
      <c r="D24" s="28" t="s">
        <v>32</v>
      </c>
      <c r="E24" s="25">
        <v>500</v>
      </c>
      <c r="F24" s="29"/>
      <c r="G24" s="30">
        <f t="shared" si="0"/>
        <v>0</v>
      </c>
      <c r="H24" s="31"/>
      <c r="I24" s="32">
        <f t="shared" si="1"/>
        <v>0</v>
      </c>
      <c r="J24" s="12">
        <f t="shared" si="2"/>
        <v>0</v>
      </c>
      <c r="K24" s="33"/>
      <c r="L24" s="33"/>
    </row>
    <row r="25" spans="1:12" ht="14.1" customHeight="1">
      <c r="A25" s="115" t="s">
        <v>51</v>
      </c>
      <c r="B25" s="115"/>
      <c r="C25" s="115"/>
      <c r="D25" s="115"/>
      <c r="E25" s="34" t="s">
        <v>52</v>
      </c>
      <c r="F25" s="34" t="s">
        <v>52</v>
      </c>
      <c r="G25" s="35" t="s">
        <v>52</v>
      </c>
      <c r="H25" s="35" t="s">
        <v>52</v>
      </c>
      <c r="I25" s="35">
        <f>SUM(I5:I24)</f>
        <v>0</v>
      </c>
      <c r="J25" s="35">
        <f>SUM(J5:J24)</f>
        <v>0</v>
      </c>
      <c r="K25" s="12" t="s">
        <v>52</v>
      </c>
      <c r="L25" s="23" t="s">
        <v>52</v>
      </c>
    </row>
    <row r="26" spans="1:12" ht="18" customHeight="1">
      <c r="A26" s="36"/>
      <c r="B26" s="36"/>
      <c r="C26" s="36"/>
      <c r="D26" s="36"/>
      <c r="E26" s="36"/>
      <c r="F26" s="36"/>
      <c r="G26" s="36"/>
      <c r="H26" s="37"/>
      <c r="I26" s="36"/>
      <c r="J26" s="38"/>
      <c r="K26" s="38"/>
      <c r="L26" s="36"/>
    </row>
    <row r="27" spans="1:12" ht="45.75" customHeight="1">
      <c r="A27" s="116" t="s">
        <v>53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57.4" customHeight="1">
      <c r="A28" s="2" t="s">
        <v>1</v>
      </c>
      <c r="B28" s="2" t="s">
        <v>2</v>
      </c>
      <c r="C28" s="2" t="s">
        <v>3</v>
      </c>
      <c r="D28" s="3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2" t="s">
        <v>9</v>
      </c>
      <c r="J28" s="2" t="s">
        <v>10</v>
      </c>
      <c r="K28" s="4" t="s">
        <v>11</v>
      </c>
      <c r="L28" s="4" t="s">
        <v>12</v>
      </c>
    </row>
    <row r="29" spans="1:12" ht="17.25" customHeight="1">
      <c r="A29" s="2" t="s">
        <v>13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20</v>
      </c>
      <c r="I29" s="2" t="s">
        <v>21</v>
      </c>
      <c r="J29" s="2" t="s">
        <v>22</v>
      </c>
      <c r="K29" s="4" t="s">
        <v>23</v>
      </c>
      <c r="L29" s="4" t="s">
        <v>24</v>
      </c>
    </row>
    <row r="30" spans="1:12" ht="46.5" customHeight="1">
      <c r="A30" s="5">
        <v>1</v>
      </c>
      <c r="B30" s="6" t="s">
        <v>54</v>
      </c>
      <c r="C30" s="16" t="s">
        <v>55</v>
      </c>
      <c r="D30" s="6" t="s">
        <v>27</v>
      </c>
      <c r="E30" s="39">
        <v>18</v>
      </c>
      <c r="F30" s="29"/>
      <c r="G30" s="10">
        <f>J30/E30</f>
        <v>0</v>
      </c>
      <c r="H30" s="11"/>
      <c r="I30" s="9">
        <f>(F30*E30)</f>
        <v>0</v>
      </c>
      <c r="J30" s="12">
        <f>ROUND(I30+I30*H30,2)</f>
        <v>0</v>
      </c>
      <c r="K30" s="40"/>
      <c r="L30" s="23"/>
    </row>
    <row r="31" spans="1:12" ht="45" customHeight="1">
      <c r="A31" s="5">
        <v>2</v>
      </c>
      <c r="B31" s="6" t="s">
        <v>54</v>
      </c>
      <c r="C31" s="16" t="s">
        <v>56</v>
      </c>
      <c r="D31" s="6" t="s">
        <v>27</v>
      </c>
      <c r="E31" s="39">
        <v>15</v>
      </c>
      <c r="F31" s="29"/>
      <c r="G31" s="10">
        <f>J31/E31</f>
        <v>0</v>
      </c>
      <c r="H31" s="11"/>
      <c r="I31" s="9">
        <f>(F31*E31)</f>
        <v>0</v>
      </c>
      <c r="J31" s="12">
        <f>ROUND(I31+I31*H31,2)</f>
        <v>0</v>
      </c>
      <c r="K31" s="41"/>
      <c r="L31" s="23"/>
    </row>
    <row r="32" spans="1:12" ht="37.15" customHeight="1">
      <c r="A32" s="5">
        <v>3</v>
      </c>
      <c r="B32" s="6" t="s">
        <v>54</v>
      </c>
      <c r="C32" s="16" t="s">
        <v>57</v>
      </c>
      <c r="D32" s="6" t="s">
        <v>27</v>
      </c>
      <c r="E32" s="39">
        <v>5</v>
      </c>
      <c r="F32" s="29"/>
      <c r="G32" s="10">
        <f>J32/E32</f>
        <v>0</v>
      </c>
      <c r="H32" s="11"/>
      <c r="I32" s="9">
        <f>(F32*E32)</f>
        <v>0</v>
      </c>
      <c r="J32" s="12">
        <f>ROUND(I32+I32*H32,2)</f>
        <v>0</v>
      </c>
      <c r="K32" s="41"/>
      <c r="L32" s="23"/>
    </row>
    <row r="33" spans="1:12" ht="28.5" customHeight="1">
      <c r="A33" s="115" t="s">
        <v>51</v>
      </c>
      <c r="B33" s="115"/>
      <c r="C33" s="115"/>
      <c r="D33" s="115"/>
      <c r="E33" s="42" t="s">
        <v>52</v>
      </c>
      <c r="F33" s="43" t="s">
        <v>52</v>
      </c>
      <c r="G33" s="44" t="s">
        <v>52</v>
      </c>
      <c r="H33" s="45" t="s">
        <v>52</v>
      </c>
      <c r="I33" s="46">
        <f>SUM(I30:I32)</f>
        <v>0</v>
      </c>
      <c r="J33" s="46">
        <f>SUM(J30:J32)</f>
        <v>0</v>
      </c>
      <c r="K33" s="46" t="s">
        <v>52</v>
      </c>
      <c r="L33" s="47" t="s">
        <v>52</v>
      </c>
    </row>
    <row r="34" spans="1:12">
      <c r="A34" s="36"/>
      <c r="B34" s="36"/>
      <c r="C34" s="36"/>
      <c r="D34" s="36"/>
      <c r="E34" s="36"/>
      <c r="F34" s="36"/>
      <c r="G34" s="36"/>
      <c r="H34" s="36"/>
      <c r="I34" s="36"/>
      <c r="J34" s="38"/>
      <c r="K34" s="38"/>
      <c r="L34" s="36"/>
    </row>
    <row r="35" spans="1:12" ht="33" customHeight="1">
      <c r="A35" s="116" t="s">
        <v>58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64.150000000000006" customHeight="1">
      <c r="A36" s="2" t="s">
        <v>1</v>
      </c>
      <c r="B36" s="2" t="s">
        <v>2</v>
      </c>
      <c r="C36" s="2" t="s">
        <v>3</v>
      </c>
      <c r="D36" s="3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4" t="s">
        <v>11</v>
      </c>
      <c r="L36" s="4" t="s">
        <v>12</v>
      </c>
    </row>
    <row r="37" spans="1:12">
      <c r="A37" s="2" t="s">
        <v>13</v>
      </c>
      <c r="B37" s="2" t="s">
        <v>14</v>
      </c>
      <c r="C37" s="2" t="s">
        <v>15</v>
      </c>
      <c r="D37" s="2" t="s">
        <v>16</v>
      </c>
      <c r="E37" s="2" t="s">
        <v>17</v>
      </c>
      <c r="F37" s="2" t="s">
        <v>18</v>
      </c>
      <c r="G37" s="2" t="s">
        <v>19</v>
      </c>
      <c r="H37" s="2" t="s">
        <v>20</v>
      </c>
      <c r="I37" s="2" t="s">
        <v>21</v>
      </c>
      <c r="J37" s="2" t="s">
        <v>22</v>
      </c>
      <c r="K37" s="4" t="s">
        <v>23</v>
      </c>
      <c r="L37" s="4" t="s">
        <v>24</v>
      </c>
    </row>
    <row r="38" spans="1:12" ht="30" customHeight="1">
      <c r="A38" s="5">
        <v>1</v>
      </c>
      <c r="B38" s="6" t="s">
        <v>59</v>
      </c>
      <c r="C38" s="48" t="s">
        <v>60</v>
      </c>
      <c r="D38" s="6" t="s">
        <v>32</v>
      </c>
      <c r="E38" s="8">
        <v>100</v>
      </c>
      <c r="F38" s="29"/>
      <c r="G38" s="10">
        <f>J38/E38</f>
        <v>0</v>
      </c>
      <c r="H38" s="11"/>
      <c r="I38" s="9">
        <f>(E38*F38)</f>
        <v>0</v>
      </c>
      <c r="J38" s="12">
        <f>ROUND(I38+I38*H38,2)</f>
        <v>0</v>
      </c>
      <c r="K38" s="49"/>
      <c r="L38" s="23"/>
    </row>
    <row r="39" spans="1:12" ht="21" customHeight="1">
      <c r="A39" s="115" t="s">
        <v>51</v>
      </c>
      <c r="B39" s="115"/>
      <c r="C39" s="115"/>
      <c r="D39" s="115"/>
      <c r="E39" s="34" t="s">
        <v>52</v>
      </c>
      <c r="F39" s="5" t="s">
        <v>52</v>
      </c>
      <c r="G39" s="35" t="s">
        <v>52</v>
      </c>
      <c r="H39" s="49" t="s">
        <v>52</v>
      </c>
      <c r="I39" s="49">
        <f>I38</f>
        <v>0</v>
      </c>
      <c r="J39" s="49">
        <f>J38</f>
        <v>0</v>
      </c>
      <c r="K39" s="49" t="s">
        <v>52</v>
      </c>
      <c r="L39" s="23" t="s">
        <v>52</v>
      </c>
    </row>
    <row r="40" spans="1:12">
      <c r="A40" s="50"/>
      <c r="B40" s="50"/>
      <c r="C40" s="50"/>
      <c r="D40" s="50"/>
      <c r="E40" s="51"/>
      <c r="F40" s="52"/>
      <c r="G40" s="53"/>
      <c r="H40" s="54"/>
      <c r="I40" s="55"/>
      <c r="J40" s="55"/>
      <c r="K40" s="54"/>
      <c r="L40" s="56"/>
    </row>
    <row r="41" spans="1:12" ht="37.5" customHeight="1">
      <c r="A41" s="116" t="s">
        <v>61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2" ht="55.5" customHeight="1">
      <c r="A42" s="2" t="s">
        <v>1</v>
      </c>
      <c r="B42" s="2" t="s">
        <v>2</v>
      </c>
      <c r="C42" s="2" t="s">
        <v>3</v>
      </c>
      <c r="D42" s="3" t="s">
        <v>4</v>
      </c>
      <c r="E42" s="2" t="s">
        <v>5</v>
      </c>
      <c r="F42" s="2" t="s">
        <v>6</v>
      </c>
      <c r="G42" s="2" t="s">
        <v>7</v>
      </c>
      <c r="H42" s="2" t="s">
        <v>8</v>
      </c>
      <c r="I42" s="2" t="s">
        <v>9</v>
      </c>
      <c r="J42" s="2" t="s">
        <v>10</v>
      </c>
      <c r="K42" s="4" t="s">
        <v>11</v>
      </c>
      <c r="L42" s="4" t="s">
        <v>12</v>
      </c>
    </row>
    <row r="43" spans="1:12">
      <c r="A43" s="2" t="s">
        <v>13</v>
      </c>
      <c r="B43" s="2" t="s">
        <v>14</v>
      </c>
      <c r="C43" s="2" t="s">
        <v>15</v>
      </c>
      <c r="D43" s="2" t="s">
        <v>16</v>
      </c>
      <c r="E43" s="2" t="s">
        <v>17</v>
      </c>
      <c r="F43" s="2" t="s">
        <v>18</v>
      </c>
      <c r="G43" s="2" t="s">
        <v>19</v>
      </c>
      <c r="H43" s="2" t="s">
        <v>20</v>
      </c>
      <c r="I43" s="2" t="s">
        <v>21</v>
      </c>
      <c r="J43" s="2" t="s">
        <v>22</v>
      </c>
      <c r="K43" s="4" t="s">
        <v>23</v>
      </c>
      <c r="L43" s="4" t="s">
        <v>24</v>
      </c>
    </row>
    <row r="44" spans="1:12" ht="45" customHeight="1">
      <c r="A44" s="5">
        <v>1</v>
      </c>
      <c r="B44" s="6" t="s">
        <v>62</v>
      </c>
      <c r="C44" s="16" t="s">
        <v>63</v>
      </c>
      <c r="D44" s="6" t="s">
        <v>27</v>
      </c>
      <c r="E44" s="25">
        <v>10</v>
      </c>
      <c r="F44" s="29"/>
      <c r="G44" s="10">
        <f>J44/E44</f>
        <v>0</v>
      </c>
      <c r="H44" s="11"/>
      <c r="I44" s="9">
        <f>(F44*E44)</f>
        <v>0</v>
      </c>
      <c r="J44" s="12">
        <f>ROUND(I44+I44*H44,2)</f>
        <v>0</v>
      </c>
      <c r="K44" s="12"/>
      <c r="L44" s="23"/>
    </row>
    <row r="45" spans="1:12" ht="21.75" customHeight="1">
      <c r="A45" s="115" t="s">
        <v>51</v>
      </c>
      <c r="B45" s="115"/>
      <c r="C45" s="115"/>
      <c r="D45" s="115"/>
      <c r="E45" s="34" t="s">
        <v>52</v>
      </c>
      <c r="F45" s="57" t="s">
        <v>52</v>
      </c>
      <c r="G45" s="35" t="s">
        <v>52</v>
      </c>
      <c r="H45" s="49" t="s">
        <v>52</v>
      </c>
      <c r="I45" s="35">
        <f>I44</f>
        <v>0</v>
      </c>
      <c r="J45" s="35">
        <f>J44</f>
        <v>0</v>
      </c>
      <c r="K45" s="12" t="s">
        <v>52</v>
      </c>
      <c r="L45" s="12" t="s">
        <v>52</v>
      </c>
    </row>
    <row r="46" spans="1:12">
      <c r="A46" s="36"/>
      <c r="B46" s="36"/>
      <c r="C46" s="36"/>
      <c r="D46" s="36"/>
      <c r="E46" s="36"/>
      <c r="F46" s="36"/>
      <c r="G46" s="36"/>
      <c r="H46" s="36"/>
      <c r="I46" s="36"/>
      <c r="J46" s="38"/>
      <c r="K46" s="38"/>
      <c r="L46" s="36"/>
    </row>
    <row r="47" spans="1:12" ht="46.15" customHeight="1">
      <c r="A47" s="116" t="s">
        <v>64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1:12" ht="58.15" customHeight="1">
      <c r="A48" s="2" t="s">
        <v>1</v>
      </c>
      <c r="B48" s="2" t="s">
        <v>2</v>
      </c>
      <c r="C48" s="2" t="s">
        <v>3</v>
      </c>
      <c r="D48" s="3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4" t="s">
        <v>11</v>
      </c>
      <c r="L48" s="4" t="s">
        <v>12</v>
      </c>
    </row>
    <row r="49" spans="1:15" ht="15.75" customHeight="1">
      <c r="A49" s="2" t="s">
        <v>13</v>
      </c>
      <c r="B49" s="2" t="s">
        <v>14</v>
      </c>
      <c r="C49" s="2" t="s">
        <v>15</v>
      </c>
      <c r="D49" s="2" t="s">
        <v>16</v>
      </c>
      <c r="E49" s="2" t="s">
        <v>17</v>
      </c>
      <c r="F49" s="2" t="s">
        <v>18</v>
      </c>
      <c r="G49" s="2" t="s">
        <v>19</v>
      </c>
      <c r="H49" s="2" t="s">
        <v>20</v>
      </c>
      <c r="I49" s="2" t="s">
        <v>21</v>
      </c>
      <c r="J49" s="2" t="s">
        <v>22</v>
      </c>
      <c r="K49" s="4" t="s">
        <v>23</v>
      </c>
      <c r="L49" s="4" t="s">
        <v>24</v>
      </c>
    </row>
    <row r="50" spans="1:15" ht="45" customHeight="1">
      <c r="A50" s="5">
        <v>1</v>
      </c>
      <c r="B50" s="6" t="s">
        <v>65</v>
      </c>
      <c r="C50" s="58" t="s">
        <v>66</v>
      </c>
      <c r="D50" s="6" t="s">
        <v>32</v>
      </c>
      <c r="E50" s="8">
        <v>700</v>
      </c>
      <c r="F50" s="9"/>
      <c r="G50" s="10">
        <f t="shared" ref="G50:G79" si="3">J50/E50</f>
        <v>0</v>
      </c>
      <c r="H50" s="11"/>
      <c r="I50" s="9">
        <f t="shared" ref="I50:I79" si="4">F50*E50</f>
        <v>0</v>
      </c>
      <c r="J50" s="12">
        <f t="shared" ref="J50:J79" si="5">ROUND(I50+I50*H50,2)</f>
        <v>0</v>
      </c>
      <c r="K50" s="59"/>
      <c r="L50" s="23"/>
    </row>
    <row r="51" spans="1:15" ht="51" customHeight="1">
      <c r="A51" s="5">
        <v>2</v>
      </c>
      <c r="B51" s="6" t="s">
        <v>65</v>
      </c>
      <c r="C51" s="60" t="s">
        <v>67</v>
      </c>
      <c r="D51" s="6" t="s">
        <v>32</v>
      </c>
      <c r="E51" s="8">
        <v>1000</v>
      </c>
      <c r="F51" s="9"/>
      <c r="G51" s="10">
        <f t="shared" si="3"/>
        <v>0</v>
      </c>
      <c r="H51" s="11"/>
      <c r="I51" s="9">
        <f t="shared" si="4"/>
        <v>0</v>
      </c>
      <c r="J51" s="12">
        <f t="shared" si="5"/>
        <v>0</v>
      </c>
      <c r="K51" s="59"/>
      <c r="L51" s="23"/>
      <c r="M51" s="20"/>
      <c r="N51" s="20"/>
      <c r="O51" s="20"/>
    </row>
    <row r="52" spans="1:15" ht="181.5" customHeight="1">
      <c r="A52" s="5">
        <v>3</v>
      </c>
      <c r="B52" s="6" t="s">
        <v>65</v>
      </c>
      <c r="C52" s="58" t="s">
        <v>142</v>
      </c>
      <c r="D52" s="6" t="s">
        <v>32</v>
      </c>
      <c r="E52" s="8">
        <v>500</v>
      </c>
      <c r="F52" s="29"/>
      <c r="G52" s="10">
        <f t="shared" si="3"/>
        <v>0</v>
      </c>
      <c r="H52" s="11"/>
      <c r="I52" s="9">
        <f t="shared" si="4"/>
        <v>0</v>
      </c>
      <c r="J52" s="12">
        <f t="shared" si="5"/>
        <v>0</v>
      </c>
      <c r="K52" s="59"/>
      <c r="L52" s="23"/>
      <c r="M52" s="20"/>
      <c r="N52" s="20"/>
      <c r="O52" s="20"/>
    </row>
    <row r="53" spans="1:15" ht="140.25" customHeight="1">
      <c r="A53" s="5">
        <v>4</v>
      </c>
      <c r="B53" s="6" t="s">
        <v>65</v>
      </c>
      <c r="C53" s="58" t="s">
        <v>143</v>
      </c>
      <c r="D53" s="6" t="s">
        <v>32</v>
      </c>
      <c r="E53" s="8">
        <v>100</v>
      </c>
      <c r="F53" s="9"/>
      <c r="G53" s="10">
        <f t="shared" si="3"/>
        <v>0</v>
      </c>
      <c r="H53" s="11"/>
      <c r="I53" s="9">
        <f t="shared" si="4"/>
        <v>0</v>
      </c>
      <c r="J53" s="12">
        <f t="shared" si="5"/>
        <v>0</v>
      </c>
      <c r="K53" s="59"/>
      <c r="L53" s="23"/>
      <c r="M53" s="20"/>
    </row>
    <row r="54" spans="1:15" ht="32.25" customHeight="1">
      <c r="A54" s="5">
        <v>5</v>
      </c>
      <c r="B54" s="6" t="s">
        <v>65</v>
      </c>
      <c r="C54" s="58" t="s">
        <v>68</v>
      </c>
      <c r="D54" s="6" t="s">
        <v>69</v>
      </c>
      <c r="E54" s="25">
        <v>1000</v>
      </c>
      <c r="F54" s="9"/>
      <c r="G54" s="10">
        <f t="shared" si="3"/>
        <v>0</v>
      </c>
      <c r="H54" s="11"/>
      <c r="I54" s="9">
        <f t="shared" si="4"/>
        <v>0</v>
      </c>
      <c r="J54" s="12">
        <f t="shared" si="5"/>
        <v>0</v>
      </c>
      <c r="K54" s="59"/>
      <c r="L54" s="23"/>
    </row>
    <row r="55" spans="1:15" ht="31.5" customHeight="1">
      <c r="A55" s="5">
        <v>6</v>
      </c>
      <c r="B55" s="6" t="s">
        <v>65</v>
      </c>
      <c r="C55" s="58" t="s">
        <v>70</v>
      </c>
      <c r="D55" s="6" t="s">
        <v>69</v>
      </c>
      <c r="E55" s="25">
        <v>1000</v>
      </c>
      <c r="F55" s="9"/>
      <c r="G55" s="10">
        <f t="shared" si="3"/>
        <v>0</v>
      </c>
      <c r="H55" s="11"/>
      <c r="I55" s="9">
        <f t="shared" si="4"/>
        <v>0</v>
      </c>
      <c r="J55" s="12">
        <f t="shared" si="5"/>
        <v>0</v>
      </c>
      <c r="K55" s="59"/>
      <c r="L55" s="23"/>
    </row>
    <row r="56" spans="1:15" ht="44.65" customHeight="1">
      <c r="A56" s="61">
        <v>7</v>
      </c>
      <c r="B56" s="28" t="s">
        <v>65</v>
      </c>
      <c r="C56" s="62" t="s">
        <v>71</v>
      </c>
      <c r="D56" s="28" t="s">
        <v>32</v>
      </c>
      <c r="E56" s="25">
        <v>1200</v>
      </c>
      <c r="F56" s="29"/>
      <c r="G56" s="10">
        <f t="shared" si="3"/>
        <v>0</v>
      </c>
      <c r="H56" s="31"/>
      <c r="I56" s="9">
        <f t="shared" si="4"/>
        <v>0</v>
      </c>
      <c r="J56" s="12">
        <f t="shared" si="5"/>
        <v>0</v>
      </c>
      <c r="K56" s="63"/>
      <c r="L56" s="13"/>
    </row>
    <row r="57" spans="1:15" ht="36.75" customHeight="1">
      <c r="A57" s="5">
        <v>8</v>
      </c>
      <c r="B57" s="6" t="s">
        <v>65</v>
      </c>
      <c r="C57" s="58" t="s">
        <v>72</v>
      </c>
      <c r="D57" s="6" t="s">
        <v>32</v>
      </c>
      <c r="E57" s="8">
        <v>2100</v>
      </c>
      <c r="F57" s="9"/>
      <c r="G57" s="10">
        <f t="shared" si="3"/>
        <v>0</v>
      </c>
      <c r="H57" s="11"/>
      <c r="I57" s="9">
        <f t="shared" si="4"/>
        <v>0</v>
      </c>
      <c r="J57" s="12">
        <f t="shared" si="5"/>
        <v>0</v>
      </c>
      <c r="K57" s="59"/>
      <c r="L57" s="23"/>
    </row>
    <row r="58" spans="1:15" ht="40.9" customHeight="1">
      <c r="A58" s="5">
        <v>9</v>
      </c>
      <c r="B58" s="6" t="s">
        <v>65</v>
      </c>
      <c r="C58" s="64" t="s">
        <v>133</v>
      </c>
      <c r="D58" s="6" t="s">
        <v>32</v>
      </c>
      <c r="E58" s="8">
        <v>200</v>
      </c>
      <c r="F58" s="9"/>
      <c r="G58" s="10">
        <f t="shared" si="3"/>
        <v>0</v>
      </c>
      <c r="H58" s="11"/>
      <c r="I58" s="9">
        <f t="shared" si="4"/>
        <v>0</v>
      </c>
      <c r="J58" s="12">
        <f t="shared" si="5"/>
        <v>0</v>
      </c>
      <c r="K58" s="41"/>
      <c r="L58" s="23"/>
    </row>
    <row r="59" spans="1:15" ht="81" customHeight="1">
      <c r="A59" s="5">
        <v>10</v>
      </c>
      <c r="B59" s="6" t="s">
        <v>65</v>
      </c>
      <c r="C59" s="64" t="s">
        <v>73</v>
      </c>
      <c r="D59" s="6" t="s">
        <v>32</v>
      </c>
      <c r="E59" s="8">
        <v>700</v>
      </c>
      <c r="F59" s="9"/>
      <c r="G59" s="10">
        <f t="shared" si="3"/>
        <v>0</v>
      </c>
      <c r="H59" s="11"/>
      <c r="I59" s="9">
        <f t="shared" si="4"/>
        <v>0</v>
      </c>
      <c r="J59" s="12">
        <f t="shared" si="5"/>
        <v>0</v>
      </c>
      <c r="K59" s="41"/>
      <c r="L59" s="23"/>
    </row>
    <row r="60" spans="1:15" ht="52.5" customHeight="1">
      <c r="A60" s="5">
        <v>11</v>
      </c>
      <c r="B60" s="28" t="s">
        <v>65</v>
      </c>
      <c r="C60" s="65" t="s">
        <v>74</v>
      </c>
      <c r="D60" s="6" t="s">
        <v>32</v>
      </c>
      <c r="E60" s="8">
        <v>200</v>
      </c>
      <c r="F60" s="9"/>
      <c r="G60" s="10">
        <f t="shared" si="3"/>
        <v>0</v>
      </c>
      <c r="H60" s="11"/>
      <c r="I60" s="9">
        <f t="shared" si="4"/>
        <v>0</v>
      </c>
      <c r="J60" s="12">
        <f t="shared" si="5"/>
        <v>0</v>
      </c>
      <c r="K60" s="59"/>
      <c r="L60" s="23"/>
    </row>
    <row r="61" spans="1:15" ht="42" customHeight="1">
      <c r="A61" s="5">
        <v>12</v>
      </c>
      <c r="B61" s="6" t="s">
        <v>65</v>
      </c>
      <c r="C61" s="64" t="s">
        <v>75</v>
      </c>
      <c r="D61" s="6" t="s">
        <v>69</v>
      </c>
      <c r="E61" s="8">
        <v>10</v>
      </c>
      <c r="F61" s="9"/>
      <c r="G61" s="10">
        <f t="shared" si="3"/>
        <v>0</v>
      </c>
      <c r="H61" s="11"/>
      <c r="I61" s="9">
        <f t="shared" si="4"/>
        <v>0</v>
      </c>
      <c r="J61" s="12">
        <f t="shared" si="5"/>
        <v>0</v>
      </c>
      <c r="K61" s="59"/>
      <c r="L61" s="23"/>
    </row>
    <row r="62" spans="1:15" ht="52.5" customHeight="1">
      <c r="A62" s="5">
        <v>13</v>
      </c>
      <c r="B62" s="6" t="s">
        <v>65</v>
      </c>
      <c r="C62" s="66" t="s">
        <v>76</v>
      </c>
      <c r="D62" s="6" t="s">
        <v>69</v>
      </c>
      <c r="E62" s="8">
        <v>2</v>
      </c>
      <c r="F62" s="9"/>
      <c r="G62" s="10">
        <f t="shared" si="3"/>
        <v>0</v>
      </c>
      <c r="H62" s="11"/>
      <c r="I62" s="9">
        <f t="shared" si="4"/>
        <v>0</v>
      </c>
      <c r="J62" s="12">
        <f t="shared" si="5"/>
        <v>0</v>
      </c>
      <c r="K62" s="59"/>
      <c r="L62" s="23"/>
    </row>
    <row r="63" spans="1:15" ht="229.5" customHeight="1">
      <c r="A63" s="5">
        <v>14</v>
      </c>
      <c r="B63" s="6" t="s">
        <v>65</v>
      </c>
      <c r="C63" s="48" t="s">
        <v>136</v>
      </c>
      <c r="D63" s="6" t="s">
        <v>69</v>
      </c>
      <c r="E63" s="8">
        <v>50</v>
      </c>
      <c r="F63" s="9"/>
      <c r="G63" s="10">
        <f t="shared" si="3"/>
        <v>0</v>
      </c>
      <c r="H63" s="11"/>
      <c r="I63" s="9">
        <f t="shared" si="4"/>
        <v>0</v>
      </c>
      <c r="J63" s="12">
        <f t="shared" si="5"/>
        <v>0</v>
      </c>
      <c r="K63" s="59"/>
      <c r="L63" s="23"/>
    </row>
    <row r="64" spans="1:15" ht="90.75" customHeight="1">
      <c r="A64" s="5">
        <v>15</v>
      </c>
      <c r="B64" s="6" t="s">
        <v>62</v>
      </c>
      <c r="C64" s="64" t="s">
        <v>137</v>
      </c>
      <c r="D64" s="6" t="s">
        <v>27</v>
      </c>
      <c r="E64" s="8">
        <v>1</v>
      </c>
      <c r="F64" s="9"/>
      <c r="G64" s="10">
        <f t="shared" si="3"/>
        <v>0</v>
      </c>
      <c r="H64" s="11"/>
      <c r="I64" s="9">
        <f t="shared" si="4"/>
        <v>0</v>
      </c>
      <c r="J64" s="12">
        <f t="shared" si="5"/>
        <v>0</v>
      </c>
      <c r="K64" s="59"/>
      <c r="L64" s="13"/>
      <c r="M64" s="67"/>
      <c r="N64" s="67"/>
    </row>
    <row r="65" spans="1:16" ht="43.5" customHeight="1">
      <c r="A65" s="5">
        <v>16</v>
      </c>
      <c r="B65" s="6" t="s">
        <v>62</v>
      </c>
      <c r="C65" s="65" t="s">
        <v>77</v>
      </c>
      <c r="D65" s="6" t="s">
        <v>27</v>
      </c>
      <c r="E65" s="8">
        <v>60</v>
      </c>
      <c r="F65" s="9"/>
      <c r="G65" s="10">
        <f t="shared" si="3"/>
        <v>0</v>
      </c>
      <c r="H65" s="11"/>
      <c r="I65" s="9">
        <f t="shared" si="4"/>
        <v>0</v>
      </c>
      <c r="J65" s="12">
        <f t="shared" si="5"/>
        <v>0</v>
      </c>
      <c r="K65" s="59"/>
      <c r="L65" s="13"/>
      <c r="M65" s="68"/>
      <c r="N65" s="67"/>
    </row>
    <row r="66" spans="1:16" ht="34.9" customHeight="1">
      <c r="A66" s="5">
        <v>17</v>
      </c>
      <c r="B66" s="6" t="s">
        <v>65</v>
      </c>
      <c r="C66" s="64" t="s">
        <v>78</v>
      </c>
      <c r="D66" s="6" t="s">
        <v>32</v>
      </c>
      <c r="E66" s="8">
        <v>500</v>
      </c>
      <c r="F66" s="9"/>
      <c r="G66" s="10">
        <f t="shared" si="3"/>
        <v>0</v>
      </c>
      <c r="H66" s="11"/>
      <c r="I66" s="9">
        <f t="shared" si="4"/>
        <v>0</v>
      </c>
      <c r="J66" s="12">
        <f t="shared" si="5"/>
        <v>0</v>
      </c>
      <c r="K66" s="41"/>
      <c r="L66" s="23"/>
      <c r="M66" s="68"/>
      <c r="N66" s="67"/>
    </row>
    <row r="67" spans="1:16" ht="45.4" customHeight="1">
      <c r="A67" s="5">
        <v>18</v>
      </c>
      <c r="B67" s="6" t="s">
        <v>65</v>
      </c>
      <c r="C67" s="64" t="s">
        <v>134</v>
      </c>
      <c r="D67" s="28" t="s">
        <v>32</v>
      </c>
      <c r="E67" s="25">
        <v>800</v>
      </c>
      <c r="F67" s="29"/>
      <c r="G67" s="10">
        <f t="shared" si="3"/>
        <v>0</v>
      </c>
      <c r="H67" s="11"/>
      <c r="I67" s="9">
        <f t="shared" si="4"/>
        <v>0</v>
      </c>
      <c r="J67" s="12">
        <f t="shared" si="5"/>
        <v>0</v>
      </c>
      <c r="K67" s="59"/>
      <c r="L67" s="23"/>
      <c r="M67" s="68"/>
    </row>
    <row r="68" spans="1:16" ht="384.75" customHeight="1">
      <c r="A68" s="5">
        <v>19</v>
      </c>
      <c r="B68" s="15" t="s">
        <v>65</v>
      </c>
      <c r="C68" s="69" t="s">
        <v>138</v>
      </c>
      <c r="D68" s="28" t="s">
        <v>69</v>
      </c>
      <c r="E68" s="25">
        <v>300</v>
      </c>
      <c r="F68" s="29"/>
      <c r="G68" s="10">
        <f t="shared" si="3"/>
        <v>0</v>
      </c>
      <c r="H68" s="31"/>
      <c r="I68" s="9">
        <f t="shared" si="4"/>
        <v>0</v>
      </c>
      <c r="J68" s="12">
        <f t="shared" si="5"/>
        <v>0</v>
      </c>
      <c r="K68" s="70"/>
      <c r="L68" s="71"/>
      <c r="M68" s="68"/>
    </row>
    <row r="69" spans="1:16" ht="225" customHeight="1">
      <c r="A69" s="5">
        <v>20</v>
      </c>
      <c r="B69" s="15" t="s">
        <v>65</v>
      </c>
      <c r="C69" s="69" t="s">
        <v>139</v>
      </c>
      <c r="D69" s="28" t="s">
        <v>69</v>
      </c>
      <c r="E69" s="25">
        <v>500</v>
      </c>
      <c r="F69" s="29"/>
      <c r="G69" s="10">
        <f t="shared" si="3"/>
        <v>0</v>
      </c>
      <c r="H69" s="31"/>
      <c r="I69" s="9">
        <f t="shared" si="4"/>
        <v>0</v>
      </c>
      <c r="J69" s="12">
        <f t="shared" si="5"/>
        <v>0</v>
      </c>
      <c r="K69" s="70"/>
      <c r="L69" s="71"/>
      <c r="M69" s="68"/>
    </row>
    <row r="70" spans="1:16" ht="390.75" customHeight="1">
      <c r="A70" s="5">
        <v>21</v>
      </c>
      <c r="B70" s="15" t="s">
        <v>65</v>
      </c>
      <c r="C70" s="69" t="s">
        <v>140</v>
      </c>
      <c r="D70" s="28" t="s">
        <v>69</v>
      </c>
      <c r="E70" s="25">
        <v>500</v>
      </c>
      <c r="F70" s="29"/>
      <c r="G70" s="10">
        <f t="shared" si="3"/>
        <v>0</v>
      </c>
      <c r="H70" s="31"/>
      <c r="I70" s="9">
        <f t="shared" si="4"/>
        <v>0</v>
      </c>
      <c r="J70" s="12">
        <f t="shared" si="5"/>
        <v>0</v>
      </c>
      <c r="K70" s="70"/>
      <c r="L70" s="71"/>
      <c r="M70" s="72"/>
    </row>
    <row r="71" spans="1:16" ht="58.5" customHeight="1">
      <c r="A71" s="5">
        <v>22</v>
      </c>
      <c r="B71" s="15" t="s">
        <v>79</v>
      </c>
      <c r="C71" s="19" t="s">
        <v>80</v>
      </c>
      <c r="D71" s="28" t="s">
        <v>27</v>
      </c>
      <c r="E71" s="25">
        <v>5</v>
      </c>
      <c r="F71" s="29"/>
      <c r="G71" s="10">
        <f t="shared" si="3"/>
        <v>0</v>
      </c>
      <c r="H71" s="31"/>
      <c r="I71" s="9">
        <f t="shared" si="4"/>
        <v>0</v>
      </c>
      <c r="J71" s="12">
        <f t="shared" si="5"/>
        <v>0</v>
      </c>
      <c r="K71" s="73"/>
      <c r="L71" s="71"/>
      <c r="M71" s="68"/>
    </row>
    <row r="72" spans="1:16" ht="74.650000000000006" customHeight="1">
      <c r="A72" s="5">
        <v>23</v>
      </c>
      <c r="B72" s="15" t="s">
        <v>65</v>
      </c>
      <c r="C72" s="64" t="s">
        <v>81</v>
      </c>
      <c r="D72" s="28" t="s">
        <v>32</v>
      </c>
      <c r="E72" s="25">
        <v>200</v>
      </c>
      <c r="F72" s="29"/>
      <c r="G72" s="10">
        <f t="shared" si="3"/>
        <v>0</v>
      </c>
      <c r="H72" s="31"/>
      <c r="I72" s="9">
        <f t="shared" si="4"/>
        <v>0</v>
      </c>
      <c r="J72" s="12">
        <f t="shared" si="5"/>
        <v>0</v>
      </c>
      <c r="K72" s="70"/>
      <c r="L72" s="71"/>
      <c r="M72" s="68"/>
    </row>
    <row r="73" spans="1:16" ht="30.75" customHeight="1">
      <c r="A73" s="5">
        <v>24</v>
      </c>
      <c r="B73" s="15" t="s">
        <v>65</v>
      </c>
      <c r="C73" s="69" t="s">
        <v>82</v>
      </c>
      <c r="D73" s="28" t="s">
        <v>32</v>
      </c>
      <c r="E73" s="25">
        <v>700</v>
      </c>
      <c r="F73" s="29"/>
      <c r="G73" s="10">
        <f t="shared" si="3"/>
        <v>0</v>
      </c>
      <c r="H73" s="31"/>
      <c r="I73" s="9">
        <f t="shared" si="4"/>
        <v>0</v>
      </c>
      <c r="J73" s="12">
        <f t="shared" si="5"/>
        <v>0</v>
      </c>
      <c r="K73" s="74"/>
      <c r="L73" s="71"/>
      <c r="M73" s="72"/>
      <c r="N73" s="20"/>
      <c r="O73" s="20"/>
      <c r="P73" s="20"/>
    </row>
    <row r="74" spans="1:16" ht="117" customHeight="1">
      <c r="A74" s="5">
        <v>25</v>
      </c>
      <c r="B74" s="15" t="s">
        <v>65</v>
      </c>
      <c r="C74" s="69" t="s">
        <v>83</v>
      </c>
      <c r="D74" s="28" t="s">
        <v>32</v>
      </c>
      <c r="E74" s="25">
        <v>500</v>
      </c>
      <c r="F74" s="29"/>
      <c r="G74" s="10">
        <f t="shared" si="3"/>
        <v>0</v>
      </c>
      <c r="H74" s="31"/>
      <c r="I74" s="9">
        <f t="shared" si="4"/>
        <v>0</v>
      </c>
      <c r="J74" s="12">
        <f t="shared" si="5"/>
        <v>0</v>
      </c>
      <c r="K74" s="74"/>
      <c r="L74" s="71"/>
      <c r="M74" s="72"/>
      <c r="N74" s="20"/>
      <c r="O74" s="20"/>
      <c r="P74" s="20"/>
    </row>
    <row r="75" spans="1:16" ht="40.9" customHeight="1">
      <c r="A75" s="5">
        <v>26</v>
      </c>
      <c r="B75" s="15" t="s">
        <v>65</v>
      </c>
      <c r="C75" s="69" t="s">
        <v>84</v>
      </c>
      <c r="D75" s="28" t="s">
        <v>32</v>
      </c>
      <c r="E75" s="25">
        <v>15000</v>
      </c>
      <c r="F75" s="29"/>
      <c r="G75" s="10">
        <f t="shared" si="3"/>
        <v>0</v>
      </c>
      <c r="H75" s="31"/>
      <c r="I75" s="9">
        <f t="shared" si="4"/>
        <v>0</v>
      </c>
      <c r="J75" s="12">
        <f t="shared" si="5"/>
        <v>0</v>
      </c>
      <c r="K75" s="74"/>
      <c r="L75" s="71"/>
      <c r="M75" s="72"/>
      <c r="N75" s="20"/>
      <c r="O75" s="20"/>
      <c r="P75" s="20"/>
    </row>
    <row r="76" spans="1:16" ht="49.5" customHeight="1">
      <c r="A76" s="5">
        <v>27</v>
      </c>
      <c r="B76" s="15" t="s">
        <v>65</v>
      </c>
      <c r="C76" s="69" t="s">
        <v>85</v>
      </c>
      <c r="D76" s="28" t="s">
        <v>32</v>
      </c>
      <c r="E76" s="25">
        <v>500</v>
      </c>
      <c r="F76" s="29"/>
      <c r="G76" s="10">
        <f t="shared" si="3"/>
        <v>0</v>
      </c>
      <c r="H76" s="31"/>
      <c r="I76" s="9">
        <f t="shared" si="4"/>
        <v>0</v>
      </c>
      <c r="J76" s="12">
        <f t="shared" si="5"/>
        <v>0</v>
      </c>
      <c r="K76" s="74"/>
      <c r="L76" s="71"/>
      <c r="M76" s="72"/>
      <c r="N76" s="20"/>
      <c r="O76" s="20"/>
    </row>
    <row r="77" spans="1:16" ht="165" customHeight="1">
      <c r="A77" s="5">
        <v>28</v>
      </c>
      <c r="B77" s="15" t="s">
        <v>65</v>
      </c>
      <c r="C77" s="60" t="s">
        <v>141</v>
      </c>
      <c r="D77" s="75" t="s">
        <v>27</v>
      </c>
      <c r="E77" s="25">
        <v>10</v>
      </c>
      <c r="F77" s="29"/>
      <c r="G77" s="10">
        <f t="shared" si="3"/>
        <v>0</v>
      </c>
      <c r="H77" s="31"/>
      <c r="I77" s="9">
        <f t="shared" si="4"/>
        <v>0</v>
      </c>
      <c r="J77" s="12">
        <f t="shared" si="5"/>
        <v>0</v>
      </c>
      <c r="K77" s="74"/>
      <c r="L77" s="71"/>
    </row>
    <row r="78" spans="1:16" ht="51" customHeight="1">
      <c r="A78" s="61">
        <v>29</v>
      </c>
      <c r="B78" s="15" t="s">
        <v>65</v>
      </c>
      <c r="C78" s="69" t="s">
        <v>86</v>
      </c>
      <c r="D78" s="28" t="s">
        <v>32</v>
      </c>
      <c r="E78" s="25">
        <v>750</v>
      </c>
      <c r="F78" s="29"/>
      <c r="G78" s="10">
        <f t="shared" si="3"/>
        <v>0</v>
      </c>
      <c r="H78" s="31"/>
      <c r="I78" s="9">
        <f t="shared" si="4"/>
        <v>0</v>
      </c>
      <c r="J78" s="12">
        <f t="shared" si="5"/>
        <v>0</v>
      </c>
      <c r="K78" s="74"/>
      <c r="L78" s="71"/>
    </row>
    <row r="79" spans="1:16" ht="51">
      <c r="A79" s="61">
        <v>30</v>
      </c>
      <c r="B79" s="15" t="s">
        <v>65</v>
      </c>
      <c r="C79" s="60" t="s">
        <v>87</v>
      </c>
      <c r="D79" s="28" t="s">
        <v>69</v>
      </c>
      <c r="E79" s="25">
        <v>30</v>
      </c>
      <c r="F79" s="29"/>
      <c r="G79" s="30">
        <f t="shared" si="3"/>
        <v>0</v>
      </c>
      <c r="H79" s="31"/>
      <c r="I79" s="29">
        <f t="shared" si="4"/>
        <v>0</v>
      </c>
      <c r="J79" s="12">
        <f t="shared" si="5"/>
        <v>0</v>
      </c>
      <c r="K79" s="74"/>
      <c r="L79" s="71"/>
    </row>
    <row r="80" spans="1:16" ht="27" customHeight="1">
      <c r="A80" s="115" t="s">
        <v>51</v>
      </c>
      <c r="B80" s="115"/>
      <c r="C80" s="115"/>
      <c r="D80" s="115"/>
      <c r="E80" s="34" t="s">
        <v>52</v>
      </c>
      <c r="F80" s="5" t="s">
        <v>52</v>
      </c>
      <c r="G80" s="35" t="s">
        <v>52</v>
      </c>
      <c r="H80" s="49" t="s">
        <v>52</v>
      </c>
      <c r="I80" s="35">
        <f>SUM(I50:I79)</f>
        <v>0</v>
      </c>
      <c r="J80" s="35">
        <f>SUM(J50:J79)</f>
        <v>0</v>
      </c>
      <c r="K80" s="12" t="s">
        <v>52</v>
      </c>
      <c r="L80" s="23" t="s">
        <v>52</v>
      </c>
    </row>
    <row r="82" spans="1:12" ht="47.65" customHeight="1">
      <c r="A82" s="116" t="s">
        <v>88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1:12" ht="58.5" customHeight="1">
      <c r="A83" s="2" t="s">
        <v>1</v>
      </c>
      <c r="B83" s="2" t="s">
        <v>2</v>
      </c>
      <c r="C83" s="2" t="s">
        <v>3</v>
      </c>
      <c r="D83" s="3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4" t="s">
        <v>11</v>
      </c>
      <c r="L83" s="4" t="s">
        <v>12</v>
      </c>
    </row>
    <row r="84" spans="1:12">
      <c r="A84" s="2" t="s">
        <v>13</v>
      </c>
      <c r="B84" s="2" t="s">
        <v>14</v>
      </c>
      <c r="C84" s="2" t="s">
        <v>15</v>
      </c>
      <c r="D84" s="2" t="s">
        <v>16</v>
      </c>
      <c r="E84" s="2" t="s">
        <v>17</v>
      </c>
      <c r="F84" s="2" t="s">
        <v>18</v>
      </c>
      <c r="G84" s="2" t="s">
        <v>19</v>
      </c>
      <c r="H84" s="2" t="s">
        <v>20</v>
      </c>
      <c r="I84" s="2" t="s">
        <v>21</v>
      </c>
      <c r="J84" s="2" t="s">
        <v>22</v>
      </c>
      <c r="K84" s="4" t="s">
        <v>23</v>
      </c>
      <c r="L84" s="4" t="s">
        <v>24</v>
      </c>
    </row>
    <row r="85" spans="1:12" ht="15" customHeight="1">
      <c r="A85" s="5">
        <v>1</v>
      </c>
      <c r="B85" s="118" t="s">
        <v>89</v>
      </c>
      <c r="C85" s="16" t="s">
        <v>90</v>
      </c>
      <c r="D85" s="6" t="s">
        <v>91</v>
      </c>
      <c r="E85" s="8">
        <v>100</v>
      </c>
      <c r="F85" s="9"/>
      <c r="G85" s="10">
        <f t="shared" ref="G85:G94" si="6">J85/E85</f>
        <v>0</v>
      </c>
      <c r="H85" s="11"/>
      <c r="I85" s="9">
        <f t="shared" ref="I85:I94" si="7">F85*E85</f>
        <v>0</v>
      </c>
      <c r="J85" s="12">
        <f t="shared" ref="J85:J94" si="8">ROUND(I85+I85*H85,2)</f>
        <v>0</v>
      </c>
      <c r="K85" s="12"/>
      <c r="L85" s="23"/>
    </row>
    <row r="86" spans="1:12">
      <c r="A86" s="5">
        <v>2</v>
      </c>
      <c r="B86" s="118"/>
      <c r="C86" s="16" t="s">
        <v>92</v>
      </c>
      <c r="D86" s="6" t="s">
        <v>91</v>
      </c>
      <c r="E86" s="8">
        <v>100</v>
      </c>
      <c r="F86" s="9"/>
      <c r="G86" s="10">
        <f t="shared" si="6"/>
        <v>0</v>
      </c>
      <c r="H86" s="11"/>
      <c r="I86" s="9">
        <f t="shared" si="7"/>
        <v>0</v>
      </c>
      <c r="J86" s="12">
        <f t="shared" si="8"/>
        <v>0</v>
      </c>
      <c r="K86" s="12"/>
      <c r="L86" s="23"/>
    </row>
    <row r="87" spans="1:12">
      <c r="A87" s="5">
        <v>3</v>
      </c>
      <c r="B87" s="118"/>
      <c r="C87" s="16" t="s">
        <v>93</v>
      </c>
      <c r="D87" s="6" t="s">
        <v>91</v>
      </c>
      <c r="E87" s="8">
        <v>50</v>
      </c>
      <c r="F87" s="9"/>
      <c r="G87" s="10">
        <f t="shared" si="6"/>
        <v>0</v>
      </c>
      <c r="H87" s="11"/>
      <c r="I87" s="9">
        <f t="shared" si="7"/>
        <v>0</v>
      </c>
      <c r="J87" s="12">
        <f t="shared" si="8"/>
        <v>0</v>
      </c>
      <c r="K87" s="12"/>
      <c r="L87" s="23"/>
    </row>
    <row r="88" spans="1:12">
      <c r="A88" s="5">
        <v>4</v>
      </c>
      <c r="B88" s="118"/>
      <c r="C88" s="16" t="s">
        <v>94</v>
      </c>
      <c r="D88" s="6" t="s">
        <v>91</v>
      </c>
      <c r="E88" s="8">
        <v>100</v>
      </c>
      <c r="F88" s="9"/>
      <c r="G88" s="10">
        <f t="shared" si="6"/>
        <v>0</v>
      </c>
      <c r="H88" s="11"/>
      <c r="I88" s="9">
        <f t="shared" si="7"/>
        <v>0</v>
      </c>
      <c r="J88" s="12">
        <f t="shared" si="8"/>
        <v>0</v>
      </c>
      <c r="K88" s="12"/>
      <c r="L88" s="23"/>
    </row>
    <row r="89" spans="1:12">
      <c r="A89" s="5">
        <v>5</v>
      </c>
      <c r="B89" s="118"/>
      <c r="C89" s="16" t="s">
        <v>95</v>
      </c>
      <c r="D89" s="6" t="s">
        <v>91</v>
      </c>
      <c r="E89" s="8">
        <v>50</v>
      </c>
      <c r="F89" s="9"/>
      <c r="G89" s="10">
        <f t="shared" si="6"/>
        <v>0</v>
      </c>
      <c r="H89" s="11"/>
      <c r="I89" s="9">
        <f t="shared" si="7"/>
        <v>0</v>
      </c>
      <c r="J89" s="12">
        <f t="shared" si="8"/>
        <v>0</v>
      </c>
      <c r="K89" s="12"/>
      <c r="L89" s="23"/>
    </row>
    <row r="90" spans="1:12" ht="29.25" customHeight="1">
      <c r="A90" s="5">
        <v>6</v>
      </c>
      <c r="B90" s="118"/>
      <c r="C90" s="16" t="s">
        <v>96</v>
      </c>
      <c r="D90" s="6" t="s">
        <v>27</v>
      </c>
      <c r="E90" s="8">
        <v>15</v>
      </c>
      <c r="F90" s="9"/>
      <c r="G90" s="10">
        <f t="shared" si="6"/>
        <v>0</v>
      </c>
      <c r="H90" s="11"/>
      <c r="I90" s="9">
        <f t="shared" si="7"/>
        <v>0</v>
      </c>
      <c r="J90" s="12">
        <f t="shared" si="8"/>
        <v>0</v>
      </c>
      <c r="K90" s="12"/>
      <c r="L90" s="23"/>
    </row>
    <row r="91" spans="1:12">
      <c r="A91" s="5">
        <v>7</v>
      </c>
      <c r="B91" s="118"/>
      <c r="C91" s="16" t="s">
        <v>97</v>
      </c>
      <c r="D91" s="6" t="s">
        <v>27</v>
      </c>
      <c r="E91" s="8">
        <v>15</v>
      </c>
      <c r="F91" s="9"/>
      <c r="G91" s="10">
        <f t="shared" si="6"/>
        <v>0</v>
      </c>
      <c r="H91" s="11"/>
      <c r="I91" s="9">
        <f t="shared" si="7"/>
        <v>0</v>
      </c>
      <c r="J91" s="12">
        <f t="shared" si="8"/>
        <v>0</v>
      </c>
      <c r="K91" s="12"/>
      <c r="L91" s="23"/>
    </row>
    <row r="92" spans="1:12" ht="14.1" customHeight="1">
      <c r="A92" s="5">
        <v>8</v>
      </c>
      <c r="B92" s="118"/>
      <c r="C92" s="48" t="s">
        <v>98</v>
      </c>
      <c r="D92" s="6" t="s">
        <v>27</v>
      </c>
      <c r="E92" s="8">
        <v>2</v>
      </c>
      <c r="F92" s="9"/>
      <c r="G92" s="10">
        <f t="shared" si="6"/>
        <v>0</v>
      </c>
      <c r="H92" s="11"/>
      <c r="I92" s="9">
        <f t="shared" si="7"/>
        <v>0</v>
      </c>
      <c r="J92" s="12">
        <f t="shared" si="8"/>
        <v>0</v>
      </c>
      <c r="K92" s="12"/>
      <c r="L92" s="23"/>
    </row>
    <row r="93" spans="1:12" ht="19.5" customHeight="1">
      <c r="A93" s="5">
        <v>9</v>
      </c>
      <c r="B93" s="118"/>
      <c r="C93" s="48" t="s">
        <v>99</v>
      </c>
      <c r="D93" s="6" t="s">
        <v>27</v>
      </c>
      <c r="E93" s="8">
        <v>7</v>
      </c>
      <c r="F93" s="9"/>
      <c r="G93" s="10">
        <f t="shared" si="6"/>
        <v>0</v>
      </c>
      <c r="H93" s="11"/>
      <c r="I93" s="9">
        <f t="shared" si="7"/>
        <v>0</v>
      </c>
      <c r="J93" s="12">
        <f t="shared" si="8"/>
        <v>0</v>
      </c>
      <c r="K93" s="12"/>
      <c r="L93" s="23"/>
    </row>
    <row r="94" spans="1:12" ht="27" customHeight="1">
      <c r="A94" s="5">
        <v>10</v>
      </c>
      <c r="B94" s="118"/>
      <c r="C94" s="48" t="s">
        <v>100</v>
      </c>
      <c r="D94" s="6" t="s">
        <v>27</v>
      </c>
      <c r="E94" s="8">
        <v>10</v>
      </c>
      <c r="F94" s="9"/>
      <c r="G94" s="10">
        <f t="shared" si="6"/>
        <v>0</v>
      </c>
      <c r="H94" s="11"/>
      <c r="I94" s="9">
        <f t="shared" si="7"/>
        <v>0</v>
      </c>
      <c r="J94" s="12">
        <f t="shared" si="8"/>
        <v>0</v>
      </c>
      <c r="K94" s="12"/>
      <c r="L94" s="23"/>
    </row>
    <row r="95" spans="1:12" ht="15" customHeight="1">
      <c r="A95" s="115" t="s">
        <v>51</v>
      </c>
      <c r="B95" s="115"/>
      <c r="C95" s="115"/>
      <c r="D95" s="115"/>
      <c r="E95" s="34" t="s">
        <v>52</v>
      </c>
      <c r="F95" s="5" t="s">
        <v>52</v>
      </c>
      <c r="G95" s="35" t="s">
        <v>52</v>
      </c>
      <c r="H95" s="76" t="s">
        <v>52</v>
      </c>
      <c r="I95" s="35">
        <f>SUM(I85:I94)</f>
        <v>0</v>
      </c>
      <c r="J95" s="35">
        <f>SUM(J85:J94)</f>
        <v>0</v>
      </c>
      <c r="K95" s="12" t="s">
        <v>52</v>
      </c>
      <c r="L95" s="23" t="s">
        <v>52</v>
      </c>
    </row>
    <row r="96" spans="1:12">
      <c r="A96" s="50"/>
      <c r="B96" s="50"/>
      <c r="C96" s="50"/>
      <c r="D96" s="50"/>
      <c r="E96" s="51"/>
      <c r="F96" s="52"/>
      <c r="G96" s="53"/>
      <c r="H96" s="77"/>
      <c r="I96" s="77"/>
      <c r="J96" s="77"/>
      <c r="K96" s="78"/>
      <c r="L96" s="56"/>
    </row>
    <row r="97" spans="1:13" ht="48" customHeight="1">
      <c r="A97" s="116" t="s">
        <v>101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1:13" ht="70.5" customHeight="1">
      <c r="A98" s="2" t="s">
        <v>1</v>
      </c>
      <c r="B98" s="2" t="s">
        <v>2</v>
      </c>
      <c r="C98" s="2" t="s">
        <v>3</v>
      </c>
      <c r="D98" s="3" t="s">
        <v>4</v>
      </c>
      <c r="E98" s="2" t="s">
        <v>5</v>
      </c>
      <c r="F98" s="2" t="s">
        <v>6</v>
      </c>
      <c r="G98" s="2" t="s">
        <v>7</v>
      </c>
      <c r="H98" s="2" t="s">
        <v>8</v>
      </c>
      <c r="I98" s="2" t="s">
        <v>9</v>
      </c>
      <c r="J98" s="2" t="s">
        <v>10</v>
      </c>
      <c r="K98" s="4" t="s">
        <v>11</v>
      </c>
      <c r="L98" s="4" t="s">
        <v>12</v>
      </c>
    </row>
    <row r="99" spans="1:13">
      <c r="A99" s="2" t="s">
        <v>13</v>
      </c>
      <c r="B99" s="2" t="s">
        <v>14</v>
      </c>
      <c r="C99" s="2" t="s">
        <v>15</v>
      </c>
      <c r="D99" s="2" t="s">
        <v>16</v>
      </c>
      <c r="E99" s="2" t="s">
        <v>17</v>
      </c>
      <c r="F99" s="2" t="s">
        <v>18</v>
      </c>
      <c r="G99" s="2" t="s">
        <v>19</v>
      </c>
      <c r="H99" s="2" t="s">
        <v>20</v>
      </c>
      <c r="I99" s="2" t="s">
        <v>21</v>
      </c>
      <c r="J99" s="2" t="s">
        <v>22</v>
      </c>
      <c r="K99" s="4" t="s">
        <v>23</v>
      </c>
      <c r="L99" s="4" t="s">
        <v>24</v>
      </c>
    </row>
    <row r="100" spans="1:13" ht="34.9" customHeight="1">
      <c r="A100" s="5">
        <v>1</v>
      </c>
      <c r="B100" s="6" t="s">
        <v>102</v>
      </c>
      <c r="C100" s="16" t="s">
        <v>103</v>
      </c>
      <c r="D100" s="6" t="s">
        <v>27</v>
      </c>
      <c r="E100" s="25">
        <v>100</v>
      </c>
      <c r="F100" s="9"/>
      <c r="G100" s="10">
        <f>J100/E100</f>
        <v>0</v>
      </c>
      <c r="H100" s="11"/>
      <c r="I100" s="9">
        <f>F100*E100</f>
        <v>0</v>
      </c>
      <c r="J100" s="12">
        <f>ROUND(I100+I100*H100,2)</f>
        <v>0</v>
      </c>
      <c r="K100" s="12"/>
      <c r="L100" s="23"/>
    </row>
    <row r="101" spans="1:13" ht="28.5" customHeight="1">
      <c r="A101" s="115" t="s">
        <v>51</v>
      </c>
      <c r="B101" s="115"/>
      <c r="C101" s="115"/>
      <c r="D101" s="115"/>
      <c r="E101" s="34" t="s">
        <v>52</v>
      </c>
      <c r="F101" s="5" t="s">
        <v>52</v>
      </c>
      <c r="G101" s="35" t="s">
        <v>52</v>
      </c>
      <c r="H101" s="76" t="s">
        <v>52</v>
      </c>
      <c r="I101" s="35">
        <f>SUM(I100)</f>
        <v>0</v>
      </c>
      <c r="J101" s="35">
        <f>SUM(J100)</f>
        <v>0</v>
      </c>
      <c r="K101" s="12" t="s">
        <v>52</v>
      </c>
      <c r="L101" s="23" t="s">
        <v>52</v>
      </c>
      <c r="M101" s="79"/>
    </row>
    <row r="102" spans="1:13">
      <c r="M102" s="52"/>
    </row>
    <row r="103" spans="1:13" ht="44.25" customHeight="1">
      <c r="A103" s="116" t="s">
        <v>104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3" ht="60.6" customHeight="1">
      <c r="A104" s="2" t="s">
        <v>1</v>
      </c>
      <c r="B104" s="2" t="s">
        <v>2</v>
      </c>
      <c r="C104" s="2" t="s">
        <v>3</v>
      </c>
      <c r="D104" s="3" t="s">
        <v>4</v>
      </c>
      <c r="E104" s="2" t="s">
        <v>5</v>
      </c>
      <c r="F104" s="2" t="s">
        <v>6</v>
      </c>
      <c r="G104" s="2" t="s">
        <v>7</v>
      </c>
      <c r="H104" s="2" t="s">
        <v>8</v>
      </c>
      <c r="I104" s="2" t="s">
        <v>9</v>
      </c>
      <c r="J104" s="2" t="s">
        <v>10</v>
      </c>
      <c r="K104" s="4" t="s">
        <v>11</v>
      </c>
      <c r="L104" s="4" t="s">
        <v>12</v>
      </c>
    </row>
    <row r="105" spans="1:13" ht="17.25" customHeight="1">
      <c r="A105" s="2" t="s">
        <v>13</v>
      </c>
      <c r="B105" s="2" t="s">
        <v>14</v>
      </c>
      <c r="C105" s="2" t="s">
        <v>15</v>
      </c>
      <c r="D105" s="2" t="s">
        <v>16</v>
      </c>
      <c r="E105" s="2" t="s">
        <v>17</v>
      </c>
      <c r="F105" s="2" t="s">
        <v>18</v>
      </c>
      <c r="G105" s="2" t="s">
        <v>19</v>
      </c>
      <c r="H105" s="2" t="s">
        <v>20</v>
      </c>
      <c r="I105" s="2" t="s">
        <v>21</v>
      </c>
      <c r="J105" s="2" t="s">
        <v>22</v>
      </c>
      <c r="K105" s="4" t="s">
        <v>23</v>
      </c>
      <c r="L105" s="4" t="s">
        <v>24</v>
      </c>
    </row>
    <row r="106" spans="1:13" ht="51.4" customHeight="1">
      <c r="A106" s="5">
        <v>1</v>
      </c>
      <c r="B106" s="28" t="s">
        <v>65</v>
      </c>
      <c r="C106" s="60" t="s">
        <v>105</v>
      </c>
      <c r="D106" s="28" t="s">
        <v>29</v>
      </c>
      <c r="E106" s="80">
        <v>100</v>
      </c>
      <c r="F106" s="29"/>
      <c r="G106" s="30">
        <f t="shared" ref="G106:G111" si="9">J106/E106</f>
        <v>0</v>
      </c>
      <c r="H106" s="31"/>
      <c r="I106" s="29">
        <f t="shared" ref="I106:I111" si="10">(F106*E106)</f>
        <v>0</v>
      </c>
      <c r="J106" s="81">
        <f t="shared" ref="J106:J111" si="11">ROUND(I106+I106*H106,2)</f>
        <v>0</v>
      </c>
      <c r="K106" s="61"/>
      <c r="L106" s="61"/>
    </row>
    <row r="107" spans="1:13" ht="61.5" customHeight="1">
      <c r="A107" s="5">
        <v>2</v>
      </c>
      <c r="B107" s="28" t="s">
        <v>65</v>
      </c>
      <c r="C107" s="60" t="s">
        <v>106</v>
      </c>
      <c r="D107" s="28" t="s">
        <v>29</v>
      </c>
      <c r="E107" s="80">
        <v>30</v>
      </c>
      <c r="F107" s="29"/>
      <c r="G107" s="30">
        <f t="shared" si="9"/>
        <v>0</v>
      </c>
      <c r="H107" s="31"/>
      <c r="I107" s="29">
        <f t="shared" si="10"/>
        <v>0</v>
      </c>
      <c r="J107" s="81">
        <f t="shared" si="11"/>
        <v>0</v>
      </c>
      <c r="K107" s="61"/>
      <c r="L107" s="61"/>
    </row>
    <row r="108" spans="1:13" ht="29.25" customHeight="1">
      <c r="A108" s="5">
        <v>3</v>
      </c>
      <c r="B108" s="28" t="s">
        <v>65</v>
      </c>
      <c r="C108" s="60" t="s">
        <v>107</v>
      </c>
      <c r="D108" s="28" t="s">
        <v>29</v>
      </c>
      <c r="E108" s="80">
        <v>100</v>
      </c>
      <c r="F108" s="29"/>
      <c r="G108" s="30">
        <f t="shared" si="9"/>
        <v>0</v>
      </c>
      <c r="H108" s="31"/>
      <c r="I108" s="29">
        <f t="shared" si="10"/>
        <v>0</v>
      </c>
      <c r="J108" s="81">
        <f t="shared" si="11"/>
        <v>0</v>
      </c>
      <c r="K108" s="61"/>
      <c r="L108" s="61"/>
      <c r="M108" s="82"/>
    </row>
    <row r="109" spans="1:13" ht="34.9" customHeight="1">
      <c r="A109" s="5">
        <v>4</v>
      </c>
      <c r="B109" s="28" t="s">
        <v>65</v>
      </c>
      <c r="C109" s="69" t="s">
        <v>108</v>
      </c>
      <c r="D109" s="28" t="s">
        <v>29</v>
      </c>
      <c r="E109" s="80">
        <v>400</v>
      </c>
      <c r="F109" s="29"/>
      <c r="G109" s="30">
        <f t="shared" si="9"/>
        <v>0</v>
      </c>
      <c r="H109" s="31"/>
      <c r="I109" s="29">
        <f t="shared" si="10"/>
        <v>0</v>
      </c>
      <c r="J109" s="81">
        <f t="shared" si="11"/>
        <v>0</v>
      </c>
      <c r="K109" s="61"/>
      <c r="L109" s="61"/>
    </row>
    <row r="110" spans="1:13" ht="67.900000000000006" customHeight="1">
      <c r="A110" s="5">
        <v>5</v>
      </c>
      <c r="B110" s="28" t="s">
        <v>65</v>
      </c>
      <c r="C110" s="69" t="s">
        <v>109</v>
      </c>
      <c r="D110" s="28" t="s">
        <v>29</v>
      </c>
      <c r="E110" s="80">
        <v>300</v>
      </c>
      <c r="F110" s="29"/>
      <c r="G110" s="30">
        <f t="shared" si="9"/>
        <v>0</v>
      </c>
      <c r="H110" s="31"/>
      <c r="I110" s="29">
        <f t="shared" si="10"/>
        <v>0</v>
      </c>
      <c r="J110" s="81">
        <f t="shared" si="11"/>
        <v>0</v>
      </c>
      <c r="K110" s="61"/>
      <c r="L110" s="61"/>
    </row>
    <row r="111" spans="1:13" ht="73.900000000000006" customHeight="1">
      <c r="A111" s="5">
        <v>6</v>
      </c>
      <c r="B111" s="28" t="s">
        <v>65</v>
      </c>
      <c r="C111" s="60" t="s">
        <v>110</v>
      </c>
      <c r="D111" s="28" t="s">
        <v>29</v>
      </c>
      <c r="E111" s="80">
        <v>600</v>
      </c>
      <c r="F111" s="29"/>
      <c r="G111" s="30">
        <f t="shared" si="9"/>
        <v>0</v>
      </c>
      <c r="H111" s="31"/>
      <c r="I111" s="29">
        <f t="shared" si="10"/>
        <v>0</v>
      </c>
      <c r="J111" s="81">
        <f t="shared" si="11"/>
        <v>0</v>
      </c>
      <c r="K111" s="61"/>
      <c r="L111" s="61"/>
    </row>
    <row r="112" spans="1:13" ht="17.649999999999999" customHeight="1">
      <c r="A112" s="115" t="s">
        <v>51</v>
      </c>
      <c r="B112" s="115"/>
      <c r="C112" s="115"/>
      <c r="D112" s="115"/>
      <c r="E112" s="34" t="s">
        <v>52</v>
      </c>
      <c r="F112" s="5" t="s">
        <v>52</v>
      </c>
      <c r="G112" s="35" t="s">
        <v>52</v>
      </c>
      <c r="H112" s="76" t="s">
        <v>52</v>
      </c>
      <c r="I112" s="83">
        <f>SUM(I106:I111)</f>
        <v>0</v>
      </c>
      <c r="J112" s="84">
        <f>SUM(J106:J111)</f>
        <v>0</v>
      </c>
      <c r="K112" s="12" t="s">
        <v>52</v>
      </c>
      <c r="L112" s="23" t="s">
        <v>52</v>
      </c>
    </row>
    <row r="113" spans="1:12" ht="20.65" customHeight="1">
      <c r="A113" s="50"/>
      <c r="B113" s="50"/>
      <c r="C113" s="50"/>
      <c r="D113" s="50"/>
      <c r="E113" s="51"/>
      <c r="F113" s="52"/>
      <c r="G113" s="53"/>
      <c r="H113" s="85"/>
      <c r="I113" s="86"/>
      <c r="J113" s="87"/>
      <c r="K113" s="78"/>
      <c r="L113" s="56"/>
    </row>
    <row r="114" spans="1:12" ht="29.25" customHeight="1">
      <c r="A114" s="36"/>
      <c r="B114" s="88"/>
      <c r="C114" s="89" t="s">
        <v>111</v>
      </c>
      <c r="D114" s="90" t="s">
        <v>112</v>
      </c>
      <c r="E114" s="36"/>
      <c r="F114" s="36"/>
      <c r="G114" s="91"/>
      <c r="H114" s="91"/>
      <c r="I114" s="91"/>
      <c r="J114" s="91"/>
      <c r="K114" s="91"/>
      <c r="L114" s="36"/>
    </row>
    <row r="115" spans="1:12" ht="22.5" customHeight="1">
      <c r="A115" s="36"/>
      <c r="B115" s="92">
        <v>1</v>
      </c>
      <c r="C115" s="93" t="s">
        <v>113</v>
      </c>
      <c r="D115" s="94"/>
      <c r="E115" s="36"/>
      <c r="F115" s="36"/>
      <c r="G115" s="91"/>
      <c r="H115" s="91"/>
      <c r="I115" s="91"/>
      <c r="J115" s="91"/>
      <c r="K115" s="91"/>
      <c r="L115" s="36"/>
    </row>
    <row r="116" spans="1:12" ht="21" customHeight="1">
      <c r="A116" s="36"/>
      <c r="B116" s="92">
        <v>2</v>
      </c>
      <c r="C116" s="93" t="s">
        <v>114</v>
      </c>
      <c r="D116" s="94"/>
      <c r="E116" s="36"/>
      <c r="F116" s="36"/>
      <c r="G116" s="91"/>
      <c r="H116" s="91"/>
      <c r="I116" s="91"/>
      <c r="J116" s="91"/>
      <c r="K116" s="91"/>
      <c r="L116" s="36"/>
    </row>
    <row r="117" spans="1:12" ht="63" customHeight="1">
      <c r="A117" s="36"/>
      <c r="B117" s="92">
        <v>3</v>
      </c>
      <c r="C117" s="93" t="s">
        <v>115</v>
      </c>
      <c r="D117" s="94"/>
      <c r="E117" s="36"/>
      <c r="F117" s="36"/>
      <c r="G117" s="91"/>
      <c r="H117" s="91"/>
      <c r="I117" s="91"/>
      <c r="J117" s="91"/>
      <c r="K117" s="91"/>
      <c r="L117" s="36"/>
    </row>
    <row r="118" spans="1:12" ht="32.65" customHeight="1">
      <c r="A118" s="36"/>
      <c r="B118" s="92">
        <v>4</v>
      </c>
      <c r="C118" s="93" t="s">
        <v>116</v>
      </c>
      <c r="D118" s="94"/>
      <c r="E118" s="36"/>
      <c r="F118" s="36"/>
      <c r="G118" s="91"/>
      <c r="H118" s="91"/>
      <c r="I118" s="91"/>
      <c r="J118" s="91"/>
      <c r="K118" s="91"/>
      <c r="L118" s="36"/>
    </row>
    <row r="119" spans="1:12" ht="24.75" customHeight="1">
      <c r="A119" s="36"/>
      <c r="B119" s="92">
        <v>6</v>
      </c>
      <c r="C119" s="93" t="s">
        <v>117</v>
      </c>
      <c r="D119" s="94"/>
      <c r="E119" s="36"/>
      <c r="F119" s="36"/>
      <c r="G119" s="91"/>
      <c r="H119" s="91"/>
      <c r="I119" s="91"/>
      <c r="J119" s="91"/>
      <c r="K119" s="91"/>
      <c r="L119" s="36"/>
    </row>
    <row r="120" spans="1:12" ht="18" customHeight="1">
      <c r="A120" s="36"/>
      <c r="B120" s="95"/>
      <c r="C120" s="96"/>
      <c r="D120" s="97"/>
      <c r="E120" s="36"/>
      <c r="F120" s="36"/>
      <c r="G120" s="91"/>
      <c r="H120" s="91"/>
      <c r="I120" s="91"/>
      <c r="J120" s="91"/>
      <c r="K120" s="91"/>
      <c r="L120" s="36"/>
    </row>
    <row r="121" spans="1:12" ht="18" customHeight="1">
      <c r="A121" s="36"/>
      <c r="B121" s="36"/>
      <c r="C121" s="36"/>
      <c r="D121" s="36"/>
      <c r="E121" s="36"/>
      <c r="F121" s="36"/>
      <c r="G121" s="91"/>
      <c r="H121" s="91"/>
      <c r="I121" s="91"/>
      <c r="J121" s="91"/>
      <c r="K121" s="91"/>
      <c r="L121" s="36"/>
    </row>
    <row r="122" spans="1:12" ht="41.25" customHeight="1">
      <c r="B122" s="95"/>
      <c r="C122" s="96"/>
      <c r="D122" s="97"/>
      <c r="E122" s="97"/>
      <c r="G122" s="117"/>
      <c r="H122" s="117"/>
      <c r="I122" s="117"/>
      <c r="J122" s="117"/>
      <c r="K122" s="117"/>
    </row>
  </sheetData>
  <mergeCells count="19">
    <mergeCell ref="A101:D101"/>
    <mergeCell ref="A103:L103"/>
    <mergeCell ref="A112:D112"/>
    <mergeCell ref="G122:K122"/>
    <mergeCell ref="A80:D80"/>
    <mergeCell ref="A82:L82"/>
    <mergeCell ref="B85:B94"/>
    <mergeCell ref="A95:D95"/>
    <mergeCell ref="A97:L97"/>
    <mergeCell ref="A35:L35"/>
    <mergeCell ref="A39:D39"/>
    <mergeCell ref="A41:L41"/>
    <mergeCell ref="A45:D45"/>
    <mergeCell ref="A47:L47"/>
    <mergeCell ref="A1:L1"/>
    <mergeCell ref="A2:L2"/>
    <mergeCell ref="A25:D25"/>
    <mergeCell ref="A27:L27"/>
    <mergeCell ref="A33:D33"/>
  </mergeCells>
  <pageMargins left="0.25" right="0.25" top="0.75" bottom="0.75" header="0.51180555555555496" footer="0.51180555555555496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view="pageBreakPreview" zoomScaleNormal="70" workbookViewId="0">
      <selection activeCell="G11" sqref="G11"/>
    </sheetView>
  </sheetViews>
  <sheetFormatPr defaultColWidth="8.5" defaultRowHeight="14.25"/>
  <cols>
    <col min="1" max="1" width="1.375" customWidth="1"/>
    <col min="2" max="2" width="11.5" customWidth="1"/>
    <col min="3" max="3" width="17.75" customWidth="1"/>
    <col min="4" max="4" width="16" customWidth="1"/>
    <col min="5" max="5" width="19.125" customWidth="1"/>
    <col min="6" max="6" width="17.125" customWidth="1"/>
    <col min="7" max="7" width="7.375" customWidth="1"/>
  </cols>
  <sheetData>
    <row r="2" spans="2:7" ht="18.75">
      <c r="B2" s="112" t="s">
        <v>118</v>
      </c>
      <c r="C2" s="98" t="s">
        <v>119</v>
      </c>
      <c r="D2" s="98" t="s">
        <v>120</v>
      </c>
      <c r="E2" s="98" t="s">
        <v>121</v>
      </c>
      <c r="F2" s="99" t="s">
        <v>122</v>
      </c>
      <c r="G2" s="98"/>
    </row>
    <row r="3" spans="2:7" ht="18.75">
      <c r="B3" s="112" t="s">
        <v>124</v>
      </c>
      <c r="C3" s="100">
        <f>'pakiety 1-8'!I25</f>
        <v>0</v>
      </c>
      <c r="D3" s="100">
        <f t="shared" ref="D3:D10" si="0">E3-C3</f>
        <v>0</v>
      </c>
      <c r="E3" s="100">
        <f>'pakiety 1-8'!J25</f>
        <v>0</v>
      </c>
      <c r="F3" s="101">
        <f>ROUND('sumy netto i brutto'!C3/4.4536,2)</f>
        <v>0</v>
      </c>
      <c r="G3" s="102" t="s">
        <v>124</v>
      </c>
    </row>
    <row r="4" spans="2:7" ht="18.75">
      <c r="B4" s="112" t="s">
        <v>123</v>
      </c>
      <c r="C4" s="103">
        <f>'pakiety 1-8'!I33</f>
        <v>0</v>
      </c>
      <c r="D4" s="103">
        <f t="shared" si="0"/>
        <v>0</v>
      </c>
      <c r="E4" s="103">
        <f>'pakiety 1-8'!J33</f>
        <v>0</v>
      </c>
      <c r="F4" s="101">
        <f>ROUND('sumy netto i brutto'!C4/4.4536,2)</f>
        <v>0</v>
      </c>
      <c r="G4" s="102" t="s">
        <v>130</v>
      </c>
    </row>
    <row r="5" spans="2:7" ht="18.75">
      <c r="B5" s="112" t="s">
        <v>125</v>
      </c>
      <c r="C5" s="103">
        <f>'pakiety 1-8'!I39</f>
        <v>0</v>
      </c>
      <c r="D5" s="103">
        <f t="shared" si="0"/>
        <v>0</v>
      </c>
      <c r="E5" s="103">
        <f>'pakiety 1-8'!J39</f>
        <v>0</v>
      </c>
      <c r="F5" s="101">
        <f>ROUND('sumy netto i brutto'!C5/4.4536,2)</f>
        <v>0</v>
      </c>
      <c r="G5" s="102" t="s">
        <v>125</v>
      </c>
    </row>
    <row r="6" spans="2:7" ht="18.75">
      <c r="B6" s="112" t="s">
        <v>126</v>
      </c>
      <c r="C6" s="103">
        <f>'pakiety 1-8'!I45</f>
        <v>0</v>
      </c>
      <c r="D6" s="103">
        <f t="shared" si="0"/>
        <v>0</v>
      </c>
      <c r="E6" s="103">
        <f>'pakiety 1-8'!J45</f>
        <v>0</v>
      </c>
      <c r="F6" s="101">
        <f>ROUND('sumy netto i brutto'!C6/4.4536,2)</f>
        <v>0</v>
      </c>
      <c r="G6" s="102" t="s">
        <v>126</v>
      </c>
    </row>
    <row r="7" spans="2:7" ht="18.75">
      <c r="B7" s="112" t="s">
        <v>127</v>
      </c>
      <c r="C7" s="103">
        <f>'pakiety 1-8'!I80</f>
        <v>0</v>
      </c>
      <c r="D7" s="103">
        <f t="shared" si="0"/>
        <v>0</v>
      </c>
      <c r="E7" s="103">
        <f>'pakiety 1-8'!J80</f>
        <v>0</v>
      </c>
      <c r="F7" s="101">
        <f>ROUND('sumy netto i brutto'!C7/4.4536,2)</f>
        <v>0</v>
      </c>
      <c r="G7" s="102" t="s">
        <v>127</v>
      </c>
    </row>
    <row r="8" spans="2:7" ht="18.75">
      <c r="B8" s="112" t="s">
        <v>128</v>
      </c>
      <c r="C8" s="103">
        <f>'pakiety 1-8'!I95</f>
        <v>0</v>
      </c>
      <c r="D8" s="103">
        <f t="shared" si="0"/>
        <v>0</v>
      </c>
      <c r="E8" s="103">
        <f>'pakiety 1-8'!J95</f>
        <v>0</v>
      </c>
      <c r="F8" s="101">
        <f>ROUND('sumy netto i brutto'!C8/4.4536,2)</f>
        <v>0</v>
      </c>
      <c r="G8" s="104" t="s">
        <v>128</v>
      </c>
    </row>
    <row r="9" spans="2:7" ht="18.75">
      <c r="B9" s="112" t="s">
        <v>129</v>
      </c>
      <c r="C9" s="103">
        <f>'pakiety 1-8'!I101</f>
        <v>0</v>
      </c>
      <c r="D9" s="103">
        <f t="shared" si="0"/>
        <v>0</v>
      </c>
      <c r="E9" s="103">
        <f>'pakiety 1-8'!J101</f>
        <v>0</v>
      </c>
      <c r="F9" s="101">
        <f>ROUND('sumy netto i brutto'!C9/4.4536,2)</f>
        <v>0</v>
      </c>
      <c r="G9" s="104" t="s">
        <v>129</v>
      </c>
    </row>
    <row r="10" spans="2:7" ht="18.75">
      <c r="B10" s="112" t="s">
        <v>131</v>
      </c>
      <c r="C10" s="103">
        <f>'pakiety 1-8'!I112</f>
        <v>0</v>
      </c>
      <c r="D10" s="103">
        <f t="shared" si="0"/>
        <v>0</v>
      </c>
      <c r="E10" s="103">
        <f>'pakiety 1-8'!J112</f>
        <v>0</v>
      </c>
      <c r="F10" s="101">
        <f>ROUND('sumy netto i brutto'!C10/4.4536,2)</f>
        <v>0</v>
      </c>
      <c r="G10" s="104" t="s">
        <v>131</v>
      </c>
    </row>
    <row r="11" spans="2:7" ht="18.75">
      <c r="B11" s="105" t="s">
        <v>132</v>
      </c>
      <c r="C11" s="106">
        <f>SUM(C3:C10)</f>
        <v>0</v>
      </c>
      <c r="D11" s="106">
        <f>SUM(D3:D10)</f>
        <v>0</v>
      </c>
      <c r="E11" s="106">
        <f>SUM(E3:E10)</f>
        <v>0</v>
      </c>
      <c r="F11" s="107">
        <f>SUM(F3:F10)</f>
        <v>0</v>
      </c>
      <c r="G11" s="108" t="s">
        <v>132</v>
      </c>
    </row>
    <row r="14" spans="2:7">
      <c r="B14" s="109"/>
      <c r="C14" s="110"/>
    </row>
    <row r="15" spans="2:7">
      <c r="C15" s="111"/>
    </row>
  </sheetData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pakiety 1-8</vt:lpstr>
      <vt:lpstr>sumy netto i brutto</vt:lpstr>
      <vt:lpstr>'pakiety 1-8'!Obszar_wydruku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Machut</dc:creator>
  <dc:description/>
  <cp:lastModifiedBy>Katarzyna Kotowicz</cp:lastModifiedBy>
  <cp:revision>21</cp:revision>
  <cp:lastPrinted>2022-07-08T09:31:28Z</cp:lastPrinted>
  <dcterms:created xsi:type="dcterms:W3CDTF">2022-02-22T10:21:42Z</dcterms:created>
  <dcterms:modified xsi:type="dcterms:W3CDTF">2022-07-18T12:57:10Z</dcterms:modified>
  <dc:language>pl-PL</dc:language>
</cp:coreProperties>
</file>