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S\Users\jskrzypkowska\Desktop\Przetarg ulica Żyrardowska\"/>
    </mc:Choice>
  </mc:AlternateContent>
  <xr:revisionPtr revIDLastSave="0" documentId="8_{84445A67-1431-449B-84FA-5980FF381C12}" xr6:coauthVersionLast="46" xr6:coauthVersionMax="46" xr10:uidLastSave="{00000000-0000-0000-0000-000000000000}"/>
  <bookViews>
    <workbookView xWindow="-120" yWindow="-120" windowWidth="29040" windowHeight="15840" tabRatio="786" activeTab="2" xr2:uid="{00000000-000D-0000-FFFF-FFFF00000000}"/>
  </bookViews>
  <sheets>
    <sheet name="Roboty drogowe Etap I" sheetId="57" r:id="rId1"/>
    <sheet name="Roboty drogowe Etap II" sheetId="58" r:id="rId2"/>
    <sheet name="Oświetlenie - Etap II" sheetId="56" r:id="rId3"/>
    <sheet name="Zestawienie zbiorcze" sheetId="55" r:id="rId4"/>
  </sheets>
  <definedNames>
    <definedName name="_Toc59204521" localSheetId="0">'Roboty drogowe Etap I'!$I$19</definedName>
    <definedName name="_xlnm.Print_Area" localSheetId="2">'Oświetlenie - Etap II'!$A$1:$F$37</definedName>
    <definedName name="_xlnm.Print_Area" localSheetId="0">'Roboty drogowe Etap I'!$A$1:$G$72</definedName>
    <definedName name="_xlnm.Print_Area" localSheetId="1">'Roboty drogowe Etap II'!$A$1:$G$74</definedName>
    <definedName name="_xlnm.Print_Titles" localSheetId="2">'Oświetlenie - Etap II'!$4:$6</definedName>
    <definedName name="_xlnm.Print_Titles" localSheetId="0">'Roboty drogowe Etap I'!$5:$7</definedName>
    <definedName name="_xlnm.Print_Titles" localSheetId="1">'Roboty drogowe Etap II'!$5:$7</definedName>
    <definedName name="Z_9E7F4FC0_63E2_11D5_ABF0_00B0D09AA948_.wvu.PrintTitles" localSheetId="2" hidden="1">'Oświetlenie - Etap II'!$4:$6</definedName>
  </definedNames>
  <calcPr calcId="191029"/>
  <customWorkbookViews>
    <customWorkbookView name="Sir Alexander GIBB - Mariusz Gołąbek - Widok osobisty" guid="{9E7F4FC0-63E2-11D5-ABF0-00B0D09AA948}" mergeInterval="0" personalView="1" maximized="1" windowWidth="1020" windowHeight="634" tabRatio="708" activeSheetId="1"/>
  </customWorkbookViews>
</workbook>
</file>

<file path=xl/calcChain.xml><?xml version="1.0" encoding="utf-8"?>
<calcChain xmlns="http://schemas.openxmlformats.org/spreadsheetml/2006/main">
  <c r="G15" i="57" l="1"/>
  <c r="G29" i="57"/>
  <c r="G27" i="58" l="1"/>
  <c r="G26" i="58"/>
  <c r="A27" i="58"/>
  <c r="G18" i="58"/>
  <c r="G17" i="58"/>
  <c r="G73" i="58" l="1"/>
  <c r="G72" i="58"/>
  <c r="G69" i="58"/>
  <c r="G66" i="58"/>
  <c r="G63" i="58"/>
  <c r="G61" i="58"/>
  <c r="G59" i="58"/>
  <c r="G56" i="58"/>
  <c r="G54" i="58"/>
  <c r="G53" i="58"/>
  <c r="G52" i="58"/>
  <c r="G51" i="58"/>
  <c r="G50" i="58"/>
  <c r="G47" i="58"/>
  <c r="G46" i="58"/>
  <c r="G44" i="58"/>
  <c r="G42" i="58"/>
  <c r="G41" i="58"/>
  <c r="G38" i="58"/>
  <c r="G37" i="58"/>
  <c r="A38" i="58"/>
  <c r="A42" i="58" s="1"/>
  <c r="A44" i="58" s="1"/>
  <c r="A46" i="58" s="1"/>
  <c r="A47" i="58" s="1"/>
  <c r="A51" i="58" s="1"/>
  <c r="A52" i="58" s="1"/>
  <c r="A53" i="58" s="1"/>
  <c r="A54" i="58" s="1"/>
  <c r="A63" i="58" s="1"/>
  <c r="A66" i="58" s="1"/>
  <c r="A69" i="58" s="1"/>
  <c r="G35" i="58"/>
  <c r="G33" i="58"/>
  <c r="G32" i="58"/>
  <c r="A33" i="58"/>
  <c r="G30" i="58"/>
  <c r="G23" i="58"/>
  <c r="G21" i="58"/>
  <c r="G16" i="58"/>
  <c r="G15" i="58"/>
  <c r="G14" i="58"/>
  <c r="A15" i="58"/>
  <c r="A16" i="58" s="1"/>
  <c r="E12" i="58"/>
  <c r="G12" i="58" s="1"/>
  <c r="G11" i="58"/>
  <c r="G10" i="58"/>
  <c r="A11" i="58"/>
  <c r="A12" i="58" s="1"/>
  <c r="G71" i="57"/>
  <c r="G69" i="57"/>
  <c r="G66" i="57"/>
  <c r="G64" i="57"/>
  <c r="G61" i="57"/>
  <c r="G59" i="57"/>
  <c r="G57" i="57"/>
  <c r="G56" i="57"/>
  <c r="G54" i="57"/>
  <c r="G52" i="57"/>
  <c r="G50" i="57"/>
  <c r="G47" i="57"/>
  <c r="A47" i="57"/>
  <c r="A50" i="57" s="1"/>
  <c r="A52" i="57" s="1"/>
  <c r="A54" i="57" s="1"/>
  <c r="A56" i="57" s="1"/>
  <c r="A57" i="57" s="1"/>
  <c r="A59" i="57" s="1"/>
  <c r="G45" i="57"/>
  <c r="G43" i="57"/>
  <c r="G42" i="57"/>
  <c r="G40" i="57"/>
  <c r="G38" i="57"/>
  <c r="G37" i="57"/>
  <c r="A37" i="57"/>
  <c r="A38" i="57" s="1"/>
  <c r="A42" i="57" s="1"/>
  <c r="A43" i="57" s="1"/>
  <c r="G36" i="57"/>
  <c r="G34" i="57"/>
  <c r="G31" i="57"/>
  <c r="G30" i="57"/>
  <c r="G28" i="57"/>
  <c r="G27" i="57"/>
  <c r="G26" i="57"/>
  <c r="G23" i="57"/>
  <c r="G22" i="57"/>
  <c r="G21" i="57"/>
  <c r="A21" i="57"/>
  <c r="A22" i="57" s="1"/>
  <c r="A27" i="57" s="1"/>
  <c r="A28" i="57" s="1"/>
  <c r="A29" i="57" s="1"/>
  <c r="A30" i="57" s="1"/>
  <c r="A31" i="57" s="1"/>
  <c r="G20" i="57"/>
  <c r="G19" i="57"/>
  <c r="G18" i="57"/>
  <c r="G17" i="57"/>
  <c r="A18" i="57"/>
  <c r="A19" i="57" s="1"/>
  <c r="G14" i="57"/>
  <c r="G13" i="57"/>
  <c r="G11" i="57"/>
  <c r="G10" i="57"/>
  <c r="A23" i="58" l="1"/>
  <c r="A17" i="58"/>
  <c r="A18" i="58" s="1"/>
  <c r="G74" i="58"/>
  <c r="C7" i="55" s="1"/>
  <c r="G72" i="57"/>
  <c r="C6" i="55" s="1"/>
  <c r="C9" i="55" s="1"/>
  <c r="F33" i="56" l="1"/>
  <c r="F32" i="56"/>
  <c r="F31" i="56"/>
  <c r="D30" i="56"/>
  <c r="F30" i="56" s="1"/>
  <c r="D29" i="56"/>
  <c r="F29" i="56" s="1"/>
  <c r="F28" i="56"/>
  <c r="F27" i="56"/>
  <c r="D26" i="56"/>
  <c r="F26" i="56" s="1"/>
  <c r="F25" i="56"/>
  <c r="F24" i="56"/>
  <c r="F23" i="56"/>
  <c r="F22" i="56"/>
  <c r="F21" i="56"/>
  <c r="F20" i="56"/>
  <c r="F19" i="56"/>
  <c r="F18" i="56"/>
  <c r="D17" i="56"/>
  <c r="F17" i="56" s="1"/>
  <c r="F16" i="56"/>
  <c r="F15" i="56"/>
  <c r="F14" i="56"/>
  <c r="F13" i="56"/>
  <c r="F9" i="56"/>
  <c r="F8" i="56"/>
  <c r="F10" i="56" s="1"/>
  <c r="F34" i="56" l="1"/>
  <c r="F35" i="56" s="1"/>
  <c r="C8" i="55" s="1"/>
  <c r="C10" i="55" s="1"/>
  <c r="C11" i="55" s="1"/>
  <c r="C12" i="55" s="1"/>
  <c r="C13" i="55" s="1"/>
</calcChain>
</file>

<file path=xl/sharedStrings.xml><?xml version="1.0" encoding="utf-8"?>
<sst xmlns="http://schemas.openxmlformats.org/spreadsheetml/2006/main" count="650" uniqueCount="257">
  <si>
    <t>Nazwa</t>
  </si>
  <si>
    <t>NAWIERZCHNIA</t>
  </si>
  <si>
    <t>ROBOTY WYKOŃCZENIOWE</t>
  </si>
  <si>
    <t>OZNAKOWANIE DRÓG</t>
  </si>
  <si>
    <t>Oznakowanie poziome</t>
  </si>
  <si>
    <t>Oznakowanie pionowe</t>
  </si>
  <si>
    <t>ELEMENTY ULIC</t>
  </si>
  <si>
    <t>Krawężniki betonowe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</si>
  <si>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</si>
  <si>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</si>
  <si>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</si>
  <si>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</si>
  <si>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</si>
  <si>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</si>
  <si>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</si>
  <si>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</si>
  <si>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D.07.01.01</t>
  </si>
  <si>
    <t>D.07.02.01</t>
  </si>
  <si>
    <t>D.08.00.00</t>
  </si>
  <si>
    <t>D.08.01.01</t>
  </si>
  <si>
    <t>D.08.03.01</t>
  </si>
  <si>
    <t>D.01.02.04</t>
  </si>
  <si>
    <t>D.02.00.00</t>
  </si>
  <si>
    <t>D.03.00.00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</si>
  <si>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</si>
  <si>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</si>
  <si>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</si>
  <si>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</si>
  <si>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</si>
  <si>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</si>
  <si>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</si>
  <si>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</si>
  <si>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</si>
  <si>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</si>
  <si>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</si>
  <si>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</si>
  <si>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ODWODNIENIE KORPUSU DROGOWEGO</t>
  </si>
  <si>
    <t>Numer                      ST</t>
  </si>
  <si>
    <t>ustawienie krawężników betonowych 20x30 cm, na ławie betonowej z oporem</t>
  </si>
  <si>
    <t>Wartość           (PLN)</t>
  </si>
  <si>
    <t>Usunięcie drzew i krzewów</t>
  </si>
  <si>
    <t>Wykonanie wykopów w gruntach nieskalistych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</si>
  <si>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</si>
  <si>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</si>
  <si>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</si>
  <si>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D.03.02.01</t>
  </si>
  <si>
    <t>Kanalizacja deszczowa</t>
  </si>
  <si>
    <t>Jednostka</t>
  </si>
  <si>
    <t>odwiezienie nadmiaru humusu na odkład</t>
  </si>
  <si>
    <t>D.04.00.00</t>
  </si>
  <si>
    <t>PODBUDOWY</t>
  </si>
  <si>
    <t>D.04.03.01</t>
  </si>
  <si>
    <t>Oczyszczenie i skropienie warstw konstrukcyjnych</t>
  </si>
  <si>
    <t>mechaniczne oczyszczenie warstw konstrukcji</t>
  </si>
  <si>
    <t>mechaniczne skropienie warstw konstrukcyjnych niebitumicznych emulsją asfaltową</t>
  </si>
  <si>
    <t>mechaniczne skropienie warstw konstrukcyjnych bitumicznych emulsją asfaltową</t>
  </si>
  <si>
    <t>D.04.04.02</t>
  </si>
  <si>
    <t>D.04.05.01</t>
  </si>
  <si>
    <t>Podbudowa z betonu asfaltowego</t>
  </si>
  <si>
    <t>Wykonanie warstwy ścieralnej z betonu asfaltowego</t>
  </si>
  <si>
    <t>Umocnienie skarp</t>
  </si>
  <si>
    <t xml:space="preserve">humusowanie z obsianiem skarp przy grubości humusu 15 cm wraz z hydroobsiewem </t>
  </si>
  <si>
    <t>odtworzenie (wyznaczenie) trasy i punktów wysokościowych</t>
  </si>
  <si>
    <t>Warstwa wiążąca z betonu asfaltowego</t>
  </si>
  <si>
    <t>D.04.07.01</t>
  </si>
  <si>
    <t>Podbudowa z mieszanki niezwiązanej z kruszywem łamanym stabilizowanym mechanicznie</t>
  </si>
  <si>
    <t>D.05.03.23</t>
  </si>
  <si>
    <t>Nawierzchnia z betonowej kostki brukowej</t>
  </si>
  <si>
    <t>ustawienie obrzeży betonowych o wymiarach 8x30 cm</t>
  </si>
  <si>
    <t>Obrzeża  betonowe</t>
  </si>
  <si>
    <t>D.09.00.00</t>
  </si>
  <si>
    <t>ZIELEŃ DROGOWA</t>
  </si>
  <si>
    <t>D.09.01.01</t>
  </si>
  <si>
    <t>Zieleń drogowa</t>
  </si>
  <si>
    <t>zagospodarowanie terenu wraz z trawnikami</t>
  </si>
  <si>
    <t>D.10.00.00</t>
  </si>
  <si>
    <t>INNE ROBOTY</t>
  </si>
  <si>
    <t>Podbudowa pomocnicza/ulepszone podłoże z mieszanki związanej spoiwem hydraulicznym (kruszywo stabilizowane cementem)</t>
  </si>
  <si>
    <t>Sumę przenieść do Zestawienia zbiorczego</t>
  </si>
  <si>
    <t>D.02.01.01</t>
  </si>
  <si>
    <t>wykonanie studzienki ściekowej z wpustem o śr. 50 cm</t>
  </si>
  <si>
    <t>humusowanie o grubości 30 cm wraz z obsianiem (wyspy, zieleńce)</t>
  </si>
  <si>
    <t>Cena jedn. (PLN)</t>
  </si>
  <si>
    <t>usunięcie słupków znaków drogowych</t>
  </si>
  <si>
    <t>usunięcie drzew o obwodzie pnia od 50 do 100 cm</t>
  </si>
  <si>
    <t>kpl.</t>
  </si>
  <si>
    <t>D.01.02.01/01</t>
  </si>
  <si>
    <t>D.04.02.02</t>
  </si>
  <si>
    <t>D.05.03.05.A</t>
  </si>
  <si>
    <t>D.05.03.05.B</t>
  </si>
  <si>
    <t>Warstwa mrozoochronna (odsączająca) i ulepszone podłoże z mieszanki niezwiązanej</t>
  </si>
  <si>
    <t>D.08.01.02</t>
  </si>
  <si>
    <t>Krawężniki kamienne</t>
  </si>
  <si>
    <t>ustawienie krawężników kamiennych 20x35 cm na ławie betonowej z oporem</t>
  </si>
  <si>
    <t>D.05.03.01</t>
  </si>
  <si>
    <t>Nawierzchnia z kostki kamiennej</t>
  </si>
  <si>
    <t>oznakowanie poziome grubowarstwowe</t>
  </si>
  <si>
    <t>ustawienie słupków z rur stalowych dla znaków drogowych</t>
  </si>
  <si>
    <t>ustawienie oporników betonowych  12×25 cm na ławie betonowej z oporem</t>
  </si>
  <si>
    <t>rozbiórka wiat przystankowych</t>
  </si>
  <si>
    <t>D.06.03.01</t>
  </si>
  <si>
    <t>Umocnienie poboczy</t>
  </si>
  <si>
    <t>Umocnienie poboczy kruszywem łamanym gr. 15 cm</t>
  </si>
  <si>
    <t>D.06.04.01</t>
  </si>
  <si>
    <t>Oczyszczenie, profilowanie i korekta istniejących rowów</t>
  </si>
  <si>
    <t>czyszczenie rowów z namułu, konserwacja bez profilowania skarp rowów drogowych</t>
  </si>
  <si>
    <t>D.10.10.08</t>
  </si>
  <si>
    <t>Wiaty przystankowe (autobusowe)</t>
  </si>
  <si>
    <t>D.08.02.01</t>
  </si>
  <si>
    <t>Chodnik z płyt betonowych</t>
  </si>
  <si>
    <t>chodniki z żółtych płyt wskaźnikowych 40x40x6 cm  "dotykowych" (z wypustkami)</t>
  </si>
  <si>
    <t>m2</t>
  </si>
  <si>
    <t>ustawienie wiaty przystankowej (3,0 x 1,5 m - obrys zadaszenia)</t>
  </si>
  <si>
    <t>wykonanie podbudowy z betonu asfaltowego AC 22P (KR3), grubość 7 cm</t>
  </si>
  <si>
    <t>budowa przykanalików Ø 200 mm PP (lite)</t>
  </si>
  <si>
    <t>budowa kanałów deszczowych Ø 300 mm PP (lite)</t>
  </si>
  <si>
    <t>studnie połączeniowe/rewizyjne Ø 1000 mm</t>
  </si>
  <si>
    <t>D.04.06.01</t>
  </si>
  <si>
    <t>Podbudowa zasadnicza z mieszanki związanej cementem C8/10</t>
  </si>
  <si>
    <t>D.05.03.04</t>
  </si>
  <si>
    <t>Nawierzchnia z betonu cementowego</t>
  </si>
  <si>
    <t>Znaki wraz z przymocowaniem do konstrukcji wsporczych lub słupków
tablice znaków - średnie</t>
  </si>
  <si>
    <t>Znaki  wraz z przymocowaniem do konstrukcji wsporczych lub słupków
tablice znaków - małe</t>
  </si>
  <si>
    <t>tablice z nazwami ulic wg konwencji oznaczeń gminy Mszczonów wraz z przymocowaniem do lub słupków</t>
  </si>
  <si>
    <t>demontaż tarcz znaków drogowych (w tym tablice z nazwami ulic)</t>
  </si>
  <si>
    <t>wykonanie nawierzchni z betonu cementowego B35/45 gr. 22 cm na zatokach autobusowych (płyty dyblowane) wraz z warstwą poślizgową z geowłókniny</t>
  </si>
  <si>
    <t>rozbiórka drogowych barier betonowych na dojeździe do wiaduktu</t>
  </si>
  <si>
    <t>D.07.05.01</t>
  </si>
  <si>
    <t>Ustawienie drogowych barier ochronnych stalowych</t>
  </si>
  <si>
    <t>D.07.06.02</t>
  </si>
  <si>
    <t>Urządzenia zabezpieczające ruch pieszych i rowerzystów</t>
  </si>
  <si>
    <t>balustrada U-11a (120 cm)</t>
  </si>
  <si>
    <t>usunięcie karpin</t>
  </si>
  <si>
    <t>D.05.03.11</t>
  </si>
  <si>
    <t>Frezowanie nawierzchni bitumicznej na zimno</t>
  </si>
  <si>
    <t>D.05.03.26A</t>
  </si>
  <si>
    <t>Zabezpieczenie nawierzchni przed spękaniami geosiatką</t>
  </si>
  <si>
    <t>Zabezpieczenie nawierzchni przed spękaniami siatką z włókien szklanych i węglowych powlekaną polimeroasfaltem</t>
  </si>
  <si>
    <t>m3</t>
  </si>
  <si>
    <t>szt</t>
  </si>
  <si>
    <t>Wartość                         (PLN)</t>
  </si>
  <si>
    <t>odc.</t>
  </si>
  <si>
    <t>Roboty demontażowe</t>
  </si>
  <si>
    <t>Razem dział: Roboty demontażowe</t>
  </si>
  <si>
    <t>Wciąganie przewodów z udziałem podnośnika samochodowego w wysięgnik na słupie - YDY 3x2,5 mm2</t>
  </si>
  <si>
    <t>m-1 przew</t>
  </si>
  <si>
    <t>Kopanie koparkami łańcuchowymi rowów dla kabli o głębokości do 0,6 m i szer. dna do 0,4 m w gruncie kat. III</t>
  </si>
  <si>
    <t>Nasypanie warstwy piasku na dno rowu kablowego o szer.do 0.4 m - 2x10 cm Krotność = 2</t>
  </si>
  <si>
    <t>Przykrycie kabla folią kalandrowaną - niebieską</t>
  </si>
  <si>
    <t>Mechaniczne zasypywanie rowów dla kabli o głębokości do 0,4 m i szer. dna do 0.4 m w gruncie kat. III-IV</t>
  </si>
  <si>
    <t>Badanie linii kablowej nn o ilości żył 4</t>
  </si>
  <si>
    <t>Pomiar rezystancji uziemienia słupa oświetleniowego</t>
  </si>
  <si>
    <t>Pomiar natężenia oświetlenia na wyznaczonych punktach pomiarowych płaszczyzny roboczej - pomiar pierwszy</t>
  </si>
  <si>
    <t>U.32.00.00</t>
  </si>
  <si>
    <t>PRZEBUDOWA SIECI TELETECHNICZNYCH</t>
  </si>
  <si>
    <t>Opis</t>
  </si>
  <si>
    <t>ZESTAWIENIE ZBIORCZE</t>
  </si>
  <si>
    <t>Kosztorys nr</t>
  </si>
  <si>
    <t>Wartość
[PLN]</t>
  </si>
  <si>
    <t>Przebudowa i budowa kanalizacji teletechnicznej i rurociagów</t>
  </si>
  <si>
    <t>Budowa studni kablowych prefabrykowanych rozdzielczych SKR-1 w gruncie kategorii III.</t>
  </si>
  <si>
    <t>U.32.03.01</t>
  </si>
  <si>
    <t>wykonanie drogowych barier ochronnych stalowych typu H2W4</t>
  </si>
  <si>
    <t>Przebudowa drogi gminnej - ul. Żyrardowskiej w m. Grabce Józefpolskie i m. Mszczonów 
na odcinku od granicy gm. Radziejowice do wiaduktu nad drogą krajową nr 8</t>
  </si>
  <si>
    <t>rozebranie istniejących krawężników</t>
  </si>
  <si>
    <t>obcięcie i rozbiórka istniejącej nawierzchni bitumicznej ul. Żyrardowskiej wraz z podbudową</t>
  </si>
  <si>
    <t>rozbiórka istniejącej nawierzchni bitumicznej wlotów dróg wraz z podbudową</t>
  </si>
  <si>
    <t>wykonanie warstwy mrozoochronnej, grubości 10cm (chodniki i ścieżki pieszo-rowerowe)</t>
  </si>
  <si>
    <t>wykonanie podbudowy z kruszywa łamanego C90/3 0/31.5 stabilizowanego mechanicznie o grubości 10 cm (chodniki i ścieżka pieszo-rowerowa)</t>
  </si>
  <si>
    <t>wykonanie podbudowy z kruszywa łamanego C90/3 0/31.5 stabilizowanego mechanicznie o grubości 20 cm (droga KR3)</t>
  </si>
  <si>
    <t>wykonanie podbudowy z kruszywa łamanego C90/3 0/31.5 stabilizowanego mechanicznie o grubości 20 cm (zjazdy)</t>
  </si>
  <si>
    <t>wykonanie warstwy mrozoochronnej, grubości 20cm (KR3 - podłoże G2)</t>
  </si>
  <si>
    <t>wykonanie warstwy wiążącej z betonu asfaltowego AC 16W o grubości 5 cm (KR3)</t>
  </si>
  <si>
    <t>wykonanie warstwy wyrównawczej z betonu asfaltowego AC 16W (KR3)</t>
  </si>
  <si>
    <t>Nawierzchnia z betonowej kostki brukowej grub. 8 cm  na podsypce cementowo-piaskowej 1:4 grub. 3 cm (chodniki, ścieżka pieszo-rowerowa)</t>
  </si>
  <si>
    <r>
      <t>m</t>
    </r>
    <r>
      <rPr>
        <vertAlign val="superscript"/>
        <sz val="10"/>
        <rFont val="Arial"/>
        <family val="2"/>
        <charset val="238"/>
      </rPr>
      <t>2</t>
    </r>
  </si>
  <si>
    <t>rozbiórka istniejącej nawierzchni bitumicznej chodników wraz z podbudową</t>
  </si>
  <si>
    <t>rozebranie istniejących nawierzchni z betonowych elementów prefabrykowanych wraz z podbudową (kostka, płyty chodnikowe)</t>
  </si>
  <si>
    <t>rozebranie istniejących obrzeży betonowych</t>
  </si>
  <si>
    <t>wykonanie warstwy ścieralnej z betonu asfaltowego
AC 11S (KR3) o grub. 4 cm</t>
  </si>
  <si>
    <r>
      <t>wykonanie podbudowy pomocniczej z mieszanki związanej spoiwem hydraulicznym C</t>
    </r>
    <r>
      <rPr>
        <vertAlign val="subscript"/>
        <sz val="10"/>
        <rFont val="Arial"/>
        <family val="2"/>
        <charset val="238"/>
      </rPr>
      <t>3/4</t>
    </r>
    <r>
      <rPr>
        <sz val="10"/>
        <rFont val="Arial"/>
        <family val="2"/>
        <charset val="238"/>
      </rPr>
      <t>, (kruszywo stabilizowane cementem) grubości 15cm (KR3)</t>
    </r>
  </si>
  <si>
    <r>
      <t>m</t>
    </r>
    <r>
      <rPr>
        <vertAlign val="superscript"/>
        <sz val="10"/>
        <rFont val="Arial CE"/>
        <charset val="238"/>
      </rPr>
      <t>2</t>
    </r>
  </si>
  <si>
    <t>wykonanie nawierzchni zabruków kostki kamiennej gr 16 cm (15/17) -  na podsypce cem.-piaskowej gr. 5 cm (wyspy kanalizujące)</t>
  </si>
  <si>
    <t>wykonanie podbudowy z mieszanki związanej cementem C8/10 na zatokach autobusowych grubości 18 cm</t>
  </si>
  <si>
    <t xml:space="preserve">Nawierzchnia z betonowej kostki brukowej grub. 8 cm  na podsypce cementowo-piaskowej 1:4 grub. 3 cm (zjazdy)    </t>
  </si>
  <si>
    <t>wykonanie warstwy mrozoochronnej, z mieszanki związanej spoiwem hydraulicznym C1.5/2, (kruszywo stabilizowane cementem) grubości 15cm (KR1 - zjazdy - podłoże G2)</t>
  </si>
  <si>
    <r>
      <t>wykonanie warstwy mrozoochronnej z mieszanki związanej spoiwem hydraulicznym C</t>
    </r>
    <r>
      <rPr>
        <vertAlign val="subscript"/>
        <sz val="10"/>
        <rFont val="Arial"/>
        <family val="2"/>
        <charset val="238"/>
      </rPr>
      <t>1.5/2</t>
    </r>
    <r>
      <rPr>
        <sz val="10"/>
        <rFont val="Arial"/>
        <family val="2"/>
        <charset val="238"/>
      </rPr>
      <t xml:space="preserve">, (kruszywo stabilizowane cementem) grubości 18cm (zatoki autobusowe) </t>
    </r>
  </si>
  <si>
    <t>frezowanie istniejącej nawierzchni bitumicznej na średnią głębokość
0 - 6 cm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</si>
  <si>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 CE"/>
        <charset val="238"/>
      </rPr>
      <t/>
    </r>
  </si>
  <si>
    <t>czyszczenie z namułu przepustów rurowych o śr. do 100 cm (rów drogowy)</t>
  </si>
  <si>
    <t>Tablice drogowskazowe i miejscowości wraz z przymocowaniem do konstrukcji wsporczych lub słupków</t>
  </si>
  <si>
    <t>mechaniczne usunięcie humusu o średniej grubości 15 cm</t>
  </si>
  <si>
    <t>mechaniczne usunięcie humusu o średniej grubości 30 cm</t>
  </si>
  <si>
    <r>
      <t>m</t>
    </r>
    <r>
      <rPr>
        <vertAlign val="superscript"/>
        <sz val="10"/>
        <rFont val="Arial"/>
        <family val="2"/>
        <charset val="238"/>
      </rPr>
      <t>3</t>
    </r>
  </si>
  <si>
    <t>Ułożenie jednej rury osłonowej oraz trzech rur światłowodowych i jednej prefabrykowanej wiązki mikrorur</t>
  </si>
  <si>
    <t>1.1</t>
  </si>
  <si>
    <t>Demontaż słupów oświetleniowych z fundamentem, wysięgnikiem i oprawą</t>
  </si>
  <si>
    <t>1.2</t>
  </si>
  <si>
    <t>Demontaż kabli wielożyłowych o masie 0,5-1,0 kg/m układanych w gruncie kat. III-IV</t>
  </si>
  <si>
    <t>Budowa oświetlenia drogowego</t>
  </si>
  <si>
    <t>2.1</t>
  </si>
  <si>
    <t xml:space="preserve">Urządzenia rozdzielcze (zestawy) o masie ponad 20 kg na fundamencie prefabrykowanym - szafa SOK </t>
  </si>
  <si>
    <t>2.2</t>
  </si>
  <si>
    <t>Wykopy mechaniczne z ręcznym zasypaniem o głębokości do 2 m w gruncie kat. III-IV przy użyciu świdra mechanicznego dla słupów elektroenergetycznych</t>
  </si>
  <si>
    <t>2.3</t>
  </si>
  <si>
    <t>Mechaniczne stawianie słupów oświetleniowych o masie do 480 kg w gruncie kat.IV - Słup cylindryczno - stożkowy aluminiowy, anodowany C0, dwuelementowy wysięgnikowy o długości wysięgnika 1,5m, zapewniający zawieszenie opraw na h=10m,  na fundamencie prefabrykowanym</t>
  </si>
  <si>
    <t>2.4</t>
  </si>
  <si>
    <t xml:space="preserve">Montaż wysięgników słupów dwuelementowych zdemontowanych na czas transportu  </t>
  </si>
  <si>
    <t>2.5</t>
  </si>
  <si>
    <t>2.6</t>
  </si>
  <si>
    <t>Montaż tabliczek bezpiecznikowych na konstrukcji - złącze słupowe do podłączenia trzech kabli 4x25 i z jednym gniazdam bezpiecznikowym (58 złącz i 58 wkładek 4A)</t>
  </si>
  <si>
    <t>2.7</t>
  </si>
  <si>
    <t xml:space="preserve">Montaż na zamontowanym wysięgniku opraw LED </t>
  </si>
  <si>
    <t>2.8</t>
  </si>
  <si>
    <t>Przewierty mechaniczne dla rury o śr.do 125 mm pod obiektami - SRS75</t>
  </si>
  <si>
    <t>2.9</t>
  </si>
  <si>
    <t>2.10</t>
  </si>
  <si>
    <t>Ręczne kopanie rowów dla kabli o głębokości do 0,6 m i szer. dna do 0,4 m w gruncie kat. IV</t>
  </si>
  <si>
    <t>2.11</t>
  </si>
  <si>
    <t>2.12</t>
  </si>
  <si>
    <t>2.13</t>
  </si>
  <si>
    <t>Układanie rur ochronnych z PCW o średnicy do 110 mm w wykopie - DVR-110</t>
  </si>
  <si>
    <t>2.14</t>
  </si>
  <si>
    <t xml:space="preserve">Zarobienie końca kabla 4-żyłowego o przekroju do 50 mm2 na napięcie do 1 kV o izolacji i powłoce z tworzyw sztucznych - AK4/25-95 </t>
  </si>
  <si>
    <t>2.15</t>
  </si>
  <si>
    <t>Układanie kabli wielożyłowych o masie do 3.0 kg/m  w rurach  - YAKXS 4x25 mm2 oraz w słupy</t>
  </si>
  <si>
    <t>2.16</t>
  </si>
  <si>
    <t>2.17</t>
  </si>
  <si>
    <t>Montaż uziomów poziomych lub przewodów uziemiających przy głębokości wykopu 0.6 m w gruncie kat. IV - FeZn 25x4</t>
  </si>
  <si>
    <t>2.18</t>
  </si>
  <si>
    <t>Mechaniczne pogrążanie uziomów pionowych prętowych w gruncie kat. III - FeZn fi-18  5 kpl. po 6 m</t>
  </si>
  <si>
    <t>2.19</t>
  </si>
  <si>
    <t>2.20</t>
  </si>
  <si>
    <t>2.21</t>
  </si>
  <si>
    <t>Razem dział: Budowa oświetlenia drogowego</t>
  </si>
  <si>
    <t>Łącznie:</t>
  </si>
  <si>
    <t>ROBOTY DROGOWE - ETAP I</t>
  </si>
  <si>
    <t>ROBOTY DROGOWE - ETAP II</t>
  </si>
  <si>
    <t>OŚWIETLENIE - ETAP II</t>
  </si>
  <si>
    <t>RAZEM ETAP I (NETTO)</t>
  </si>
  <si>
    <t>RAZEM ETAP II (NETTO)</t>
  </si>
  <si>
    <t>PODATEK VAT (23%)</t>
  </si>
  <si>
    <t>ŁĄCZNIE ETAP I + ETAP II (NETTO)</t>
  </si>
  <si>
    <t>ŁĄCZNIE ETAP I + ETAP II (BRUTTO)</t>
  </si>
  <si>
    <t>rozbiórka istniejących wylotów (ścianek czołowych) przepustów o średnicy ø500</t>
  </si>
  <si>
    <t>rozbiórka istniejących przepustów betonowych o średnicy ø500 pod zjazdami</t>
  </si>
  <si>
    <t>D.03.01.03</t>
  </si>
  <si>
    <t>Przepusty z PEHD</t>
  </si>
  <si>
    <t>wykonanie umocnienia obrukowaniem wylotów przepustów o przekroju kołowym, Ø 50 cm</t>
  </si>
  <si>
    <t>wylot kolektora Ø 300  (wkd-3, wkd-10)</t>
  </si>
  <si>
    <t>wylot przykanalika do rowu</t>
  </si>
  <si>
    <t>zabezpieczenie punktów istniejącej osnowy geodezyjnej</t>
  </si>
  <si>
    <t>ułożenie przepustów z PEHD o przekroju kołowym, Ø 50 cm</t>
  </si>
  <si>
    <t>podcięcie koron drzew</t>
  </si>
  <si>
    <t>PRZEDMIAR-KOSZTORYS OFERTOWY NR 1 - ROBOTY DROGOWE - ETAP I</t>
  </si>
  <si>
    <t>PRZEDMIAR - KOSZTORYS OFERTOWY NR 2 - ROBOTY DROGOWE - ETAP II</t>
  </si>
  <si>
    <t>PRZEDMIAR - KOSZTORYS OFERTOWY NR 3 - OŚWIETLENIE - ETAP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</si>
</sst>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 zł&quot;#,##0.00_);[Red]\(&quot; zł&quot;#,##0.00\)"/>
    <numFmt numFmtId="169" formatCode="_-* #,##0.00&quot; zł&quot;_-;\-* #,##0.00&quot; zł&quot;_-;_-* \-??&quot; zł&quot;_-;_-@_-"/>
  </numFmts>
  <fonts count="59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4"/>
      <color rgb="FFFF0000"/>
      <name val="Times New Roman CE"/>
      <family val="1"/>
      <charset val="238"/>
    </font>
    <font>
      <sz val="12"/>
      <color rgb="FFFF0000"/>
      <name val="Arial CE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73">
    <xf numFmtId="0" fontId="0" fillId="0" borderId="0"/>
    <xf numFmtId="0" fontId="2" fillId="0" borderId="0"/>
    <xf numFmtId="0" fontId="24" fillId="0" borderId="0"/>
    <xf numFmtId="0" fontId="3" fillId="0" borderId="0"/>
    <xf numFmtId="0" fontId="2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/>
    <xf numFmtId="0" fontId="2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3" fillId="0" borderId="0"/>
    <xf numFmtId="0" fontId="6" fillId="0" borderId="0"/>
    <xf numFmtId="0" fontId="27" fillId="0" borderId="0"/>
    <xf numFmtId="0" fontId="18" fillId="15" borderId="1" applyNumberFormat="0" applyAlignment="0" applyProtection="0"/>
    <xf numFmtId="0" fontId="2" fillId="0" borderId="0"/>
    <xf numFmtId="0" fontId="24" fillId="0" borderId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4" borderId="9" applyNumberFormat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17" borderId="0" applyNumberFormat="0" applyBorder="0" applyAlignment="0" applyProtection="0"/>
    <xf numFmtId="0" fontId="49" fillId="25" borderId="0" applyNumberFormat="0" applyBorder="0" applyAlignment="0" applyProtection="0"/>
  </cellStyleXfs>
  <cellXfs count="431">
    <xf numFmtId="0" fontId="0" fillId="0" borderId="0" xfId="0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5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5" fillId="18" borderId="10" xfId="0" applyFont="1" applyFill="1" applyBorder="1" applyAlignment="1" applyProtection="1">
      <alignment horizontal="center" vertical="center" wrapText="1"/>
      <protection locked="0"/>
    </xf>
    <xf numFmtId="0" fontId="37" fillId="18" borderId="62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7" fillId="18" borderId="12" xfId="0" applyFont="1" applyFill="1" applyBorder="1" applyAlignment="1">
      <alignment horizontal="center" vertical="center"/>
    </xf>
    <xf numFmtId="3" fontId="37" fillId="18" borderId="9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18" borderId="63" xfId="0" applyFont="1" applyFill="1" applyBorder="1" applyAlignment="1">
      <alignment horizontal="center" vertical="center"/>
    </xf>
    <xf numFmtId="0" fontId="35" fillId="18" borderId="14" xfId="0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vertical="center"/>
    </xf>
    <xf numFmtId="0" fontId="5" fillId="18" borderId="15" xfId="0" applyFont="1" applyFill="1" applyBorder="1" applyAlignment="1">
      <alignment horizontal="center" vertical="center"/>
    </xf>
    <xf numFmtId="4" fontId="5" fillId="18" borderId="15" xfId="0" applyNumberFormat="1" applyFont="1" applyFill="1" applyBorder="1" applyAlignment="1">
      <alignment horizontal="center" vertical="center"/>
    </xf>
    <xf numFmtId="4" fontId="5" fillId="18" borderId="64" xfId="0" applyNumberFormat="1" applyFont="1" applyFill="1" applyBorder="1" applyAlignment="1">
      <alignment horizontal="center" vertical="center"/>
    </xf>
    <xf numFmtId="0" fontId="5" fillId="19" borderId="65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vertical="center" wrapText="1"/>
    </xf>
    <xf numFmtId="4" fontId="5" fillId="19" borderId="6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vertical="center" wrapText="1"/>
    </xf>
    <xf numFmtId="4" fontId="5" fillId="19" borderId="16" xfId="0" applyNumberFormat="1" applyFont="1" applyFill="1" applyBorder="1" applyAlignment="1">
      <alignment horizontal="center" vertical="center" wrapText="1"/>
    </xf>
    <xf numFmtId="4" fontId="5" fillId="19" borderId="22" xfId="0" applyNumberFormat="1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vertical="center"/>
    </xf>
    <xf numFmtId="0" fontId="35" fillId="18" borderId="72" xfId="0" applyFont="1" applyFill="1" applyBorder="1" applyAlignment="1">
      <alignment horizontal="center" vertical="center"/>
    </xf>
    <xf numFmtId="0" fontId="35" fillId="18" borderId="35" xfId="0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vertical="center"/>
    </xf>
    <xf numFmtId="0" fontId="5" fillId="18" borderId="35" xfId="0" applyFont="1" applyFill="1" applyBorder="1" applyAlignment="1">
      <alignment horizontal="center" vertical="center"/>
    </xf>
    <xf numFmtId="4" fontId="5" fillId="18" borderId="35" xfId="0" applyNumberFormat="1" applyFont="1" applyFill="1" applyBorder="1" applyAlignment="1">
      <alignment horizontal="center" vertical="center"/>
    </xf>
    <xf numFmtId="4" fontId="5" fillId="18" borderId="73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vertical="center"/>
    </xf>
    <xf numFmtId="4" fontId="5" fillId="19" borderId="16" xfId="0" applyNumberFormat="1" applyFont="1" applyFill="1" applyBorder="1" applyAlignment="1">
      <alignment horizontal="center" vertical="center"/>
    </xf>
    <xf numFmtId="4" fontId="5" fillId="19" borderId="22" xfId="0" applyNumberFormat="1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0" fontId="35" fillId="18" borderId="35" xfId="0" applyFont="1" applyFill="1" applyBorder="1" applyAlignment="1">
      <alignment vertical="center"/>
    </xf>
    <xf numFmtId="0" fontId="5" fillId="18" borderId="38" xfId="0" applyFont="1" applyFill="1" applyBorder="1" applyAlignment="1">
      <alignment horizontal="center" vertical="center"/>
    </xf>
    <xf numFmtId="0" fontId="35" fillId="20" borderId="99" xfId="0" applyFont="1" applyFill="1" applyBorder="1" applyAlignment="1">
      <alignment horizontal="center" vertical="center"/>
    </xf>
    <xf numFmtId="0" fontId="35" fillId="20" borderId="88" xfId="0" applyFont="1" applyFill="1" applyBorder="1" applyAlignment="1">
      <alignment horizontal="center" vertical="center"/>
    </xf>
    <xf numFmtId="0" fontId="35" fillId="20" borderId="88" xfId="0" applyFont="1" applyFill="1" applyBorder="1" applyAlignment="1">
      <alignment vertical="center"/>
    </xf>
    <xf numFmtId="0" fontId="5" fillId="20" borderId="89" xfId="0" applyFont="1" applyFill="1" applyBorder="1" applyAlignment="1">
      <alignment horizontal="center" vertical="center"/>
    </xf>
    <xf numFmtId="0" fontId="5" fillId="20" borderId="90" xfId="0" applyFont="1" applyFill="1" applyBorder="1" applyAlignment="1">
      <alignment horizontal="center" vertical="center"/>
    </xf>
    <xf numFmtId="2" fontId="5" fillId="20" borderId="90" xfId="0" applyNumberFormat="1" applyFont="1" applyFill="1" applyBorder="1" applyAlignment="1">
      <alignment horizontal="center" vertical="center"/>
    </xf>
    <xf numFmtId="4" fontId="5" fillId="20" borderId="100" xfId="0" applyNumberFormat="1" applyFont="1" applyFill="1" applyBorder="1" applyAlignment="1">
      <alignment horizontal="center" vertical="center"/>
    </xf>
    <xf numFmtId="0" fontId="5" fillId="23" borderId="41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vertical="center" wrapText="1"/>
    </xf>
    <xf numFmtId="0" fontId="5" fillId="23" borderId="43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2" fontId="5" fillId="23" borderId="16" xfId="0" applyNumberFormat="1" applyFont="1" applyFill="1" applyBorder="1" applyAlignment="1">
      <alignment horizontal="center" vertical="center"/>
    </xf>
    <xf numFmtId="4" fontId="5" fillId="23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23" borderId="22" xfId="0" applyNumberFormat="1" applyFont="1" applyFill="1" applyBorder="1" applyAlignment="1">
      <alignment horizontal="center" vertical="center"/>
    </xf>
    <xf numFmtId="0" fontId="35" fillId="20" borderId="80" xfId="0" applyFont="1" applyFill="1" applyBorder="1" applyAlignment="1">
      <alignment horizontal="center" vertical="center"/>
    </xf>
    <xf numFmtId="0" fontId="35" fillId="20" borderId="45" xfId="0" applyFont="1" applyFill="1" applyBorder="1" applyAlignment="1">
      <alignment horizontal="center" vertical="center"/>
    </xf>
    <xf numFmtId="0" fontId="35" fillId="20" borderId="45" xfId="0" applyFont="1" applyFill="1" applyBorder="1" applyAlignment="1">
      <alignment vertical="center"/>
    </xf>
    <xf numFmtId="0" fontId="5" fillId="20" borderId="46" xfId="0" applyFont="1" applyFill="1" applyBorder="1" applyAlignment="1">
      <alignment horizontal="center" vertical="center"/>
    </xf>
    <xf numFmtId="0" fontId="5" fillId="20" borderId="47" xfId="0" applyFont="1" applyFill="1" applyBorder="1" applyAlignment="1">
      <alignment horizontal="center" vertical="center"/>
    </xf>
    <xf numFmtId="2" fontId="5" fillId="20" borderId="47" xfId="0" applyNumberFormat="1" applyFont="1" applyFill="1" applyBorder="1" applyAlignment="1">
      <alignment horizontal="center" vertical="center"/>
    </xf>
    <xf numFmtId="4" fontId="5" fillId="20" borderId="81" xfId="0" applyNumberFormat="1" applyFont="1" applyFill="1" applyBorder="1" applyAlignment="1">
      <alignment horizontal="center" vertical="center"/>
    </xf>
    <xf numFmtId="0" fontId="5" fillId="23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5" fillId="18" borderId="101" xfId="0" applyFont="1" applyFill="1" applyBorder="1" applyAlignment="1">
      <alignment horizontal="center" vertical="center"/>
    </xf>
    <xf numFmtId="0" fontId="35" fillId="18" borderId="92" xfId="0" applyFont="1" applyFill="1" applyBorder="1" applyAlignment="1">
      <alignment horizontal="center" vertical="center"/>
    </xf>
    <xf numFmtId="0" fontId="35" fillId="18" borderId="93" xfId="0" applyFont="1" applyFill="1" applyBorder="1" applyAlignment="1">
      <alignment horizontal="left" vertical="center" wrapText="1"/>
    </xf>
    <xf numFmtId="0" fontId="5" fillId="18" borderId="94" xfId="0" applyFont="1" applyFill="1" applyBorder="1" applyAlignment="1">
      <alignment horizontal="center" vertical="center"/>
    </xf>
    <xf numFmtId="0" fontId="5" fillId="18" borderId="93" xfId="0" applyFont="1" applyFill="1" applyBorder="1" applyAlignment="1">
      <alignment horizontal="center" vertical="center"/>
    </xf>
    <xf numFmtId="2" fontId="5" fillId="18" borderId="93" xfId="0" applyNumberFormat="1" applyFont="1" applyFill="1" applyBorder="1" applyAlignment="1">
      <alignment horizontal="center" vertical="center"/>
    </xf>
    <xf numFmtId="4" fontId="5" fillId="18" borderId="102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vertical="center" wrapText="1"/>
    </xf>
    <xf numFmtId="2" fontId="5" fillId="19" borderId="16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left" vertical="center"/>
    </xf>
    <xf numFmtId="3" fontId="5" fillId="19" borderId="22" xfId="0" applyNumberFormat="1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center" vertical="center"/>
    </xf>
    <xf numFmtId="0" fontId="35" fillId="18" borderId="104" xfId="0" applyFont="1" applyFill="1" applyBorder="1" applyAlignment="1">
      <alignment horizontal="center" vertical="center"/>
    </xf>
    <xf numFmtId="0" fontId="35" fillId="18" borderId="92" xfId="0" applyFont="1" applyFill="1" applyBorder="1" applyAlignment="1">
      <alignment horizontal="left" vertical="center"/>
    </xf>
    <xf numFmtId="0" fontId="35" fillId="18" borderId="105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3" fontId="5" fillId="19" borderId="16" xfId="0" applyNumberFormat="1" applyFont="1" applyFill="1" applyBorder="1" applyAlignment="1">
      <alignment horizontal="center" vertical="center" wrapText="1"/>
    </xf>
    <xf numFmtId="2" fontId="5" fillId="19" borderId="23" xfId="0" applyNumberFormat="1" applyFont="1" applyFill="1" applyBorder="1" applyAlignment="1">
      <alignment horizontal="center" vertical="center"/>
    </xf>
    <xf numFmtId="0" fontId="35" fillId="18" borderId="93" xfId="0" applyFont="1" applyFill="1" applyBorder="1" applyAlignment="1">
      <alignment vertical="center"/>
    </xf>
    <xf numFmtId="0" fontId="35" fillId="21" borderId="80" xfId="0" applyFont="1" applyFill="1" applyBorder="1" applyAlignment="1">
      <alignment horizontal="center" vertical="center"/>
    </xf>
    <xf numFmtId="0" fontId="35" fillId="21" borderId="56" xfId="0" applyFont="1" applyFill="1" applyBorder="1" applyAlignment="1">
      <alignment horizontal="center" vertical="center"/>
    </xf>
    <xf numFmtId="0" fontId="35" fillId="21" borderId="45" xfId="0" applyFont="1" applyFill="1" applyBorder="1" applyAlignment="1">
      <alignment vertical="center"/>
    </xf>
    <xf numFmtId="0" fontId="5" fillId="21" borderId="57" xfId="0" applyFont="1" applyFill="1" applyBorder="1" applyAlignment="1">
      <alignment horizontal="center" vertical="center"/>
    </xf>
    <xf numFmtId="4" fontId="5" fillId="21" borderId="47" xfId="0" applyNumberFormat="1" applyFont="1" applyFill="1" applyBorder="1" applyAlignment="1">
      <alignment horizontal="center" vertical="center"/>
    </xf>
    <xf numFmtId="4" fontId="5" fillId="21" borderId="81" xfId="0" applyNumberFormat="1" applyFont="1" applyFill="1" applyBorder="1" applyAlignment="1">
      <alignment horizontal="center" vertical="center"/>
    </xf>
    <xf numFmtId="0" fontId="5" fillId="19" borderId="95" xfId="0" applyFont="1" applyFill="1" applyBorder="1" applyAlignment="1">
      <alignment vertical="center" wrapText="1"/>
    </xf>
    <xf numFmtId="0" fontId="5" fillId="19" borderId="96" xfId="0" applyFont="1" applyFill="1" applyBorder="1" applyAlignment="1">
      <alignment horizontal="center" vertical="center"/>
    </xf>
    <xf numFmtId="0" fontId="5" fillId="19" borderId="95" xfId="0" applyFont="1" applyFill="1" applyBorder="1" applyAlignment="1">
      <alignment horizontal="center" vertical="center"/>
    </xf>
    <xf numFmtId="4" fontId="5" fillId="19" borderId="82" xfId="0" applyNumberFormat="1" applyFont="1" applyFill="1" applyBorder="1" applyAlignment="1">
      <alignment horizontal="center" vertical="center"/>
    </xf>
    <xf numFmtId="0" fontId="35" fillId="21" borderId="79" xfId="0" applyFont="1" applyFill="1" applyBorder="1" applyAlignment="1">
      <alignment horizontal="center" vertical="center"/>
    </xf>
    <xf numFmtId="0" fontId="35" fillId="21" borderId="58" xfId="0" applyFont="1" applyFill="1" applyBorder="1" applyAlignment="1">
      <alignment horizontal="center" vertical="center"/>
    </xf>
    <xf numFmtId="0" fontId="35" fillId="21" borderId="58" xfId="0" applyFont="1" applyFill="1" applyBorder="1" applyAlignment="1">
      <alignment horizontal="left" vertical="center"/>
    </xf>
    <xf numFmtId="0" fontId="35" fillId="21" borderId="106" xfId="0" applyFont="1" applyFill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horizontal="left" vertical="center"/>
    </xf>
    <xf numFmtId="0" fontId="35" fillId="0" borderId="86" xfId="0" applyFont="1" applyBorder="1" applyAlignment="1">
      <alignment horizontal="center" vertical="center"/>
    </xf>
    <xf numFmtId="2" fontId="35" fillId="0" borderId="86" xfId="0" applyNumberFormat="1" applyFont="1" applyBorder="1" applyAlignment="1">
      <alignment horizontal="center" vertical="center"/>
    </xf>
    <xf numFmtId="4" fontId="35" fillId="22" borderId="108" xfId="66" applyNumberFormat="1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7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5" fillId="0" borderId="6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5" fillId="0" borderId="75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4" fontId="5" fillId="0" borderId="7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2" fontId="5" fillId="0" borderId="113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5" xfId="0" applyFont="1" applyBorder="1" applyAlignment="1">
      <alignment vertical="center" wrapText="1"/>
    </xf>
    <xf numFmtId="0" fontId="5" fillId="0" borderId="133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2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5" fillId="0" borderId="98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0" fillId="0" borderId="25" xfId="0" applyFont="1" applyBorder="1" applyAlignment="1">
      <alignment wrapText="1"/>
    </xf>
    <xf numFmtId="4" fontId="5" fillId="0" borderId="2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2" fontId="5" fillId="19" borderId="13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7" xfId="0" applyFont="1" applyBorder="1"/>
    <xf numFmtId="0" fontId="5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19" borderId="117" xfId="0" applyFont="1" applyFill="1" applyBorder="1" applyAlignment="1">
      <alignment horizontal="center" vertical="center"/>
    </xf>
    <xf numFmtId="0" fontId="5" fillId="19" borderId="118" xfId="0" applyFont="1" applyFill="1" applyBorder="1" applyAlignment="1">
      <alignment horizontal="center" vertical="center"/>
    </xf>
    <xf numFmtId="0" fontId="5" fillId="19" borderId="118" xfId="0" applyFont="1" applyFill="1" applyBorder="1" applyAlignment="1">
      <alignment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119" xfId="0" applyFont="1" applyBorder="1" applyAlignment="1">
      <alignment vertical="center" wrapText="1"/>
    </xf>
    <xf numFmtId="3" fontId="5" fillId="0" borderId="36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12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0" fontId="35" fillId="18" borderId="35" xfId="0" applyFont="1" applyFill="1" applyBorder="1" applyAlignment="1">
      <alignment vertical="center" wrapText="1"/>
    </xf>
    <xf numFmtId="0" fontId="5" fillId="18" borderId="18" xfId="0" applyFont="1" applyFill="1" applyBorder="1" applyAlignment="1">
      <alignment horizontal="center" vertical="center"/>
    </xf>
    <xf numFmtId="3" fontId="5" fillId="18" borderId="35" xfId="0" applyNumberFormat="1" applyFont="1" applyFill="1" applyBorder="1" applyAlignment="1">
      <alignment horizontal="center" vertical="center" wrapText="1"/>
    </xf>
    <xf numFmtId="2" fontId="5" fillId="18" borderId="18" xfId="0" applyNumberFormat="1" applyFont="1" applyFill="1" applyBorder="1" applyAlignment="1">
      <alignment horizontal="center" vertical="center"/>
    </xf>
    <xf numFmtId="3" fontId="5" fillId="18" borderId="73" xfId="0" applyNumberFormat="1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vertical="center" wrapText="1"/>
    </xf>
    <xf numFmtId="0" fontId="5" fillId="19" borderId="115" xfId="0" applyFont="1" applyFill="1" applyBorder="1" applyAlignment="1">
      <alignment horizontal="center" vertical="center"/>
    </xf>
    <xf numFmtId="3" fontId="5" fillId="19" borderId="20" xfId="0" applyNumberFormat="1" applyFont="1" applyFill="1" applyBorder="1" applyAlignment="1">
      <alignment horizontal="center" vertical="center" wrapText="1"/>
    </xf>
    <xf numFmtId="2" fontId="5" fillId="19" borderId="110" xfId="0" applyNumberFormat="1" applyFont="1" applyFill="1" applyBorder="1" applyAlignment="1">
      <alignment horizontal="center" vertical="center"/>
    </xf>
    <xf numFmtId="3" fontId="5" fillId="19" borderId="121" xfId="0" applyNumberFormat="1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 wrapText="1" readingOrder="1"/>
    </xf>
    <xf numFmtId="4" fontId="5" fillId="0" borderId="24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59" xfId="0" applyFont="1" applyBorder="1" applyAlignment="1">
      <alignment horizontal="center" vertical="center"/>
    </xf>
    <xf numFmtId="0" fontId="47" fillId="18" borderId="103" xfId="0" applyFont="1" applyFill="1" applyBorder="1" applyAlignment="1" applyProtection="1">
      <alignment horizontal="center" vertical="center" wrapText="1"/>
      <protection locked="0"/>
    </xf>
    <xf numFmtId="49" fontId="47" fillId="18" borderId="95" xfId="0" applyNumberFormat="1" applyFont="1" applyFill="1" applyBorder="1" applyAlignment="1" applyProtection="1">
      <alignment horizontal="center" vertical="center" wrapText="1"/>
      <protection locked="0"/>
    </xf>
    <xf numFmtId="0" fontId="47" fillId="18" borderId="132" xfId="0" applyFont="1" applyFill="1" applyBorder="1" applyAlignment="1" applyProtection="1">
      <alignment horizontal="center" vertical="center" wrapText="1"/>
      <protection locked="0"/>
    </xf>
    <xf numFmtId="0" fontId="47" fillId="18" borderId="54" xfId="0" applyFont="1" applyFill="1" applyBorder="1" applyAlignment="1" applyProtection="1">
      <alignment horizontal="center" vertical="center" wrapText="1"/>
      <protection locked="0"/>
    </xf>
    <xf numFmtId="0" fontId="47" fillId="18" borderId="95" xfId="0" applyFont="1" applyFill="1" applyBorder="1" applyAlignment="1">
      <alignment horizontal="center" vertical="center" wrapText="1"/>
    </xf>
    <xf numFmtId="0" fontId="47" fillId="18" borderId="8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  <protection locked="0"/>
    </xf>
    <xf numFmtId="0" fontId="47" fillId="18" borderId="25" xfId="0" applyFont="1" applyFill="1" applyBorder="1" applyAlignment="1">
      <alignment horizontal="center" vertical="center" wrapText="1"/>
    </xf>
    <xf numFmtId="0" fontId="47" fillId="18" borderId="66" xfId="0" applyFont="1" applyFill="1" applyBorder="1" applyAlignment="1">
      <alignment horizontal="center" vertical="center" wrapText="1"/>
    </xf>
    <xf numFmtId="0" fontId="48" fillId="18" borderId="103" xfId="0" applyFont="1" applyFill="1" applyBorder="1" applyAlignment="1">
      <alignment horizontal="center" vertical="center"/>
    </xf>
    <xf numFmtId="0" fontId="48" fillId="18" borderId="95" xfId="0" applyFont="1" applyFill="1" applyBorder="1" applyAlignment="1">
      <alignment horizontal="center" vertical="center"/>
    </xf>
    <xf numFmtId="0" fontId="48" fillId="18" borderId="137" xfId="0" applyFont="1" applyFill="1" applyBorder="1" applyAlignment="1">
      <alignment horizontal="center" vertical="center"/>
    </xf>
    <xf numFmtId="0" fontId="48" fillId="18" borderId="82" xfId="0" applyFont="1" applyFill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4" fontId="45" fillId="0" borderId="17" xfId="0" applyNumberFormat="1" applyFont="1" applyBorder="1" applyAlignment="1">
      <alignment horizontal="center" vertical="center"/>
    </xf>
    <xf numFmtId="4" fontId="45" fillId="0" borderId="17" xfId="0" applyNumberFormat="1" applyFont="1" applyBorder="1" applyAlignment="1">
      <alignment horizontal="center" vertical="center" wrapText="1"/>
    </xf>
    <xf numFmtId="4" fontId="45" fillId="0" borderId="68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4" fillId="24" borderId="67" xfId="0" applyFont="1" applyFill="1" applyBorder="1" applyAlignment="1">
      <alignment horizontal="center" vertical="center"/>
    </xf>
    <xf numFmtId="0" fontId="50" fillId="24" borderId="17" xfId="72" applyNumberFormat="1" applyFont="1" applyFill="1" applyBorder="1" applyAlignment="1">
      <alignment horizontal="left" vertical="center" wrapText="1"/>
    </xf>
    <xf numFmtId="4" fontId="50" fillId="24" borderId="17" xfId="72" applyNumberFormat="1" applyFont="1" applyFill="1" applyBorder="1" applyAlignment="1">
      <alignment horizontal="center" vertical="center"/>
    </xf>
    <xf numFmtId="2" fontId="50" fillId="24" borderId="17" xfId="72" applyNumberFormat="1" applyFont="1" applyFill="1" applyBorder="1" applyAlignment="1">
      <alignment horizontal="right" vertical="center" wrapText="1"/>
    </xf>
    <xf numFmtId="4" fontId="50" fillId="24" borderId="17" xfId="72" applyNumberFormat="1" applyFont="1" applyFill="1" applyBorder="1" applyAlignment="1">
      <alignment horizontal="right" vertical="center" wrapText="1"/>
    </xf>
    <xf numFmtId="4" fontId="50" fillId="24" borderId="68" xfId="72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0" borderId="70" xfId="0" applyFont="1" applyBorder="1" applyAlignment="1">
      <alignment horizontal="center" vertical="center"/>
    </xf>
    <xf numFmtId="0" fontId="45" fillId="0" borderId="37" xfId="0" applyFont="1" applyBorder="1" applyAlignment="1">
      <alignment horizontal="left" vertical="center" wrapText="1"/>
    </xf>
    <xf numFmtId="4" fontId="45" fillId="0" borderId="37" xfId="0" applyNumberFormat="1" applyFont="1" applyBorder="1" applyAlignment="1">
      <alignment horizontal="center" vertical="center"/>
    </xf>
    <xf numFmtId="4" fontId="45" fillId="0" borderId="37" xfId="0" applyNumberFormat="1" applyFont="1" applyBorder="1" applyAlignment="1">
      <alignment horizontal="center" vertical="center" wrapText="1"/>
    </xf>
    <xf numFmtId="4" fontId="45" fillId="0" borderId="37" xfId="0" applyNumberFormat="1" applyFont="1" applyBorder="1" applyAlignment="1">
      <alignment horizontal="right" vertical="center"/>
    </xf>
    <xf numFmtId="4" fontId="45" fillId="0" borderId="52" xfId="0" applyNumberFormat="1" applyFont="1" applyBorder="1" applyAlignment="1">
      <alignment horizontal="right" vertical="center"/>
    </xf>
    <xf numFmtId="0" fontId="45" fillId="0" borderId="65" xfId="0" applyFont="1" applyBorder="1" applyAlignment="1">
      <alignment horizontal="center" vertical="center"/>
    </xf>
    <xf numFmtId="0" fontId="45" fillId="0" borderId="25" xfId="0" applyFont="1" applyBorder="1" applyAlignment="1">
      <alignment horizontal="left" vertical="center" wrapText="1"/>
    </xf>
    <xf numFmtId="0" fontId="45" fillId="0" borderId="84" xfId="0" applyFont="1" applyBorder="1" applyAlignment="1">
      <alignment horizontal="center" vertical="center"/>
    </xf>
    <xf numFmtId="0" fontId="45" fillId="0" borderId="36" xfId="0" applyFont="1" applyBorder="1" applyAlignment="1">
      <alignment horizontal="left" vertical="center" wrapText="1"/>
    </xf>
    <xf numFmtId="4" fontId="45" fillId="0" borderId="36" xfId="0" applyNumberFormat="1" applyFont="1" applyBorder="1" applyAlignment="1">
      <alignment horizontal="center" vertical="center"/>
    </xf>
    <xf numFmtId="4" fontId="45" fillId="0" borderId="36" xfId="0" applyNumberFormat="1" applyFont="1" applyBorder="1" applyAlignment="1">
      <alignment horizontal="center" vertical="center" wrapText="1"/>
    </xf>
    <xf numFmtId="4" fontId="45" fillId="0" borderId="75" xfId="0" applyNumberFormat="1" applyFont="1" applyBorder="1" applyAlignment="1">
      <alignment horizontal="center" vertical="center"/>
    </xf>
    <xf numFmtId="0" fontId="44" fillId="24" borderId="17" xfId="0" applyFont="1" applyFill="1" applyBorder="1" applyAlignment="1">
      <alignment horizontal="center" vertical="center"/>
    </xf>
    <xf numFmtId="0" fontId="46" fillId="24" borderId="17" xfId="0" applyFont="1" applyFill="1" applyBorder="1" applyAlignment="1">
      <alignment horizontal="center" vertical="center"/>
    </xf>
    <xf numFmtId="0" fontId="50" fillId="24" borderId="17" xfId="72" applyFont="1" applyFill="1" applyBorder="1" applyAlignment="1">
      <alignment horizontal="left" vertical="center" wrapText="1"/>
    </xf>
    <xf numFmtId="0" fontId="50" fillId="24" borderId="17" xfId="72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0" xfId="0" applyFont="1" applyBorder="1" applyAlignment="1">
      <alignment vertical="center"/>
    </xf>
    <xf numFmtId="0" fontId="45" fillId="0" borderId="110" xfId="0" applyFont="1" applyBorder="1" applyAlignment="1">
      <alignment horizontal="center" vertical="center"/>
    </xf>
    <xf numFmtId="0" fontId="45" fillId="0" borderId="110" xfId="0" applyFont="1" applyBorder="1" applyAlignment="1">
      <alignment horizontal="right" vertical="center" wrapText="1"/>
    </xf>
    <xf numFmtId="4" fontId="45" fillId="0" borderId="112" xfId="0" applyNumberFormat="1" applyFont="1" applyBorder="1" applyAlignment="1">
      <alignment horizontal="right" vertical="center"/>
    </xf>
    <xf numFmtId="0" fontId="45" fillId="0" borderId="109" xfId="0" applyFont="1" applyBorder="1" applyAlignment="1">
      <alignment horizontal="center" vertical="center"/>
    </xf>
    <xf numFmtId="4" fontId="45" fillId="0" borderId="1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vertical="center" wrapText="1"/>
    </xf>
    <xf numFmtId="0" fontId="5" fillId="0" borderId="113" xfId="0" applyFont="1" applyBorder="1" applyAlignment="1">
      <alignment vertical="center" wrapText="1"/>
    </xf>
    <xf numFmtId="0" fontId="5" fillId="0" borderId="139" xfId="0" applyFont="1" applyBorder="1" applyAlignment="1">
      <alignment vertical="center" wrapText="1"/>
    </xf>
    <xf numFmtId="0" fontId="5" fillId="0" borderId="135" xfId="0" applyFont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vertical="center" wrapText="1"/>
    </xf>
    <xf numFmtId="0" fontId="5" fillId="0" borderId="13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13" xfId="0" applyFont="1" applyFill="1" applyBorder="1"/>
    <xf numFmtId="3" fontId="5" fillId="0" borderId="113" xfId="0" applyNumberFormat="1" applyFont="1" applyFill="1" applyBorder="1" applyAlignment="1">
      <alignment horizontal="center" vertical="center"/>
    </xf>
    <xf numFmtId="2" fontId="5" fillId="0" borderId="113" xfId="0" applyNumberFormat="1" applyFont="1" applyFill="1" applyBorder="1" applyAlignment="1">
      <alignment horizontal="center" vertical="center"/>
    </xf>
    <xf numFmtId="4" fontId="5" fillId="0" borderId="1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3" fontId="5" fillId="0" borderId="3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5" fillId="0" borderId="36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4" fontId="5" fillId="0" borderId="98" xfId="0" applyNumberFormat="1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13" xfId="0" applyFont="1" applyFill="1" applyBorder="1" applyAlignment="1">
      <alignment wrapText="1"/>
    </xf>
    <xf numFmtId="0" fontId="0" fillId="0" borderId="8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8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37" xfId="0" applyFont="1" applyFill="1" applyBorder="1"/>
    <xf numFmtId="4" fontId="5" fillId="0" borderId="7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4" fontId="5" fillId="0" borderId="8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4" fontId="5" fillId="0" borderId="25" xfId="0" applyNumberFormat="1" applyFont="1" applyFill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3" fillId="0" borderId="59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3" fillId="0" borderId="60" xfId="0" applyFont="1" applyBorder="1" applyAlignment="1">
      <alignment vertical="top"/>
    </xf>
    <xf numFmtId="0" fontId="35" fillId="18" borderId="41" xfId="0" applyFont="1" applyFill="1" applyBorder="1" applyAlignment="1" applyProtection="1">
      <alignment horizontal="center" vertical="center" wrapText="1"/>
      <protection locked="0"/>
    </xf>
    <xf numFmtId="0" fontId="35" fillId="18" borderId="42" xfId="0" applyFont="1" applyFill="1" applyBorder="1" applyAlignment="1" applyProtection="1">
      <alignment horizontal="center" vertical="center" wrapText="1"/>
      <protection locked="0"/>
    </xf>
    <xf numFmtId="0" fontId="35" fillId="18" borderId="116" xfId="0" applyFont="1" applyFill="1" applyBorder="1" applyAlignment="1" applyProtection="1">
      <alignment horizontal="center" vertical="center" wrapText="1"/>
      <protection locked="0"/>
    </xf>
    <xf numFmtId="0" fontId="54" fillId="0" borderId="70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4" fontId="55" fillId="22" borderId="52" xfId="70" applyNumberFormat="1" applyFont="1" applyFill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/>
    </xf>
    <xf numFmtId="4" fontId="55" fillId="22" borderId="68" xfId="70" applyNumberFormat="1" applyFont="1" applyFill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4" fontId="55" fillId="22" borderId="75" xfId="70" applyNumberFormat="1" applyFont="1" applyFill="1" applyBorder="1" applyAlignment="1">
      <alignment horizontal="center" vertical="center" wrapText="1"/>
    </xf>
    <xf numFmtId="0" fontId="54" fillId="26" borderId="21" xfId="0" applyFont="1" applyFill="1" applyBorder="1" applyAlignment="1">
      <alignment horizontal="center" vertical="center"/>
    </xf>
    <xf numFmtId="0" fontId="56" fillId="26" borderId="16" xfId="0" applyFont="1" applyFill="1" applyBorder="1" applyAlignment="1">
      <alignment vertical="center"/>
    </xf>
    <xf numFmtId="4" fontId="56" fillId="26" borderId="22" xfId="0" applyNumberFormat="1" applyFont="1" applyFill="1" applyBorder="1" applyAlignment="1">
      <alignment horizontal="center" vertical="center"/>
    </xf>
    <xf numFmtId="4" fontId="56" fillId="26" borderId="22" xfId="0" applyNumberFormat="1" applyFont="1" applyFill="1" applyBorder="1" applyAlignment="1">
      <alignment horizontal="center" vertical="center" wrapText="1"/>
    </xf>
    <xf numFmtId="0" fontId="54" fillId="27" borderId="21" xfId="0" applyFont="1" applyFill="1" applyBorder="1" applyAlignment="1">
      <alignment horizontal="center" vertical="center"/>
    </xf>
    <xf numFmtId="0" fontId="56" fillId="27" borderId="16" xfId="0" applyFont="1" applyFill="1" applyBorder="1" applyAlignment="1">
      <alignment vertical="center"/>
    </xf>
    <xf numFmtId="4" fontId="56" fillId="27" borderId="2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3" borderId="140" xfId="0" applyFont="1" applyFill="1" applyBorder="1" applyAlignment="1">
      <alignment horizontal="center" vertical="center"/>
    </xf>
    <xf numFmtId="0" fontId="5" fillId="23" borderId="141" xfId="0" applyFont="1" applyFill="1" applyBorder="1" applyAlignment="1">
      <alignment horizontal="center" vertical="center"/>
    </xf>
    <xf numFmtId="0" fontId="5" fillId="23" borderId="141" xfId="0" applyFont="1" applyFill="1" applyBorder="1" applyAlignment="1">
      <alignment vertical="center" wrapText="1"/>
    </xf>
    <xf numFmtId="0" fontId="5" fillId="23" borderId="142" xfId="0" applyFont="1" applyFill="1" applyBorder="1" applyAlignment="1">
      <alignment horizontal="center" vertical="center"/>
    </xf>
    <xf numFmtId="0" fontId="5" fillId="23" borderId="143" xfId="0" applyFont="1" applyFill="1" applyBorder="1" applyAlignment="1">
      <alignment horizontal="center" vertical="center"/>
    </xf>
    <xf numFmtId="2" fontId="5" fillId="23" borderId="143" xfId="0" applyNumberFormat="1" applyFont="1" applyFill="1" applyBorder="1" applyAlignment="1">
      <alignment horizontal="center" vertical="center"/>
    </xf>
    <xf numFmtId="4" fontId="5" fillId="23" borderId="144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/>
    </xf>
    <xf numFmtId="4" fontId="0" fillId="0" borderId="0" xfId="0" applyNumberFormat="1" applyFont="1"/>
    <xf numFmtId="4" fontId="57" fillId="0" borderId="0" xfId="0" applyNumberFormat="1" applyFont="1"/>
    <xf numFmtId="0" fontId="5" fillId="0" borderId="70" xfId="0" applyFont="1" applyBorder="1" applyAlignment="1">
      <alignment horizontal="center" vertical="center" wrapText="1"/>
    </xf>
    <xf numFmtId="3" fontId="5" fillId="0" borderId="25" xfId="0" quotePrefix="1" applyNumberFormat="1" applyFont="1" applyFill="1" applyBorder="1" applyAlignment="1">
      <alignment horizontal="center" vertical="center" wrapText="1"/>
    </xf>
    <xf numFmtId="4" fontId="5" fillId="0" borderId="25" xfId="0" quotePrefix="1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wrapText="1"/>
    </xf>
    <xf numFmtId="0" fontId="4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" fontId="51" fillId="0" borderId="6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3" fillId="0" borderId="97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4" fontId="53" fillId="0" borderId="6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27" xfId="0" applyFont="1" applyBorder="1" applyAlignment="1">
      <alignment horizontal="center" vertical="center"/>
    </xf>
    <xf numFmtId="0" fontId="43" fillId="0" borderId="128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5" fillId="18" borderId="101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>
      <alignment horizontal="center" vertical="center" wrapText="1"/>
    </xf>
    <xf numFmtId="49" fontId="35" fillId="18" borderId="9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center" vertical="center" wrapText="1"/>
    </xf>
    <xf numFmtId="0" fontId="35" fillId="18" borderId="130" xfId="0" applyFont="1" applyFill="1" applyBorder="1" applyAlignment="1" applyProtection="1">
      <alignment horizontal="center" vertical="center" wrapText="1"/>
      <protection locked="0"/>
    </xf>
    <xf numFmtId="0" fontId="35" fillId="18" borderId="131" xfId="0" applyFont="1" applyFill="1" applyBorder="1" applyAlignment="1" applyProtection="1">
      <alignment horizontal="center" vertical="center" wrapText="1"/>
      <protection locked="0"/>
    </xf>
    <xf numFmtId="0" fontId="36" fillId="18" borderId="93" xfId="0" applyFont="1" applyFill="1" applyBorder="1" applyAlignment="1">
      <alignment horizontal="center" vertical="center" wrapText="1"/>
    </xf>
    <xf numFmtId="0" fontId="36" fillId="18" borderId="37" xfId="0" applyFont="1" applyFill="1" applyBorder="1" applyAlignment="1">
      <alignment horizontal="center" vertical="center" wrapText="1"/>
    </xf>
    <xf numFmtId="4" fontId="36" fillId="18" borderId="102" xfId="0" applyNumberFormat="1" applyFont="1" applyFill="1" applyBorder="1" applyAlignment="1">
      <alignment horizontal="center" vertical="center" wrapText="1"/>
    </xf>
    <xf numFmtId="4" fontId="36" fillId="18" borderId="52" xfId="0" applyNumberFormat="1" applyFont="1" applyFill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</cellXfs>
  <cellStyles count="73">
    <cellStyle name="_PERSONAL" xfId="1" xr:uid="{00000000-0005-0000-0000-000000000000}"/>
    <cellStyle name="_PERSONAL 2" xfId="2" xr:uid="{00000000-0005-0000-0000-000001000000}"/>
    <cellStyle name="_PERSONAL_1" xfId="3" xr:uid="{00000000-0005-0000-0000-000002000000}"/>
    <cellStyle name="_PERSONAL_1 2" xfId="4" xr:uid="{00000000-0005-0000-0000-000003000000}"/>
    <cellStyle name="20% - akcent 1 2" xfId="5" xr:uid="{00000000-0005-0000-0000-000004000000}"/>
    <cellStyle name="20% - akcent 2 2" xfId="6" xr:uid="{00000000-0005-0000-0000-000005000000}"/>
    <cellStyle name="20% - akcent 3 2" xfId="7" xr:uid="{00000000-0005-0000-0000-000006000000}"/>
    <cellStyle name="20% - akcent 4 2" xfId="8" xr:uid="{00000000-0005-0000-0000-000007000000}"/>
    <cellStyle name="20% - akcent 5 2" xfId="9" xr:uid="{00000000-0005-0000-0000-000008000000}"/>
    <cellStyle name="20% - akcent 6 2" xfId="10" xr:uid="{00000000-0005-0000-0000-000009000000}"/>
    <cellStyle name="40% - akcent 1 2" xfId="11" xr:uid="{00000000-0005-0000-0000-00000A000000}"/>
    <cellStyle name="40% - akcent 2 2" xfId="12" xr:uid="{00000000-0005-0000-0000-00000B000000}"/>
    <cellStyle name="40% - akcent 3 2" xfId="13" xr:uid="{00000000-0005-0000-0000-00000C000000}"/>
    <cellStyle name="40% - akcent 4 2" xfId="14" xr:uid="{00000000-0005-0000-0000-00000D000000}"/>
    <cellStyle name="40% - akcent 5 2" xfId="15" xr:uid="{00000000-0005-0000-0000-00000E000000}"/>
    <cellStyle name="40% - akcent 6 2" xfId="16" xr:uid="{00000000-0005-0000-0000-00000F000000}"/>
    <cellStyle name="60% - akcent 1 2" xfId="17" xr:uid="{00000000-0005-0000-0000-000010000000}"/>
    <cellStyle name="60% - akcent 2 2" xfId="18" xr:uid="{00000000-0005-0000-0000-000011000000}"/>
    <cellStyle name="60% - akcent 3 2" xfId="19" xr:uid="{00000000-0005-0000-0000-000012000000}"/>
    <cellStyle name="60% - akcent 4 2" xfId="20" xr:uid="{00000000-0005-0000-0000-000013000000}"/>
    <cellStyle name="60% - akcent 5 2" xfId="21" xr:uid="{00000000-0005-0000-0000-000014000000}"/>
    <cellStyle name="60% - akcent 6 2" xfId="22" xr:uid="{00000000-0005-0000-0000-000015000000}"/>
    <cellStyle name="Akcent 1 2" xfId="23" xr:uid="{00000000-0005-0000-0000-000016000000}"/>
    <cellStyle name="Akcent 2 2" xfId="24" xr:uid="{00000000-0005-0000-0000-000017000000}"/>
    <cellStyle name="Akcent 3 2" xfId="25" xr:uid="{00000000-0005-0000-0000-000018000000}"/>
    <cellStyle name="Akcent 4 2" xfId="26" xr:uid="{00000000-0005-0000-0000-000019000000}"/>
    <cellStyle name="Akcent 5 2" xfId="27" xr:uid="{00000000-0005-0000-0000-00001A000000}"/>
    <cellStyle name="Akcent 6 2" xfId="28" xr:uid="{00000000-0005-0000-0000-00001B000000}"/>
    <cellStyle name="Comma [0]_laroux" xfId="29" xr:uid="{00000000-0005-0000-0000-00001C000000}"/>
    <cellStyle name="Comma_laroux" xfId="30" xr:uid="{00000000-0005-0000-0000-00001D000000}"/>
    <cellStyle name="Currency [0]_laroux" xfId="31" xr:uid="{00000000-0005-0000-0000-00001E000000}"/>
    <cellStyle name="Currency_laroux" xfId="32" xr:uid="{00000000-0005-0000-0000-00001F000000}"/>
    <cellStyle name="Dane wejściowe 2" xfId="33" xr:uid="{00000000-0005-0000-0000-000020000000}"/>
    <cellStyle name="Dane wyjściowe 2" xfId="34" xr:uid="{00000000-0005-0000-0000-000021000000}"/>
    <cellStyle name="Dobre 2" xfId="35" xr:uid="{00000000-0005-0000-0000-000022000000}"/>
    <cellStyle name="Dobry 2" xfId="72" xr:uid="{00000000-0005-0000-0000-000023000000}"/>
    <cellStyle name="Komórka połączona 2" xfId="36" xr:uid="{00000000-0005-0000-0000-000024000000}"/>
    <cellStyle name="Komórka zaznaczona 2" xfId="37" xr:uid="{00000000-0005-0000-0000-000025000000}"/>
    <cellStyle name="Nagłówek 1 2" xfId="38" xr:uid="{00000000-0005-0000-0000-000026000000}"/>
    <cellStyle name="Nagłówek 2 2" xfId="39" xr:uid="{00000000-0005-0000-0000-000027000000}"/>
    <cellStyle name="Nagłówek 3 2" xfId="40" xr:uid="{00000000-0005-0000-0000-000028000000}"/>
    <cellStyle name="Nagłówek 4 2" xfId="41" xr:uid="{00000000-0005-0000-0000-000029000000}"/>
    <cellStyle name="Neutralne 2" xfId="42" xr:uid="{00000000-0005-0000-0000-00002A000000}"/>
    <cellStyle name="Normal_laroux" xfId="43" xr:uid="{00000000-0005-0000-0000-00002B000000}"/>
    <cellStyle name="normální_laroux" xfId="44" xr:uid="{00000000-0005-0000-0000-00002C000000}"/>
    <cellStyle name="Normalny" xfId="0" builtinId="0"/>
    <cellStyle name="Normalny 17" xfId="45" xr:uid="{00000000-0005-0000-0000-00002E000000}"/>
    <cellStyle name="Normalny 2" xfId="46" xr:uid="{00000000-0005-0000-0000-00002F000000}"/>
    <cellStyle name="Normalny 23" xfId="47" xr:uid="{00000000-0005-0000-0000-000030000000}"/>
    <cellStyle name="Normalny 24" xfId="48" xr:uid="{00000000-0005-0000-0000-000031000000}"/>
    <cellStyle name="Normalny 25" xfId="49" xr:uid="{00000000-0005-0000-0000-000032000000}"/>
    <cellStyle name="Normalny 26" xfId="50" xr:uid="{00000000-0005-0000-0000-000033000000}"/>
    <cellStyle name="Normalny 27" xfId="51" xr:uid="{00000000-0005-0000-0000-000034000000}"/>
    <cellStyle name="Normalny 28" xfId="52" xr:uid="{00000000-0005-0000-0000-000035000000}"/>
    <cellStyle name="Normalny 29" xfId="53" xr:uid="{00000000-0005-0000-0000-000036000000}"/>
    <cellStyle name="Normalny 3" xfId="54" xr:uid="{00000000-0005-0000-0000-000037000000}"/>
    <cellStyle name="Normalny 4" xfId="55" xr:uid="{00000000-0005-0000-0000-000038000000}"/>
    <cellStyle name="Normalny 5" xfId="56" xr:uid="{00000000-0005-0000-0000-000039000000}"/>
    <cellStyle name="Normalny 6" xfId="57" xr:uid="{00000000-0005-0000-0000-00003A000000}"/>
    <cellStyle name="Obliczenia 2" xfId="58" xr:uid="{00000000-0005-0000-0000-00003B000000}"/>
    <cellStyle name="Styl 1" xfId="59" xr:uid="{00000000-0005-0000-0000-00003C000000}"/>
    <cellStyle name="Styl 1 2" xfId="60" xr:uid="{00000000-0005-0000-0000-00003D000000}"/>
    <cellStyle name="Suma 2" xfId="61" xr:uid="{00000000-0005-0000-0000-00003E000000}"/>
    <cellStyle name="Tekst objaśnienia 2" xfId="62" xr:uid="{00000000-0005-0000-0000-00003F000000}"/>
    <cellStyle name="Tekst ostrzeżenia 2" xfId="63" xr:uid="{00000000-0005-0000-0000-000040000000}"/>
    <cellStyle name="Tytuł 2" xfId="64" xr:uid="{00000000-0005-0000-0000-000041000000}"/>
    <cellStyle name="Uwaga 2" xfId="65" xr:uid="{00000000-0005-0000-0000-000042000000}"/>
    <cellStyle name="Walutowy" xfId="66" builtinId="4"/>
    <cellStyle name="Walutowy 2" xfId="67" xr:uid="{00000000-0005-0000-0000-000044000000}"/>
    <cellStyle name="Walutowy 3" xfId="68" xr:uid="{00000000-0005-0000-0000-000045000000}"/>
    <cellStyle name="Walutowy 4" xfId="69" xr:uid="{00000000-0005-0000-0000-000046000000}"/>
    <cellStyle name="Walutowy 5" xfId="70" xr:uid="{00000000-0005-0000-0000-000047000000}"/>
    <cellStyle name="Złe 2" xfId="71" xr:uid="{00000000-0005-0000-0000-00004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72"/>
  <sheetViews>
    <sheetView view="pageBreakPreview" zoomScaleNormal="100" zoomScaleSheetLayoutView="100" workbookViewId="0">
      <selection sqref="A1:G1"/>
    </sheetView>
  </sheetViews>
  <sheetFormatPr defaultRowHeight="12.75"/>
  <cols>
    <col min="1" max="1" width="7.140625" style="70" bestFit="1" customWidth="1"/>
    <col min="2" max="2" width="14.28515625" style="70" customWidth="1"/>
    <col min="3" max="3" width="61.7109375" style="60" customWidth="1"/>
    <col min="4" max="4" width="7.42578125" style="70" customWidth="1"/>
    <col min="5" max="5" width="8.5703125" style="70" customWidth="1"/>
    <col min="6" max="6" width="12" style="70" customWidth="1"/>
    <col min="7" max="7" width="14.42578125" style="407" customWidth="1"/>
    <col min="8" max="9" width="13" style="14" customWidth="1"/>
    <col min="10" max="16384" width="9.140625" style="14"/>
  </cols>
  <sheetData>
    <row r="1" spans="1:9" ht="18.75">
      <c r="A1" s="412" t="s">
        <v>254</v>
      </c>
      <c r="B1" s="413"/>
      <c r="C1" s="413"/>
      <c r="D1" s="413"/>
      <c r="E1" s="413"/>
      <c r="F1" s="413"/>
      <c r="G1" s="414"/>
      <c r="H1" s="395"/>
    </row>
    <row r="2" spans="1:9">
      <c r="A2" s="355"/>
      <c r="B2" s="396"/>
      <c r="C2" s="397"/>
      <c r="D2" s="396"/>
      <c r="E2" s="396"/>
      <c r="F2" s="396"/>
      <c r="G2" s="398"/>
      <c r="H2" s="397"/>
      <c r="I2" s="397"/>
    </row>
    <row r="3" spans="1:9" s="400" customFormat="1" ht="57" customHeight="1">
      <c r="A3" s="415" t="s">
        <v>163</v>
      </c>
      <c r="B3" s="416"/>
      <c r="C3" s="416"/>
      <c r="D3" s="416"/>
      <c r="E3" s="416"/>
      <c r="F3" s="416"/>
      <c r="G3" s="417"/>
      <c r="H3" s="399"/>
    </row>
    <row r="4" spans="1:9" s="400" customFormat="1" ht="7.5" customHeight="1" thickBot="1">
      <c r="A4" s="401"/>
      <c r="B4" s="402"/>
      <c r="C4" s="402"/>
      <c r="D4" s="403"/>
      <c r="E4" s="403"/>
      <c r="F4" s="403"/>
      <c r="G4" s="404"/>
      <c r="H4" s="405"/>
    </row>
    <row r="5" spans="1:9" s="8" customFormat="1" ht="13.5" thickTop="1">
      <c r="A5" s="418" t="s">
        <v>28</v>
      </c>
      <c r="B5" s="420" t="s">
        <v>37</v>
      </c>
      <c r="C5" s="420" t="s">
        <v>30</v>
      </c>
      <c r="D5" s="422" t="s">
        <v>47</v>
      </c>
      <c r="E5" s="423"/>
      <c r="F5" s="424" t="s">
        <v>82</v>
      </c>
      <c r="G5" s="426" t="s">
        <v>39</v>
      </c>
    </row>
    <row r="6" spans="1:9" s="8" customFormat="1">
      <c r="A6" s="419"/>
      <c r="B6" s="421"/>
      <c r="C6" s="421"/>
      <c r="D6" s="9" t="s">
        <v>0</v>
      </c>
      <c r="E6" s="9" t="s">
        <v>29</v>
      </c>
      <c r="F6" s="425"/>
      <c r="G6" s="427"/>
    </row>
    <row r="7" spans="1:9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</row>
    <row r="8" spans="1:9" ht="17.100000000000001" customHeight="1" thickBot="1">
      <c r="A8" s="15"/>
      <c r="B8" s="16" t="s">
        <v>12</v>
      </c>
      <c r="C8" s="17" t="s">
        <v>31</v>
      </c>
      <c r="D8" s="18" t="s">
        <v>11</v>
      </c>
      <c r="E8" s="18" t="s">
        <v>11</v>
      </c>
      <c r="F8" s="19" t="s">
        <v>11</v>
      </c>
      <c r="G8" s="20" t="s">
        <v>11</v>
      </c>
    </row>
    <row r="9" spans="1:9" s="25" customFormat="1" ht="13.5" thickTop="1">
      <c r="A9" s="21" t="s">
        <v>11</v>
      </c>
      <c r="B9" s="22" t="s">
        <v>13</v>
      </c>
      <c r="C9" s="23" t="s">
        <v>32</v>
      </c>
      <c r="D9" s="22" t="s">
        <v>11</v>
      </c>
      <c r="E9" s="22" t="s">
        <v>11</v>
      </c>
      <c r="F9" s="22" t="s">
        <v>11</v>
      </c>
      <c r="G9" s="24" t="s">
        <v>11</v>
      </c>
    </row>
    <row r="10" spans="1:9" s="279" customFormat="1">
      <c r="A10" s="273">
        <v>1</v>
      </c>
      <c r="B10" s="274"/>
      <c r="C10" s="275" t="s">
        <v>62</v>
      </c>
      <c r="D10" s="276" t="s">
        <v>8</v>
      </c>
      <c r="E10" s="276">
        <v>1.7</v>
      </c>
      <c r="F10" s="277"/>
      <c r="G10" s="278">
        <f>E10*$F10</f>
        <v>0</v>
      </c>
    </row>
    <row r="11" spans="1:9" s="279" customFormat="1" ht="13.5" thickBot="1">
      <c r="A11" s="273">
        <v>2</v>
      </c>
      <c r="B11" s="280"/>
      <c r="C11" s="281" t="s">
        <v>251</v>
      </c>
      <c r="D11" s="282" t="s">
        <v>10</v>
      </c>
      <c r="E11" s="392">
        <v>5</v>
      </c>
      <c r="F11" s="393"/>
      <c r="G11" s="278">
        <f>E11*$F11</f>
        <v>0</v>
      </c>
    </row>
    <row r="12" spans="1:9" s="25" customFormat="1" ht="13.5" thickBot="1">
      <c r="A12" s="26" t="s">
        <v>11</v>
      </c>
      <c r="B12" s="27" t="s">
        <v>86</v>
      </c>
      <c r="C12" s="28" t="s">
        <v>40</v>
      </c>
      <c r="D12" s="27" t="s">
        <v>11</v>
      </c>
      <c r="E12" s="27" t="s">
        <v>11</v>
      </c>
      <c r="F12" s="29" t="s">
        <v>11</v>
      </c>
      <c r="G12" s="30" t="s">
        <v>11</v>
      </c>
    </row>
    <row r="13" spans="1:9" s="279" customFormat="1">
      <c r="A13" s="273">
        <v>3</v>
      </c>
      <c r="B13" s="280"/>
      <c r="C13" s="275" t="s">
        <v>84</v>
      </c>
      <c r="D13" s="274" t="s">
        <v>10</v>
      </c>
      <c r="E13" s="274">
        <v>5</v>
      </c>
      <c r="F13" s="283"/>
      <c r="G13" s="278">
        <f t="shared" ref="G13:G15" si="0">E13*$F13</f>
        <v>0</v>
      </c>
    </row>
    <row r="14" spans="1:9" s="279" customFormat="1">
      <c r="A14" s="273">
        <v>4</v>
      </c>
      <c r="B14" s="280"/>
      <c r="C14" s="275" t="s">
        <v>132</v>
      </c>
      <c r="D14" s="274" t="s">
        <v>10</v>
      </c>
      <c r="E14" s="274">
        <v>5</v>
      </c>
      <c r="F14" s="283"/>
      <c r="G14" s="278">
        <f t="shared" si="0"/>
        <v>0</v>
      </c>
    </row>
    <row r="15" spans="1:9" s="411" customFormat="1" ht="13.5" thickBot="1">
      <c r="A15" s="408">
        <v>5</v>
      </c>
      <c r="B15" s="409"/>
      <c r="C15" s="71" t="s">
        <v>253</v>
      </c>
      <c r="D15" s="410" t="s">
        <v>10</v>
      </c>
      <c r="E15" s="409">
        <v>20</v>
      </c>
      <c r="F15" s="182"/>
      <c r="G15" s="114">
        <f t="shared" si="0"/>
        <v>0</v>
      </c>
    </row>
    <row r="16" spans="1:9" ht="13.5" thickBot="1">
      <c r="A16" s="31" t="s">
        <v>11</v>
      </c>
      <c r="B16" s="32" t="s">
        <v>21</v>
      </c>
      <c r="C16" s="33" t="s">
        <v>34</v>
      </c>
      <c r="D16" s="32" t="s">
        <v>11</v>
      </c>
      <c r="E16" s="27" t="s">
        <v>11</v>
      </c>
      <c r="F16" s="29" t="s">
        <v>11</v>
      </c>
      <c r="G16" s="30" t="s">
        <v>11</v>
      </c>
    </row>
    <row r="17" spans="1:7" s="291" customFormat="1" ht="25.5">
      <c r="A17" s="284">
        <v>6</v>
      </c>
      <c r="B17" s="285"/>
      <c r="C17" s="286" t="s">
        <v>165</v>
      </c>
      <c r="D17" s="287" t="s">
        <v>175</v>
      </c>
      <c r="E17" s="288">
        <v>1400</v>
      </c>
      <c r="F17" s="289"/>
      <c r="G17" s="290">
        <f t="shared" ref="G17:G23" si="1">E17*$F17</f>
        <v>0</v>
      </c>
    </row>
    <row r="18" spans="1:7" s="291" customFormat="1" ht="29.25" customHeight="1">
      <c r="A18" s="284">
        <f>A17+1</f>
        <v>7</v>
      </c>
      <c r="B18" s="285"/>
      <c r="C18" s="286" t="s">
        <v>166</v>
      </c>
      <c r="D18" s="287" t="s">
        <v>175</v>
      </c>
      <c r="E18" s="288">
        <v>210</v>
      </c>
      <c r="F18" s="289"/>
      <c r="G18" s="290">
        <f t="shared" si="1"/>
        <v>0</v>
      </c>
    </row>
    <row r="19" spans="1:7" s="291" customFormat="1" ht="30.75" customHeight="1">
      <c r="A19" s="284">
        <f>A18+1</f>
        <v>8</v>
      </c>
      <c r="B19" s="285"/>
      <c r="C19" s="286" t="s">
        <v>176</v>
      </c>
      <c r="D19" s="287" t="s">
        <v>175</v>
      </c>
      <c r="E19" s="288">
        <v>180</v>
      </c>
      <c r="F19" s="289"/>
      <c r="G19" s="290">
        <f t="shared" si="1"/>
        <v>0</v>
      </c>
    </row>
    <row r="20" spans="1:7" s="291" customFormat="1" ht="25.5">
      <c r="A20" s="284">
        <v>9</v>
      </c>
      <c r="B20" s="285"/>
      <c r="C20" s="286" t="s">
        <v>177</v>
      </c>
      <c r="D20" s="287" t="s">
        <v>175</v>
      </c>
      <c r="E20" s="288">
        <v>460</v>
      </c>
      <c r="F20" s="289"/>
      <c r="G20" s="290">
        <f>E20*$F20</f>
        <v>0</v>
      </c>
    </row>
    <row r="21" spans="1:7" s="291" customFormat="1">
      <c r="A21" s="284">
        <f>A20+1</f>
        <v>10</v>
      </c>
      <c r="B21" s="285"/>
      <c r="C21" s="286" t="s">
        <v>164</v>
      </c>
      <c r="D21" s="287" t="s">
        <v>9</v>
      </c>
      <c r="E21" s="288">
        <v>390</v>
      </c>
      <c r="F21" s="289"/>
      <c r="G21" s="290">
        <f>E21*$F21</f>
        <v>0</v>
      </c>
    </row>
    <row r="22" spans="1:7" s="291" customFormat="1">
      <c r="A22" s="284">
        <f>A21+1</f>
        <v>11</v>
      </c>
      <c r="B22" s="285"/>
      <c r="C22" s="286" t="s">
        <v>178</v>
      </c>
      <c r="D22" s="287" t="s">
        <v>9</v>
      </c>
      <c r="E22" s="288">
        <v>230</v>
      </c>
      <c r="F22" s="289"/>
      <c r="G22" s="290">
        <f>E22*$F22</f>
        <v>0</v>
      </c>
    </row>
    <row r="23" spans="1:7" s="291" customFormat="1" ht="13.5" thickBot="1">
      <c r="A23" s="284">
        <v>12</v>
      </c>
      <c r="B23" s="285"/>
      <c r="C23" s="286" t="s">
        <v>126</v>
      </c>
      <c r="D23" s="287" t="s">
        <v>9</v>
      </c>
      <c r="E23" s="288">
        <v>200</v>
      </c>
      <c r="F23" s="289"/>
      <c r="G23" s="290">
        <f t="shared" si="1"/>
        <v>0</v>
      </c>
    </row>
    <row r="24" spans="1:7" ht="14.25" thickTop="1" thickBot="1">
      <c r="A24" s="34" t="s">
        <v>11</v>
      </c>
      <c r="B24" s="35" t="s">
        <v>23</v>
      </c>
      <c r="C24" s="44" t="s">
        <v>36</v>
      </c>
      <c r="D24" s="45" t="s">
        <v>11</v>
      </c>
      <c r="E24" s="37" t="s">
        <v>11</v>
      </c>
      <c r="F24" s="38" t="s">
        <v>11</v>
      </c>
      <c r="G24" s="39" t="s">
        <v>11</v>
      </c>
    </row>
    <row r="25" spans="1:7" ht="14.25" thickTop="1" thickBot="1">
      <c r="A25" s="53" t="s">
        <v>11</v>
      </c>
      <c r="B25" s="54" t="s">
        <v>45</v>
      </c>
      <c r="C25" s="55" t="s">
        <v>46</v>
      </c>
      <c r="D25" s="56" t="s">
        <v>11</v>
      </c>
      <c r="E25" s="57" t="s">
        <v>11</v>
      </c>
      <c r="F25" s="58" t="s">
        <v>11</v>
      </c>
      <c r="G25" s="59" t="s">
        <v>11</v>
      </c>
    </row>
    <row r="26" spans="1:7" s="291" customFormat="1">
      <c r="A26" s="284">
        <v>13</v>
      </c>
      <c r="B26" s="292"/>
      <c r="C26" s="293" t="s">
        <v>114</v>
      </c>
      <c r="D26" s="294" t="s">
        <v>9</v>
      </c>
      <c r="E26" s="294">
        <v>70</v>
      </c>
      <c r="F26" s="295"/>
      <c r="G26" s="296">
        <f>E26*$F26</f>
        <v>0</v>
      </c>
    </row>
    <row r="27" spans="1:7" s="291" customFormat="1">
      <c r="A27" s="284">
        <f>A26+1</f>
        <v>14</v>
      </c>
      <c r="B27" s="292"/>
      <c r="C27" s="275" t="s">
        <v>115</v>
      </c>
      <c r="D27" s="276" t="s">
        <v>9</v>
      </c>
      <c r="E27" s="276">
        <v>4</v>
      </c>
      <c r="F27" s="277"/>
      <c r="G27" s="278">
        <f t="shared" ref="G27:G31" si="2">E27*$F27</f>
        <v>0</v>
      </c>
    </row>
    <row r="28" spans="1:7" s="291" customFormat="1">
      <c r="A28" s="284">
        <f t="shared" ref="A28:A31" si="3">A27+1</f>
        <v>15</v>
      </c>
      <c r="B28" s="292"/>
      <c r="C28" s="275" t="s">
        <v>116</v>
      </c>
      <c r="D28" s="276" t="s">
        <v>10</v>
      </c>
      <c r="E28" s="276">
        <v>1</v>
      </c>
      <c r="F28" s="277"/>
      <c r="G28" s="278">
        <f>E28*$F28</f>
        <v>0</v>
      </c>
    </row>
    <row r="29" spans="1:7" s="291" customFormat="1">
      <c r="A29" s="284">
        <f t="shared" si="3"/>
        <v>16</v>
      </c>
      <c r="B29" s="292"/>
      <c r="C29" s="115" t="s">
        <v>249</v>
      </c>
      <c r="D29" s="116" t="s">
        <v>10</v>
      </c>
      <c r="E29" s="116">
        <v>1</v>
      </c>
      <c r="F29" s="117"/>
      <c r="G29" s="114">
        <f t="shared" ref="G29" si="4">E29*$F29</f>
        <v>0</v>
      </c>
    </row>
    <row r="30" spans="1:7" s="291" customFormat="1">
      <c r="A30" s="284">
        <f t="shared" si="3"/>
        <v>17</v>
      </c>
      <c r="B30" s="292"/>
      <c r="C30" s="275" t="s">
        <v>250</v>
      </c>
      <c r="D30" s="276" t="s">
        <v>10</v>
      </c>
      <c r="E30" s="276">
        <v>9</v>
      </c>
      <c r="F30" s="277"/>
      <c r="G30" s="278">
        <f>E30*$F30</f>
        <v>0</v>
      </c>
    </row>
    <row r="31" spans="1:7" s="291" customFormat="1" ht="13.5" thickBot="1">
      <c r="A31" s="284">
        <f t="shared" si="3"/>
        <v>18</v>
      </c>
      <c r="B31" s="292"/>
      <c r="C31" s="275" t="s">
        <v>80</v>
      </c>
      <c r="D31" s="276" t="s">
        <v>10</v>
      </c>
      <c r="E31" s="276">
        <v>9</v>
      </c>
      <c r="F31" s="277"/>
      <c r="G31" s="278">
        <f t="shared" si="2"/>
        <v>0</v>
      </c>
    </row>
    <row r="32" spans="1:7" ht="14.25" thickTop="1" thickBot="1">
      <c r="A32" s="46" t="s">
        <v>11</v>
      </c>
      <c r="B32" s="47" t="s">
        <v>49</v>
      </c>
      <c r="C32" s="48" t="s">
        <v>50</v>
      </c>
      <c r="D32" s="49" t="s">
        <v>11</v>
      </c>
      <c r="E32" s="50" t="s">
        <v>11</v>
      </c>
      <c r="F32" s="51" t="s">
        <v>11</v>
      </c>
      <c r="G32" s="52" t="s">
        <v>11</v>
      </c>
    </row>
    <row r="33" spans="1:7" s="60" customFormat="1" ht="26.25" thickBot="1">
      <c r="A33" s="53"/>
      <c r="B33" s="54" t="s">
        <v>87</v>
      </c>
      <c r="C33" s="55" t="s">
        <v>90</v>
      </c>
      <c r="D33" s="56" t="s">
        <v>11</v>
      </c>
      <c r="E33" s="57" t="s">
        <v>11</v>
      </c>
      <c r="F33" s="58" t="s">
        <v>11</v>
      </c>
      <c r="G33" s="59" t="s">
        <v>11</v>
      </c>
    </row>
    <row r="34" spans="1:7" s="300" customFormat="1" ht="26.25" thickBot="1">
      <c r="A34" s="297">
        <v>19</v>
      </c>
      <c r="B34" s="282"/>
      <c r="C34" s="298" t="s">
        <v>171</v>
      </c>
      <c r="D34" s="299" t="s">
        <v>181</v>
      </c>
      <c r="E34" s="288">
        <v>620</v>
      </c>
      <c r="F34" s="277"/>
      <c r="G34" s="278">
        <f>E34*$F34</f>
        <v>0</v>
      </c>
    </row>
    <row r="35" spans="1:7" ht="13.5" thickBot="1">
      <c r="A35" s="53" t="s">
        <v>11</v>
      </c>
      <c r="B35" s="54" t="s">
        <v>51</v>
      </c>
      <c r="C35" s="55" t="s">
        <v>52</v>
      </c>
      <c r="D35" s="56" t="s">
        <v>11</v>
      </c>
      <c r="E35" s="57" t="s">
        <v>11</v>
      </c>
      <c r="F35" s="58" t="s">
        <v>11</v>
      </c>
      <c r="G35" s="59" t="s">
        <v>11</v>
      </c>
    </row>
    <row r="36" spans="1:7" s="291" customFormat="1" ht="14.25">
      <c r="A36" s="301">
        <v>20</v>
      </c>
      <c r="B36" s="282"/>
      <c r="C36" s="302" t="s">
        <v>53</v>
      </c>
      <c r="D36" s="294" t="s">
        <v>181</v>
      </c>
      <c r="E36" s="303">
        <v>24350</v>
      </c>
      <c r="F36" s="304"/>
      <c r="G36" s="305">
        <f>E36*$F36</f>
        <v>0</v>
      </c>
    </row>
    <row r="37" spans="1:7" s="291" customFormat="1" ht="25.5">
      <c r="A37" s="297">
        <f>A36+1</f>
        <v>21</v>
      </c>
      <c r="B37" s="282"/>
      <c r="C37" s="306" t="s">
        <v>54</v>
      </c>
      <c r="D37" s="276" t="s">
        <v>181</v>
      </c>
      <c r="E37" s="307">
        <v>550</v>
      </c>
      <c r="F37" s="308"/>
      <c r="G37" s="278">
        <f>E37*$F37</f>
        <v>0</v>
      </c>
    </row>
    <row r="38" spans="1:7" s="291" customFormat="1" ht="26.25" thickBot="1">
      <c r="A38" s="309">
        <f>A37+1</f>
        <v>22</v>
      </c>
      <c r="B38" s="282"/>
      <c r="C38" s="310" t="s">
        <v>55</v>
      </c>
      <c r="D38" s="311" t="s">
        <v>181</v>
      </c>
      <c r="E38" s="312">
        <v>23800</v>
      </c>
      <c r="F38" s="313"/>
      <c r="G38" s="314">
        <f>E38*$F38</f>
        <v>0</v>
      </c>
    </row>
    <row r="39" spans="1:7" ht="26.25" thickBot="1">
      <c r="A39" s="53" t="s">
        <v>11</v>
      </c>
      <c r="B39" s="54" t="s">
        <v>56</v>
      </c>
      <c r="C39" s="55" t="s">
        <v>65</v>
      </c>
      <c r="D39" s="56" t="s">
        <v>11</v>
      </c>
      <c r="E39" s="57" t="s">
        <v>11</v>
      </c>
      <c r="F39" s="58" t="s">
        <v>11</v>
      </c>
      <c r="G39" s="59" t="s">
        <v>11</v>
      </c>
    </row>
    <row r="40" spans="1:7" s="291" customFormat="1" ht="26.25" thickBot="1">
      <c r="A40" s="315">
        <v>23</v>
      </c>
      <c r="B40" s="285"/>
      <c r="C40" s="316" t="s">
        <v>169</v>
      </c>
      <c r="D40" s="317" t="s">
        <v>175</v>
      </c>
      <c r="E40" s="312">
        <v>550</v>
      </c>
      <c r="F40" s="313"/>
      <c r="G40" s="318">
        <f>E40*$F40</f>
        <v>0</v>
      </c>
    </row>
    <row r="41" spans="1:7" ht="26.25" thickBot="1">
      <c r="A41" s="53" t="s">
        <v>11</v>
      </c>
      <c r="B41" s="54" t="s">
        <v>57</v>
      </c>
      <c r="C41" s="55" t="s">
        <v>77</v>
      </c>
      <c r="D41" s="56" t="s">
        <v>11</v>
      </c>
      <c r="E41" s="57" t="s">
        <v>11</v>
      </c>
      <c r="F41" s="58" t="s">
        <v>11</v>
      </c>
      <c r="G41" s="59" t="s">
        <v>11</v>
      </c>
    </row>
    <row r="42" spans="1:7" s="291" customFormat="1" ht="41.25">
      <c r="A42" s="297">
        <f>A40+1</f>
        <v>24</v>
      </c>
      <c r="B42" s="319"/>
      <c r="C42" s="320" t="s">
        <v>186</v>
      </c>
      <c r="D42" s="294" t="s">
        <v>181</v>
      </c>
      <c r="E42" s="288">
        <v>480</v>
      </c>
      <c r="F42" s="308"/>
      <c r="G42" s="278">
        <f>E42*$F42</f>
        <v>0</v>
      </c>
    </row>
    <row r="43" spans="1:7" s="291" customFormat="1" ht="42" thickBot="1">
      <c r="A43" s="321">
        <f>A42+1</f>
        <v>25</v>
      </c>
      <c r="B43" s="319"/>
      <c r="C43" s="306" t="s">
        <v>180</v>
      </c>
      <c r="D43" s="311" t="s">
        <v>181</v>
      </c>
      <c r="E43" s="288">
        <v>600</v>
      </c>
      <c r="F43" s="308"/>
      <c r="G43" s="278">
        <f>E43*$F43</f>
        <v>0</v>
      </c>
    </row>
    <row r="44" spans="1:7" ht="13.5" thickBot="1">
      <c r="A44" s="53" t="s">
        <v>11</v>
      </c>
      <c r="B44" s="54" t="s">
        <v>117</v>
      </c>
      <c r="C44" s="55" t="s">
        <v>118</v>
      </c>
      <c r="D44" s="56" t="s">
        <v>11</v>
      </c>
      <c r="E44" s="57" t="s">
        <v>11</v>
      </c>
      <c r="F44" s="58" t="s">
        <v>11</v>
      </c>
      <c r="G44" s="61" t="s">
        <v>11</v>
      </c>
    </row>
    <row r="45" spans="1:7" s="291" customFormat="1" ht="26.25" thickBot="1">
      <c r="A45" s="322">
        <v>26</v>
      </c>
      <c r="B45" s="292"/>
      <c r="C45" s="293" t="s">
        <v>183</v>
      </c>
      <c r="D45" s="323" t="s">
        <v>175</v>
      </c>
      <c r="E45" s="323">
        <v>480</v>
      </c>
      <c r="F45" s="295"/>
      <c r="G45" s="296">
        <f>E45*$F45</f>
        <v>0</v>
      </c>
    </row>
    <row r="46" spans="1:7" ht="13.5" thickBot="1">
      <c r="A46" s="53" t="s">
        <v>11</v>
      </c>
      <c r="B46" s="54" t="s">
        <v>64</v>
      </c>
      <c r="C46" s="55" t="s">
        <v>58</v>
      </c>
      <c r="D46" s="56" t="s">
        <v>11</v>
      </c>
      <c r="E46" s="57" t="s">
        <v>11</v>
      </c>
      <c r="F46" s="58" t="s">
        <v>11</v>
      </c>
      <c r="G46" s="59" t="s">
        <v>11</v>
      </c>
    </row>
    <row r="47" spans="1:7" s="291" customFormat="1" ht="15" thickBot="1">
      <c r="A47" s="324">
        <f>A45+1</f>
        <v>27</v>
      </c>
      <c r="B47" s="282"/>
      <c r="C47" s="319" t="s">
        <v>113</v>
      </c>
      <c r="D47" s="325" t="s">
        <v>175</v>
      </c>
      <c r="E47" s="312">
        <v>550</v>
      </c>
      <c r="F47" s="325"/>
      <c r="G47" s="296">
        <f>E47*$F47</f>
        <v>0</v>
      </c>
    </row>
    <row r="48" spans="1:7" ht="14.25" thickTop="1" thickBot="1">
      <c r="A48" s="62" t="s">
        <v>11</v>
      </c>
      <c r="B48" s="63" t="s">
        <v>24</v>
      </c>
      <c r="C48" s="64" t="s">
        <v>1</v>
      </c>
      <c r="D48" s="65" t="s">
        <v>11</v>
      </c>
      <c r="E48" s="66" t="s">
        <v>11</v>
      </c>
      <c r="F48" s="67" t="s">
        <v>11</v>
      </c>
      <c r="G48" s="68" t="s">
        <v>11</v>
      </c>
    </row>
    <row r="49" spans="1:247" ht="14.25" thickTop="1" thickBot="1">
      <c r="A49" s="53" t="s">
        <v>11</v>
      </c>
      <c r="B49" s="54" t="s">
        <v>94</v>
      </c>
      <c r="C49" s="55" t="s">
        <v>95</v>
      </c>
      <c r="D49" s="69" t="s">
        <v>11</v>
      </c>
      <c r="E49" s="57" t="s">
        <v>11</v>
      </c>
      <c r="F49" s="58" t="s">
        <v>11</v>
      </c>
      <c r="G49" s="61" t="s">
        <v>11</v>
      </c>
      <c r="H49" s="70"/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/>
      <c r="U49" s="71"/>
      <c r="V49" s="72"/>
      <c r="W49" s="70"/>
      <c r="X49" s="71"/>
      <c r="Y49" s="72"/>
      <c r="Z49" s="70"/>
      <c r="AA49" s="71"/>
      <c r="AB49" s="72"/>
      <c r="AC49" s="70"/>
      <c r="AD49" s="71"/>
      <c r="AE49" s="72"/>
      <c r="AF49" s="70"/>
      <c r="AG49" s="71"/>
      <c r="AH49" s="72"/>
      <c r="AI49" s="70"/>
      <c r="AJ49" s="71"/>
      <c r="AK49" s="72"/>
      <c r="AL49" s="70"/>
      <c r="AM49" s="71"/>
      <c r="AN49" s="72"/>
      <c r="AO49" s="70"/>
      <c r="AP49" s="71"/>
      <c r="AQ49" s="72"/>
      <c r="AR49" s="70"/>
      <c r="AS49" s="71"/>
      <c r="AT49" s="72"/>
      <c r="AU49" s="70"/>
      <c r="AV49" s="71"/>
      <c r="AW49" s="72"/>
      <c r="AX49" s="70"/>
      <c r="AY49" s="71"/>
      <c r="AZ49" s="72"/>
      <c r="BA49" s="70"/>
      <c r="BB49" s="71"/>
      <c r="BC49" s="72"/>
      <c r="BD49" s="70"/>
      <c r="BE49" s="71"/>
      <c r="BF49" s="72"/>
      <c r="BG49" s="70"/>
      <c r="BH49" s="71"/>
      <c r="BI49" s="72"/>
      <c r="BJ49" s="70"/>
      <c r="BK49" s="71"/>
      <c r="BL49" s="72"/>
      <c r="BM49" s="70"/>
      <c r="BN49" s="71"/>
      <c r="BO49" s="72"/>
      <c r="BP49" s="70"/>
      <c r="BQ49" s="71"/>
      <c r="BR49" s="72"/>
      <c r="BS49" s="70"/>
      <c r="BT49" s="71"/>
      <c r="BU49" s="72"/>
      <c r="BV49" s="70"/>
      <c r="BW49" s="71"/>
      <c r="BX49" s="72"/>
      <c r="BY49" s="70"/>
      <c r="BZ49" s="71"/>
      <c r="CA49" s="72"/>
      <c r="CB49" s="70"/>
      <c r="CC49" s="71"/>
      <c r="CD49" s="72"/>
      <c r="CE49" s="70"/>
      <c r="CF49" s="71"/>
      <c r="CG49" s="72"/>
      <c r="CH49" s="70"/>
      <c r="CI49" s="71"/>
      <c r="CJ49" s="72"/>
      <c r="CK49" s="70"/>
      <c r="CL49" s="71"/>
      <c r="CM49" s="72"/>
      <c r="CN49" s="70"/>
      <c r="CO49" s="71"/>
      <c r="CP49" s="72"/>
      <c r="CQ49" s="70"/>
      <c r="CR49" s="71"/>
      <c r="CS49" s="72"/>
      <c r="CT49" s="70"/>
      <c r="CU49" s="71"/>
      <c r="CV49" s="72"/>
      <c r="CW49" s="70"/>
      <c r="CX49" s="71"/>
      <c r="CY49" s="72"/>
      <c r="CZ49" s="70"/>
      <c r="DA49" s="71"/>
      <c r="DB49" s="72"/>
      <c r="DC49" s="70"/>
      <c r="DD49" s="71"/>
      <c r="DE49" s="72"/>
      <c r="DF49" s="70"/>
      <c r="DG49" s="71"/>
      <c r="DH49" s="72"/>
      <c r="DI49" s="70"/>
      <c r="DJ49" s="71"/>
      <c r="DK49" s="72"/>
      <c r="DL49" s="70"/>
      <c r="DM49" s="71"/>
      <c r="DN49" s="72"/>
      <c r="DO49" s="70"/>
      <c r="DP49" s="71"/>
      <c r="DQ49" s="72"/>
      <c r="DR49" s="70"/>
      <c r="DS49" s="71"/>
      <c r="DT49" s="72"/>
      <c r="DU49" s="70"/>
      <c r="DV49" s="71"/>
      <c r="DW49" s="72"/>
      <c r="DX49" s="70"/>
      <c r="DY49" s="71"/>
      <c r="DZ49" s="72"/>
      <c r="EA49" s="70"/>
      <c r="EB49" s="71"/>
      <c r="EC49" s="72"/>
      <c r="ED49" s="70"/>
      <c r="EE49" s="71"/>
      <c r="EF49" s="72"/>
      <c r="EG49" s="70"/>
      <c r="EH49" s="71"/>
      <c r="EI49" s="72"/>
      <c r="EJ49" s="70"/>
      <c r="EK49" s="71"/>
      <c r="EL49" s="72"/>
      <c r="EM49" s="70"/>
      <c r="EN49" s="71"/>
      <c r="EO49" s="72"/>
      <c r="EP49" s="70"/>
      <c r="EQ49" s="71"/>
      <c r="ER49" s="72"/>
      <c r="ES49" s="70"/>
      <c r="ET49" s="71"/>
      <c r="EU49" s="72"/>
      <c r="EV49" s="70"/>
      <c r="EW49" s="71"/>
      <c r="EX49" s="72"/>
      <c r="EY49" s="70"/>
      <c r="EZ49" s="71"/>
      <c r="FA49" s="72"/>
      <c r="FB49" s="70"/>
      <c r="FC49" s="71"/>
      <c r="FD49" s="72"/>
      <c r="FE49" s="70"/>
      <c r="FF49" s="71"/>
      <c r="FG49" s="72"/>
      <c r="FH49" s="70"/>
      <c r="FI49" s="71"/>
      <c r="FJ49" s="72"/>
      <c r="FK49" s="70"/>
      <c r="FL49" s="71"/>
      <c r="FM49" s="72"/>
      <c r="FN49" s="70"/>
      <c r="FO49" s="71"/>
      <c r="FP49" s="72"/>
      <c r="FQ49" s="70"/>
      <c r="FR49" s="71"/>
      <c r="FS49" s="72"/>
      <c r="FT49" s="70"/>
      <c r="FU49" s="71"/>
      <c r="FV49" s="72"/>
      <c r="FW49" s="70"/>
      <c r="FX49" s="71"/>
      <c r="FY49" s="72"/>
      <c r="FZ49" s="70"/>
      <c r="GA49" s="71"/>
      <c r="GB49" s="72"/>
      <c r="GC49" s="70"/>
      <c r="GD49" s="71"/>
      <c r="GE49" s="72"/>
      <c r="GF49" s="70"/>
      <c r="GG49" s="71"/>
      <c r="GH49" s="72"/>
      <c r="GI49" s="70"/>
      <c r="GJ49" s="71"/>
      <c r="GK49" s="72"/>
      <c r="GL49" s="70"/>
      <c r="GM49" s="71"/>
      <c r="GN49" s="72"/>
      <c r="GO49" s="70"/>
      <c r="GP49" s="71"/>
      <c r="GQ49" s="72"/>
      <c r="GR49" s="70"/>
      <c r="GS49" s="71"/>
      <c r="GT49" s="72"/>
      <c r="GU49" s="70"/>
      <c r="GV49" s="71"/>
      <c r="GW49" s="72"/>
      <c r="GX49" s="70"/>
      <c r="GY49" s="71"/>
      <c r="GZ49" s="72"/>
      <c r="HA49" s="70"/>
      <c r="HB49" s="71"/>
      <c r="HC49" s="72"/>
      <c r="HD49" s="70"/>
      <c r="HE49" s="71"/>
      <c r="HF49" s="72"/>
      <c r="HG49" s="70"/>
      <c r="HH49" s="71"/>
      <c r="HI49" s="72"/>
      <c r="HJ49" s="70"/>
      <c r="HK49" s="71"/>
      <c r="HL49" s="72"/>
      <c r="HM49" s="70"/>
      <c r="HN49" s="71"/>
      <c r="HO49" s="72"/>
      <c r="HP49" s="70"/>
      <c r="HQ49" s="71"/>
      <c r="HR49" s="72"/>
      <c r="HS49" s="70"/>
      <c r="HT49" s="71"/>
      <c r="HU49" s="72"/>
      <c r="HV49" s="70"/>
      <c r="HW49" s="71"/>
      <c r="HX49" s="72"/>
      <c r="HY49" s="70"/>
      <c r="HZ49" s="71"/>
      <c r="IA49" s="72"/>
      <c r="IB49" s="70"/>
      <c r="IC49" s="71"/>
      <c r="ID49" s="72"/>
      <c r="IE49" s="70"/>
      <c r="IF49" s="71"/>
      <c r="IG49" s="72"/>
      <c r="IH49" s="70"/>
      <c r="II49" s="71"/>
      <c r="IJ49" s="72"/>
      <c r="IK49" s="70"/>
      <c r="IL49" s="71"/>
      <c r="IM49" s="72"/>
    </row>
    <row r="50" spans="1:247" s="291" customFormat="1" ht="26.25" thickBot="1">
      <c r="A50" s="326">
        <f>A47+1</f>
        <v>28</v>
      </c>
      <c r="B50" s="327"/>
      <c r="C50" s="328" t="s">
        <v>182</v>
      </c>
      <c r="D50" s="327" t="s">
        <v>175</v>
      </c>
      <c r="E50" s="327">
        <v>20</v>
      </c>
      <c r="F50" s="329"/>
      <c r="G50" s="330">
        <f>E50*$F50</f>
        <v>0</v>
      </c>
      <c r="H50" s="292"/>
      <c r="I50" s="281"/>
      <c r="J50" s="331"/>
      <c r="K50" s="292"/>
      <c r="L50" s="281"/>
      <c r="M50" s="331"/>
      <c r="N50" s="292"/>
      <c r="O50" s="281"/>
      <c r="P50" s="331"/>
      <c r="Q50" s="292"/>
      <c r="R50" s="281"/>
      <c r="S50" s="331"/>
      <c r="T50" s="292"/>
      <c r="U50" s="281"/>
      <c r="V50" s="331"/>
      <c r="W50" s="292"/>
      <c r="X50" s="281"/>
      <c r="Y50" s="331"/>
      <c r="Z50" s="292"/>
      <c r="AA50" s="281"/>
      <c r="AB50" s="331"/>
      <c r="AC50" s="292"/>
      <c r="AD50" s="281"/>
      <c r="AE50" s="331"/>
      <c r="AF50" s="292"/>
      <c r="AG50" s="281"/>
      <c r="AH50" s="331"/>
      <c r="AI50" s="292"/>
      <c r="AJ50" s="281"/>
      <c r="AK50" s="331"/>
      <c r="AL50" s="292"/>
      <c r="AM50" s="281"/>
      <c r="AN50" s="331"/>
      <c r="AO50" s="292"/>
      <c r="AP50" s="281"/>
      <c r="AQ50" s="331"/>
      <c r="AR50" s="292"/>
      <c r="AS50" s="281"/>
      <c r="AT50" s="331"/>
      <c r="AU50" s="292"/>
      <c r="AV50" s="281"/>
      <c r="AW50" s="331"/>
      <c r="AX50" s="292"/>
      <c r="AY50" s="281"/>
      <c r="AZ50" s="331"/>
      <c r="BA50" s="292"/>
      <c r="BB50" s="281"/>
      <c r="BC50" s="331"/>
      <c r="BD50" s="292"/>
      <c r="BE50" s="281"/>
      <c r="BF50" s="331"/>
      <c r="BG50" s="292"/>
      <c r="BH50" s="281"/>
      <c r="BI50" s="331"/>
      <c r="BJ50" s="292"/>
      <c r="BK50" s="281"/>
      <c r="BL50" s="331"/>
      <c r="BM50" s="292"/>
      <c r="BN50" s="281"/>
      <c r="BO50" s="331"/>
      <c r="BP50" s="292"/>
      <c r="BQ50" s="281"/>
      <c r="BR50" s="331"/>
      <c r="BS50" s="292"/>
      <c r="BT50" s="281"/>
      <c r="BU50" s="331"/>
      <c r="BV50" s="292"/>
      <c r="BW50" s="281"/>
      <c r="BX50" s="331"/>
      <c r="BY50" s="292"/>
      <c r="BZ50" s="281"/>
      <c r="CA50" s="331"/>
      <c r="CB50" s="292"/>
      <c r="CC50" s="281"/>
      <c r="CD50" s="331"/>
      <c r="CE50" s="292"/>
      <c r="CF50" s="281"/>
      <c r="CG50" s="331"/>
      <c r="CH50" s="292"/>
      <c r="CI50" s="281"/>
      <c r="CJ50" s="331"/>
      <c r="CK50" s="292"/>
      <c r="CL50" s="281"/>
      <c r="CM50" s="331"/>
      <c r="CN50" s="292"/>
      <c r="CO50" s="281"/>
      <c r="CP50" s="331"/>
      <c r="CQ50" s="292"/>
      <c r="CR50" s="281"/>
      <c r="CS50" s="331"/>
      <c r="CT50" s="292"/>
      <c r="CU50" s="281"/>
      <c r="CV50" s="331"/>
      <c r="CW50" s="292"/>
      <c r="CX50" s="281"/>
      <c r="CY50" s="331"/>
      <c r="CZ50" s="292"/>
      <c r="DA50" s="281"/>
      <c r="DB50" s="331"/>
      <c r="DC50" s="292"/>
      <c r="DD50" s="281"/>
      <c r="DE50" s="331"/>
      <c r="DF50" s="292"/>
      <c r="DG50" s="281"/>
      <c r="DH50" s="331"/>
      <c r="DI50" s="292"/>
      <c r="DJ50" s="281"/>
      <c r="DK50" s="331"/>
      <c r="DL50" s="292"/>
      <c r="DM50" s="281"/>
      <c r="DN50" s="331"/>
      <c r="DO50" s="292"/>
      <c r="DP50" s="281"/>
      <c r="DQ50" s="331"/>
      <c r="DR50" s="292"/>
      <c r="DS50" s="281"/>
      <c r="DT50" s="331"/>
      <c r="DU50" s="292"/>
      <c r="DV50" s="281"/>
      <c r="DW50" s="331"/>
      <c r="DX50" s="292"/>
      <c r="DY50" s="281"/>
      <c r="DZ50" s="331"/>
      <c r="EA50" s="292"/>
      <c r="EB50" s="281"/>
      <c r="EC50" s="331"/>
      <c r="ED50" s="292"/>
      <c r="EE50" s="281"/>
      <c r="EF50" s="331"/>
      <c r="EG50" s="292"/>
      <c r="EH50" s="281"/>
      <c r="EI50" s="331"/>
      <c r="EJ50" s="292"/>
      <c r="EK50" s="281"/>
      <c r="EL50" s="331"/>
      <c r="EM50" s="292"/>
      <c r="EN50" s="281"/>
      <c r="EO50" s="331"/>
      <c r="EP50" s="292"/>
      <c r="EQ50" s="281"/>
      <c r="ER50" s="331"/>
      <c r="ES50" s="292"/>
      <c r="ET50" s="281"/>
      <c r="EU50" s="331"/>
      <c r="EV50" s="292"/>
      <c r="EW50" s="281"/>
      <c r="EX50" s="331"/>
      <c r="EY50" s="292"/>
      <c r="EZ50" s="281"/>
      <c r="FA50" s="331"/>
      <c r="FB50" s="292"/>
      <c r="FC50" s="281"/>
      <c r="FD50" s="331"/>
      <c r="FE50" s="292"/>
      <c r="FF50" s="281"/>
      <c r="FG50" s="331"/>
      <c r="FH50" s="292"/>
      <c r="FI50" s="281"/>
      <c r="FJ50" s="331"/>
      <c r="FK50" s="292"/>
      <c r="FL50" s="281"/>
      <c r="FM50" s="331"/>
      <c r="FN50" s="292"/>
      <c r="FO50" s="281"/>
      <c r="FP50" s="331"/>
      <c r="FQ50" s="292"/>
      <c r="FR50" s="281"/>
      <c r="FS50" s="331"/>
      <c r="FT50" s="292"/>
      <c r="FU50" s="281"/>
      <c r="FV50" s="331"/>
      <c r="FW50" s="292"/>
      <c r="FX50" s="281"/>
      <c r="FY50" s="331"/>
      <c r="FZ50" s="292"/>
      <c r="GA50" s="281"/>
      <c r="GB50" s="331"/>
      <c r="GC50" s="292"/>
      <c r="GD50" s="281"/>
      <c r="GE50" s="331"/>
      <c r="GF50" s="292"/>
      <c r="GG50" s="281"/>
      <c r="GH50" s="331"/>
      <c r="GI50" s="292"/>
      <c r="GJ50" s="281"/>
      <c r="GK50" s="331"/>
      <c r="GL50" s="292"/>
      <c r="GM50" s="281"/>
      <c r="GN50" s="331"/>
      <c r="GO50" s="292"/>
      <c r="GP50" s="281"/>
      <c r="GQ50" s="331"/>
      <c r="GR50" s="292"/>
      <c r="GS50" s="281"/>
      <c r="GT50" s="331"/>
      <c r="GU50" s="292"/>
      <c r="GV50" s="281"/>
      <c r="GW50" s="331"/>
      <c r="GX50" s="292"/>
      <c r="GY50" s="281"/>
      <c r="GZ50" s="331"/>
      <c r="HA50" s="292"/>
      <c r="HB50" s="281"/>
      <c r="HC50" s="331"/>
      <c r="HD50" s="292"/>
      <c r="HE50" s="281"/>
      <c r="HF50" s="331"/>
      <c r="HG50" s="292"/>
      <c r="HH50" s="281"/>
      <c r="HI50" s="331"/>
      <c r="HJ50" s="292"/>
      <c r="HK50" s="281"/>
      <c r="HL50" s="331"/>
      <c r="HM50" s="292"/>
      <c r="HN50" s="281"/>
      <c r="HO50" s="331"/>
      <c r="HP50" s="292"/>
      <c r="HQ50" s="281"/>
      <c r="HR50" s="331"/>
      <c r="HS50" s="292"/>
      <c r="HT50" s="281"/>
      <c r="HU50" s="331"/>
      <c r="HV50" s="292"/>
      <c r="HW50" s="281"/>
      <c r="HX50" s="331"/>
      <c r="HY50" s="292"/>
      <c r="HZ50" s="281"/>
      <c r="IA50" s="331"/>
      <c r="IB50" s="292"/>
      <c r="IC50" s="281"/>
      <c r="ID50" s="331"/>
      <c r="IE50" s="292"/>
      <c r="IF50" s="281"/>
      <c r="IG50" s="331"/>
      <c r="IH50" s="292"/>
      <c r="II50" s="281"/>
      <c r="IJ50" s="331"/>
      <c r="IK50" s="292"/>
      <c r="IL50" s="281"/>
      <c r="IM50" s="331"/>
    </row>
    <row r="51" spans="1:247" ht="13.5" thickBot="1">
      <c r="A51" s="53" t="s">
        <v>11</v>
      </c>
      <c r="B51" s="54" t="s">
        <v>119</v>
      </c>
      <c r="C51" s="55" t="s">
        <v>120</v>
      </c>
      <c r="D51" s="69" t="s">
        <v>11</v>
      </c>
      <c r="E51" s="57" t="s">
        <v>11</v>
      </c>
      <c r="F51" s="58" t="s">
        <v>11</v>
      </c>
      <c r="G51" s="59" t="s">
        <v>11</v>
      </c>
      <c r="H51" s="70"/>
      <c r="I51" s="71"/>
      <c r="J51" s="72"/>
      <c r="K51" s="70"/>
      <c r="L51" s="71"/>
      <c r="M51" s="72"/>
      <c r="N51" s="70"/>
      <c r="O51" s="71"/>
      <c r="P51" s="72"/>
      <c r="Q51" s="70"/>
      <c r="R51" s="71"/>
      <c r="S51" s="72"/>
      <c r="T51" s="70"/>
      <c r="U51" s="71"/>
      <c r="V51" s="72"/>
      <c r="W51" s="70"/>
      <c r="X51" s="71"/>
      <c r="Y51" s="72"/>
      <c r="Z51" s="70"/>
      <c r="AA51" s="71"/>
      <c r="AB51" s="72"/>
      <c r="AC51" s="70"/>
      <c r="AD51" s="71"/>
      <c r="AE51" s="72"/>
      <c r="AF51" s="70"/>
      <c r="AG51" s="71"/>
      <c r="AH51" s="72"/>
      <c r="AI51" s="70"/>
      <c r="AJ51" s="71"/>
      <c r="AK51" s="72"/>
      <c r="AL51" s="70"/>
      <c r="AM51" s="71"/>
      <c r="AN51" s="72"/>
      <c r="AO51" s="70"/>
      <c r="AP51" s="71"/>
      <c r="AQ51" s="72"/>
      <c r="AR51" s="70"/>
      <c r="AS51" s="71"/>
      <c r="AT51" s="72"/>
      <c r="AU51" s="70"/>
      <c r="AV51" s="71"/>
      <c r="AW51" s="72"/>
      <c r="AX51" s="70"/>
      <c r="AY51" s="71"/>
      <c r="AZ51" s="72"/>
      <c r="BA51" s="70"/>
      <c r="BB51" s="71"/>
      <c r="BC51" s="72"/>
      <c r="BD51" s="70"/>
      <c r="BE51" s="71"/>
      <c r="BF51" s="72"/>
      <c r="BG51" s="70"/>
      <c r="BH51" s="71"/>
      <c r="BI51" s="72"/>
      <c r="BJ51" s="70"/>
      <c r="BK51" s="71"/>
      <c r="BL51" s="72"/>
      <c r="BM51" s="70"/>
      <c r="BN51" s="71"/>
      <c r="BO51" s="72"/>
      <c r="BP51" s="70"/>
      <c r="BQ51" s="71"/>
      <c r="BR51" s="72"/>
      <c r="BS51" s="70"/>
      <c r="BT51" s="71"/>
      <c r="BU51" s="72"/>
      <c r="BV51" s="70"/>
      <c r="BW51" s="71"/>
      <c r="BX51" s="72"/>
      <c r="BY51" s="70"/>
      <c r="BZ51" s="71"/>
      <c r="CA51" s="72"/>
      <c r="CB51" s="70"/>
      <c r="CC51" s="71"/>
      <c r="CD51" s="72"/>
      <c r="CE51" s="70"/>
      <c r="CF51" s="71"/>
      <c r="CG51" s="72"/>
      <c r="CH51" s="70"/>
      <c r="CI51" s="71"/>
      <c r="CJ51" s="72"/>
      <c r="CK51" s="70"/>
      <c r="CL51" s="71"/>
      <c r="CM51" s="72"/>
      <c r="CN51" s="70"/>
      <c r="CO51" s="71"/>
      <c r="CP51" s="72"/>
      <c r="CQ51" s="70"/>
      <c r="CR51" s="71"/>
      <c r="CS51" s="72"/>
      <c r="CT51" s="70"/>
      <c r="CU51" s="71"/>
      <c r="CV51" s="72"/>
      <c r="CW51" s="70"/>
      <c r="CX51" s="71"/>
      <c r="CY51" s="72"/>
      <c r="CZ51" s="70"/>
      <c r="DA51" s="71"/>
      <c r="DB51" s="72"/>
      <c r="DC51" s="70"/>
      <c r="DD51" s="71"/>
      <c r="DE51" s="72"/>
      <c r="DF51" s="70"/>
      <c r="DG51" s="71"/>
      <c r="DH51" s="72"/>
      <c r="DI51" s="70"/>
      <c r="DJ51" s="71"/>
      <c r="DK51" s="72"/>
      <c r="DL51" s="70"/>
      <c r="DM51" s="71"/>
      <c r="DN51" s="72"/>
      <c r="DO51" s="70"/>
      <c r="DP51" s="71"/>
      <c r="DQ51" s="72"/>
      <c r="DR51" s="70"/>
      <c r="DS51" s="71"/>
      <c r="DT51" s="72"/>
      <c r="DU51" s="70"/>
      <c r="DV51" s="71"/>
      <c r="DW51" s="72"/>
      <c r="DX51" s="70"/>
      <c r="DY51" s="71"/>
      <c r="DZ51" s="72"/>
      <c r="EA51" s="70"/>
      <c r="EB51" s="71"/>
      <c r="EC51" s="72"/>
      <c r="ED51" s="70"/>
      <c r="EE51" s="71"/>
      <c r="EF51" s="72"/>
      <c r="EG51" s="70"/>
      <c r="EH51" s="71"/>
      <c r="EI51" s="72"/>
      <c r="EJ51" s="70"/>
      <c r="EK51" s="71"/>
      <c r="EL51" s="72"/>
      <c r="EM51" s="70"/>
      <c r="EN51" s="71"/>
      <c r="EO51" s="72"/>
      <c r="EP51" s="70"/>
      <c r="EQ51" s="71"/>
      <c r="ER51" s="72"/>
      <c r="ES51" s="70"/>
      <c r="ET51" s="71"/>
      <c r="EU51" s="72"/>
      <c r="EV51" s="70"/>
      <c r="EW51" s="71"/>
      <c r="EX51" s="72"/>
      <c r="EY51" s="70"/>
      <c r="EZ51" s="71"/>
      <c r="FA51" s="72"/>
      <c r="FB51" s="70"/>
      <c r="FC51" s="71"/>
      <c r="FD51" s="72"/>
      <c r="FE51" s="70"/>
      <c r="FF51" s="71"/>
      <c r="FG51" s="72"/>
      <c r="FH51" s="70"/>
      <c r="FI51" s="71"/>
      <c r="FJ51" s="72"/>
      <c r="FK51" s="70"/>
      <c r="FL51" s="71"/>
      <c r="FM51" s="72"/>
      <c r="FN51" s="70"/>
      <c r="FO51" s="71"/>
      <c r="FP51" s="72"/>
      <c r="FQ51" s="70"/>
      <c r="FR51" s="71"/>
      <c r="FS51" s="72"/>
      <c r="FT51" s="70"/>
      <c r="FU51" s="71"/>
      <c r="FV51" s="72"/>
      <c r="FW51" s="70"/>
      <c r="FX51" s="71"/>
      <c r="FY51" s="72"/>
      <c r="FZ51" s="70"/>
      <c r="GA51" s="71"/>
      <c r="GB51" s="72"/>
      <c r="GC51" s="70"/>
      <c r="GD51" s="71"/>
      <c r="GE51" s="72"/>
      <c r="GF51" s="70"/>
      <c r="GG51" s="71"/>
      <c r="GH51" s="72"/>
      <c r="GI51" s="70"/>
      <c r="GJ51" s="71"/>
      <c r="GK51" s="72"/>
      <c r="GL51" s="70"/>
      <c r="GM51" s="71"/>
      <c r="GN51" s="72"/>
      <c r="GO51" s="70"/>
      <c r="GP51" s="71"/>
      <c r="GQ51" s="72"/>
      <c r="GR51" s="70"/>
      <c r="GS51" s="71"/>
      <c r="GT51" s="72"/>
      <c r="GU51" s="70"/>
      <c r="GV51" s="71"/>
      <c r="GW51" s="72"/>
      <c r="GX51" s="70"/>
      <c r="GY51" s="71"/>
      <c r="GZ51" s="72"/>
      <c r="HA51" s="70"/>
      <c r="HB51" s="71"/>
      <c r="HC51" s="72"/>
      <c r="HD51" s="70"/>
      <c r="HE51" s="71"/>
      <c r="HF51" s="72"/>
      <c r="HG51" s="70"/>
      <c r="HH51" s="71"/>
      <c r="HI51" s="72"/>
      <c r="HJ51" s="70"/>
      <c r="HK51" s="71"/>
      <c r="HL51" s="72"/>
      <c r="HM51" s="70"/>
      <c r="HN51" s="71"/>
      <c r="HO51" s="72"/>
      <c r="HP51" s="70"/>
      <c r="HQ51" s="71"/>
      <c r="HR51" s="72"/>
      <c r="HS51" s="70"/>
      <c r="HT51" s="71"/>
      <c r="HU51" s="72"/>
      <c r="HV51" s="70"/>
      <c r="HW51" s="71"/>
      <c r="HX51" s="72"/>
      <c r="HY51" s="70"/>
      <c r="HZ51" s="71"/>
      <c r="IA51" s="72"/>
      <c r="IB51" s="70"/>
      <c r="IC51" s="71"/>
      <c r="ID51" s="72"/>
      <c r="IE51" s="70"/>
      <c r="IF51" s="71"/>
      <c r="IG51" s="72"/>
      <c r="IH51" s="70"/>
      <c r="II51" s="71"/>
      <c r="IJ51" s="72"/>
      <c r="IK51" s="70"/>
      <c r="IL51" s="71"/>
      <c r="IM51" s="72"/>
    </row>
    <row r="52" spans="1:247" s="291" customFormat="1" ht="39" thickBot="1">
      <c r="A52" s="332">
        <f>A50+1</f>
        <v>29</v>
      </c>
      <c r="B52" s="333"/>
      <c r="C52" s="334" t="s">
        <v>125</v>
      </c>
      <c r="D52" s="294" t="s">
        <v>111</v>
      </c>
      <c r="E52" s="294">
        <v>480</v>
      </c>
      <c r="F52" s="295"/>
      <c r="G52" s="296">
        <f>E52*F52</f>
        <v>0</v>
      </c>
      <c r="H52" s="292"/>
      <c r="I52" s="281"/>
      <c r="J52" s="331"/>
      <c r="K52" s="292"/>
      <c r="L52" s="281"/>
      <c r="M52" s="331"/>
      <c r="N52" s="292"/>
      <c r="O52" s="281"/>
      <c r="P52" s="331"/>
      <c r="Q52" s="292"/>
      <c r="R52" s="281"/>
      <c r="S52" s="331"/>
      <c r="T52" s="292"/>
      <c r="U52" s="281"/>
      <c r="V52" s="331"/>
      <c r="W52" s="292"/>
      <c r="X52" s="281"/>
      <c r="Y52" s="331"/>
      <c r="Z52" s="292"/>
      <c r="AA52" s="281"/>
      <c r="AB52" s="331"/>
      <c r="AC52" s="292"/>
      <c r="AD52" s="281"/>
      <c r="AE52" s="331"/>
      <c r="AF52" s="292"/>
      <c r="AG52" s="281"/>
      <c r="AH52" s="331"/>
      <c r="AI52" s="292"/>
      <c r="AJ52" s="281"/>
      <c r="AK52" s="331"/>
      <c r="AL52" s="292"/>
      <c r="AM52" s="281"/>
      <c r="AN52" s="331"/>
      <c r="AO52" s="292"/>
      <c r="AP52" s="281"/>
      <c r="AQ52" s="331"/>
      <c r="AR52" s="292"/>
      <c r="AS52" s="281"/>
      <c r="AT52" s="331"/>
      <c r="AU52" s="292"/>
      <c r="AV52" s="281"/>
      <c r="AW52" s="331"/>
      <c r="AX52" s="292"/>
      <c r="AY52" s="281"/>
      <c r="AZ52" s="331"/>
      <c r="BA52" s="292"/>
      <c r="BB52" s="281"/>
      <c r="BC52" s="331"/>
      <c r="BD52" s="292"/>
      <c r="BE52" s="281"/>
      <c r="BF52" s="331"/>
      <c r="BG52" s="292"/>
      <c r="BH52" s="281"/>
      <c r="BI52" s="331"/>
      <c r="BJ52" s="292"/>
      <c r="BK52" s="281"/>
      <c r="BL52" s="331"/>
      <c r="BM52" s="292"/>
      <c r="BN52" s="281"/>
      <c r="BO52" s="331"/>
      <c r="BP52" s="292"/>
      <c r="BQ52" s="281"/>
      <c r="BR52" s="331"/>
      <c r="BS52" s="292"/>
      <c r="BT52" s="281"/>
      <c r="BU52" s="331"/>
      <c r="BV52" s="292"/>
      <c r="BW52" s="281"/>
      <c r="BX52" s="331"/>
      <c r="BY52" s="292"/>
      <c r="BZ52" s="281"/>
      <c r="CA52" s="331"/>
      <c r="CB52" s="292"/>
      <c r="CC52" s="281"/>
      <c r="CD52" s="331"/>
      <c r="CE52" s="292"/>
      <c r="CF52" s="281"/>
      <c r="CG52" s="331"/>
      <c r="CH52" s="292"/>
      <c r="CI52" s="281"/>
      <c r="CJ52" s="331"/>
      <c r="CK52" s="292"/>
      <c r="CL52" s="281"/>
      <c r="CM52" s="331"/>
      <c r="CN52" s="292"/>
      <c r="CO52" s="281"/>
      <c r="CP52" s="331"/>
      <c r="CQ52" s="292"/>
      <c r="CR52" s="281"/>
      <c r="CS52" s="331"/>
      <c r="CT52" s="292"/>
      <c r="CU52" s="281"/>
      <c r="CV52" s="331"/>
      <c r="CW52" s="292"/>
      <c r="CX52" s="281"/>
      <c r="CY52" s="331"/>
      <c r="CZ52" s="292"/>
      <c r="DA52" s="281"/>
      <c r="DB52" s="331"/>
      <c r="DC52" s="292"/>
      <c r="DD52" s="281"/>
      <c r="DE52" s="331"/>
      <c r="DF52" s="292"/>
      <c r="DG52" s="281"/>
      <c r="DH52" s="331"/>
      <c r="DI52" s="292"/>
      <c r="DJ52" s="281"/>
      <c r="DK52" s="331"/>
      <c r="DL52" s="292"/>
      <c r="DM52" s="281"/>
      <c r="DN52" s="331"/>
      <c r="DO52" s="292"/>
      <c r="DP52" s="281"/>
      <c r="DQ52" s="331"/>
      <c r="DR52" s="292"/>
      <c r="DS52" s="281"/>
      <c r="DT52" s="331"/>
      <c r="DU52" s="292"/>
      <c r="DV52" s="281"/>
      <c r="DW52" s="331"/>
      <c r="DX52" s="292"/>
      <c r="DY52" s="281"/>
      <c r="DZ52" s="331"/>
      <c r="EA52" s="292"/>
      <c r="EB52" s="281"/>
      <c r="EC52" s="331"/>
      <c r="ED52" s="292"/>
      <c r="EE52" s="281"/>
      <c r="EF52" s="331"/>
      <c r="EG52" s="292"/>
      <c r="EH52" s="281"/>
      <c r="EI52" s="331"/>
      <c r="EJ52" s="292"/>
      <c r="EK52" s="281"/>
      <c r="EL52" s="331"/>
      <c r="EM52" s="292"/>
      <c r="EN52" s="281"/>
      <c r="EO52" s="331"/>
      <c r="EP52" s="292"/>
      <c r="EQ52" s="281"/>
      <c r="ER52" s="331"/>
      <c r="ES52" s="292"/>
      <c r="ET52" s="281"/>
      <c r="EU52" s="331"/>
      <c r="EV52" s="292"/>
      <c r="EW52" s="281"/>
      <c r="EX52" s="331"/>
      <c r="EY52" s="292"/>
      <c r="EZ52" s="281"/>
      <c r="FA52" s="331"/>
      <c r="FB52" s="292"/>
      <c r="FC52" s="281"/>
      <c r="FD52" s="331"/>
      <c r="FE52" s="292"/>
      <c r="FF52" s="281"/>
      <c r="FG52" s="331"/>
      <c r="FH52" s="292"/>
      <c r="FI52" s="281"/>
      <c r="FJ52" s="331"/>
      <c r="FK52" s="292"/>
      <c r="FL52" s="281"/>
      <c r="FM52" s="331"/>
      <c r="FN52" s="292"/>
      <c r="FO52" s="281"/>
      <c r="FP52" s="331"/>
      <c r="FQ52" s="292"/>
      <c r="FR52" s="281"/>
      <c r="FS52" s="331"/>
      <c r="FT52" s="292"/>
      <c r="FU52" s="281"/>
      <c r="FV52" s="331"/>
      <c r="FW52" s="292"/>
      <c r="FX52" s="281"/>
      <c r="FY52" s="331"/>
      <c r="FZ52" s="292"/>
      <c r="GA52" s="281"/>
      <c r="GB52" s="331"/>
      <c r="GC52" s="292"/>
      <c r="GD52" s="281"/>
      <c r="GE52" s="331"/>
      <c r="GF52" s="292"/>
      <c r="GG52" s="281"/>
      <c r="GH52" s="331"/>
      <c r="GI52" s="292"/>
      <c r="GJ52" s="281"/>
      <c r="GK52" s="331"/>
      <c r="GL52" s="292"/>
      <c r="GM52" s="281"/>
      <c r="GN52" s="331"/>
      <c r="GO52" s="292"/>
      <c r="GP52" s="281"/>
      <c r="GQ52" s="331"/>
      <c r="GR52" s="292"/>
      <c r="GS52" s="281"/>
      <c r="GT52" s="331"/>
      <c r="GU52" s="292"/>
      <c r="GV52" s="281"/>
      <c r="GW52" s="331"/>
      <c r="GX52" s="292"/>
      <c r="GY52" s="281"/>
      <c r="GZ52" s="331"/>
      <c r="HA52" s="292"/>
      <c r="HB52" s="281"/>
      <c r="HC52" s="331"/>
      <c r="HD52" s="292"/>
      <c r="HE52" s="281"/>
      <c r="HF52" s="331"/>
      <c r="HG52" s="292"/>
      <c r="HH52" s="281"/>
      <c r="HI52" s="331"/>
      <c r="HJ52" s="292"/>
      <c r="HK52" s="281"/>
      <c r="HL52" s="331"/>
      <c r="HM52" s="292"/>
      <c r="HN52" s="281"/>
      <c r="HO52" s="331"/>
      <c r="HP52" s="292"/>
      <c r="HQ52" s="281"/>
      <c r="HR52" s="331"/>
      <c r="HS52" s="292"/>
      <c r="HT52" s="281"/>
      <c r="HU52" s="331"/>
      <c r="HV52" s="292"/>
      <c r="HW52" s="281"/>
      <c r="HX52" s="331"/>
      <c r="HY52" s="292"/>
      <c r="HZ52" s="281"/>
      <c r="IA52" s="331"/>
      <c r="IB52" s="292"/>
      <c r="IC52" s="281"/>
      <c r="ID52" s="331"/>
      <c r="IE52" s="292"/>
      <c r="IF52" s="281"/>
      <c r="IG52" s="331"/>
      <c r="IH52" s="292"/>
      <c r="II52" s="281"/>
      <c r="IJ52" s="331"/>
      <c r="IK52" s="292"/>
      <c r="IL52" s="281"/>
      <c r="IM52" s="331"/>
    </row>
    <row r="53" spans="1:247" ht="13.5" thickBot="1">
      <c r="A53" s="53" t="s">
        <v>11</v>
      </c>
      <c r="B53" s="54" t="s">
        <v>88</v>
      </c>
      <c r="C53" s="55" t="s">
        <v>59</v>
      </c>
      <c r="D53" s="69" t="s">
        <v>11</v>
      </c>
      <c r="E53" s="57" t="s">
        <v>11</v>
      </c>
      <c r="F53" s="58" t="s">
        <v>11</v>
      </c>
      <c r="G53" s="59" t="s">
        <v>11</v>
      </c>
      <c r="H53" s="70"/>
      <c r="I53" s="71"/>
      <c r="J53" s="72"/>
      <c r="K53" s="70"/>
      <c r="L53" s="71"/>
      <c r="M53" s="72"/>
      <c r="N53" s="70"/>
      <c r="O53" s="71"/>
      <c r="P53" s="72"/>
      <c r="Q53" s="70"/>
      <c r="R53" s="71"/>
      <c r="S53" s="72"/>
      <c r="T53" s="70"/>
      <c r="U53" s="71"/>
      <c r="V53" s="72"/>
      <c r="W53" s="70"/>
      <c r="X53" s="71"/>
      <c r="Y53" s="72"/>
      <c r="Z53" s="70"/>
      <c r="AA53" s="71"/>
      <c r="AB53" s="72"/>
      <c r="AC53" s="70"/>
      <c r="AD53" s="71"/>
      <c r="AE53" s="72"/>
      <c r="AF53" s="70"/>
      <c r="AG53" s="71"/>
      <c r="AH53" s="72"/>
      <c r="AI53" s="70"/>
      <c r="AJ53" s="71"/>
      <c r="AK53" s="72"/>
      <c r="AL53" s="70"/>
      <c r="AM53" s="71"/>
      <c r="AN53" s="72"/>
      <c r="AO53" s="70"/>
      <c r="AP53" s="71"/>
      <c r="AQ53" s="72"/>
      <c r="AR53" s="70"/>
      <c r="AS53" s="71"/>
      <c r="AT53" s="72"/>
      <c r="AU53" s="70"/>
      <c r="AV53" s="71"/>
      <c r="AW53" s="72"/>
      <c r="AX53" s="70"/>
      <c r="AY53" s="71"/>
      <c r="AZ53" s="72"/>
      <c r="BA53" s="70"/>
      <c r="BB53" s="71"/>
      <c r="BC53" s="72"/>
      <c r="BD53" s="70"/>
      <c r="BE53" s="71"/>
      <c r="BF53" s="72"/>
      <c r="BG53" s="70"/>
      <c r="BH53" s="71"/>
      <c r="BI53" s="72"/>
      <c r="BJ53" s="70"/>
      <c r="BK53" s="71"/>
      <c r="BL53" s="72"/>
      <c r="BM53" s="70"/>
      <c r="BN53" s="71"/>
      <c r="BO53" s="72"/>
      <c r="BP53" s="70"/>
      <c r="BQ53" s="71"/>
      <c r="BR53" s="72"/>
      <c r="BS53" s="70"/>
      <c r="BT53" s="71"/>
      <c r="BU53" s="72"/>
      <c r="BV53" s="70"/>
      <c r="BW53" s="71"/>
      <c r="BX53" s="72"/>
      <c r="BY53" s="70"/>
      <c r="BZ53" s="71"/>
      <c r="CA53" s="72"/>
      <c r="CB53" s="70"/>
      <c r="CC53" s="71"/>
      <c r="CD53" s="72"/>
      <c r="CE53" s="70"/>
      <c r="CF53" s="71"/>
      <c r="CG53" s="72"/>
      <c r="CH53" s="70"/>
      <c r="CI53" s="71"/>
      <c r="CJ53" s="72"/>
      <c r="CK53" s="70"/>
      <c r="CL53" s="71"/>
      <c r="CM53" s="72"/>
      <c r="CN53" s="70"/>
      <c r="CO53" s="71"/>
      <c r="CP53" s="72"/>
      <c r="CQ53" s="70"/>
      <c r="CR53" s="71"/>
      <c r="CS53" s="72"/>
      <c r="CT53" s="70"/>
      <c r="CU53" s="71"/>
      <c r="CV53" s="72"/>
      <c r="CW53" s="70"/>
      <c r="CX53" s="71"/>
      <c r="CY53" s="72"/>
      <c r="CZ53" s="70"/>
      <c r="DA53" s="71"/>
      <c r="DB53" s="72"/>
      <c r="DC53" s="70"/>
      <c r="DD53" s="71"/>
      <c r="DE53" s="72"/>
      <c r="DF53" s="70"/>
      <c r="DG53" s="71"/>
      <c r="DH53" s="72"/>
      <c r="DI53" s="70"/>
      <c r="DJ53" s="71"/>
      <c r="DK53" s="72"/>
      <c r="DL53" s="70"/>
      <c r="DM53" s="71"/>
      <c r="DN53" s="72"/>
      <c r="DO53" s="70"/>
      <c r="DP53" s="71"/>
      <c r="DQ53" s="72"/>
      <c r="DR53" s="70"/>
      <c r="DS53" s="71"/>
      <c r="DT53" s="72"/>
      <c r="DU53" s="70"/>
      <c r="DV53" s="71"/>
      <c r="DW53" s="72"/>
      <c r="DX53" s="70"/>
      <c r="DY53" s="71"/>
      <c r="DZ53" s="72"/>
      <c r="EA53" s="70"/>
      <c r="EB53" s="71"/>
      <c r="EC53" s="72"/>
      <c r="ED53" s="70"/>
      <c r="EE53" s="71"/>
      <c r="EF53" s="72"/>
      <c r="EG53" s="70"/>
      <c r="EH53" s="71"/>
      <c r="EI53" s="72"/>
      <c r="EJ53" s="70"/>
      <c r="EK53" s="71"/>
      <c r="EL53" s="72"/>
      <c r="EM53" s="70"/>
      <c r="EN53" s="71"/>
      <c r="EO53" s="72"/>
      <c r="EP53" s="70"/>
      <c r="EQ53" s="71"/>
      <c r="ER53" s="72"/>
      <c r="ES53" s="70"/>
      <c r="ET53" s="71"/>
      <c r="EU53" s="72"/>
      <c r="EV53" s="70"/>
      <c r="EW53" s="71"/>
      <c r="EX53" s="72"/>
      <c r="EY53" s="70"/>
      <c r="EZ53" s="71"/>
      <c r="FA53" s="72"/>
      <c r="FB53" s="70"/>
      <c r="FC53" s="71"/>
      <c r="FD53" s="72"/>
      <c r="FE53" s="70"/>
      <c r="FF53" s="71"/>
      <c r="FG53" s="72"/>
      <c r="FH53" s="70"/>
      <c r="FI53" s="71"/>
      <c r="FJ53" s="72"/>
      <c r="FK53" s="70"/>
      <c r="FL53" s="71"/>
      <c r="FM53" s="72"/>
      <c r="FN53" s="70"/>
      <c r="FO53" s="71"/>
      <c r="FP53" s="72"/>
      <c r="FQ53" s="70"/>
      <c r="FR53" s="71"/>
      <c r="FS53" s="72"/>
      <c r="FT53" s="70"/>
      <c r="FU53" s="71"/>
      <c r="FV53" s="72"/>
      <c r="FW53" s="70"/>
      <c r="FX53" s="71"/>
      <c r="FY53" s="72"/>
      <c r="FZ53" s="70"/>
      <c r="GA53" s="71"/>
      <c r="GB53" s="72"/>
      <c r="GC53" s="70"/>
      <c r="GD53" s="71"/>
      <c r="GE53" s="72"/>
      <c r="GF53" s="70"/>
      <c r="GG53" s="71"/>
      <c r="GH53" s="72"/>
      <c r="GI53" s="70"/>
      <c r="GJ53" s="71"/>
      <c r="GK53" s="72"/>
      <c r="GL53" s="70"/>
      <c r="GM53" s="71"/>
      <c r="GN53" s="72"/>
      <c r="GO53" s="70"/>
      <c r="GP53" s="71"/>
      <c r="GQ53" s="72"/>
      <c r="GR53" s="70"/>
      <c r="GS53" s="71"/>
      <c r="GT53" s="72"/>
      <c r="GU53" s="70"/>
      <c r="GV53" s="71"/>
      <c r="GW53" s="72"/>
      <c r="GX53" s="70"/>
      <c r="GY53" s="71"/>
      <c r="GZ53" s="72"/>
      <c r="HA53" s="70"/>
      <c r="HB53" s="71"/>
      <c r="HC53" s="72"/>
      <c r="HD53" s="70"/>
      <c r="HE53" s="71"/>
      <c r="HF53" s="72"/>
      <c r="HG53" s="70"/>
      <c r="HH53" s="71"/>
      <c r="HI53" s="72"/>
      <c r="HJ53" s="70"/>
      <c r="HK53" s="71"/>
      <c r="HL53" s="72"/>
      <c r="HM53" s="70"/>
      <c r="HN53" s="71"/>
      <c r="HO53" s="72"/>
      <c r="HP53" s="70"/>
      <c r="HQ53" s="71"/>
      <c r="HR53" s="72"/>
      <c r="HS53" s="70"/>
      <c r="HT53" s="71"/>
      <c r="HU53" s="72"/>
      <c r="HV53" s="70"/>
      <c r="HW53" s="71"/>
      <c r="HX53" s="72"/>
      <c r="HY53" s="70"/>
      <c r="HZ53" s="71"/>
      <c r="IA53" s="72"/>
      <c r="IB53" s="70"/>
      <c r="IC53" s="71"/>
      <c r="ID53" s="72"/>
      <c r="IE53" s="70"/>
      <c r="IF53" s="71"/>
      <c r="IG53" s="72"/>
      <c r="IH53" s="70"/>
      <c r="II53" s="71"/>
      <c r="IJ53" s="72"/>
      <c r="IK53" s="70"/>
      <c r="IL53" s="71"/>
      <c r="IM53" s="72"/>
    </row>
    <row r="54" spans="1:247" s="291" customFormat="1" ht="26.25" thickBot="1">
      <c r="A54" s="335">
        <f>A52+1</f>
        <v>30</v>
      </c>
      <c r="B54" s="336"/>
      <c r="C54" s="316" t="s">
        <v>179</v>
      </c>
      <c r="D54" s="282" t="s">
        <v>175</v>
      </c>
      <c r="E54" s="312">
        <v>11900</v>
      </c>
      <c r="F54" s="313"/>
      <c r="G54" s="330">
        <f>E54*$F54</f>
        <v>0</v>
      </c>
    </row>
    <row r="55" spans="1:247" ht="13.5" thickBot="1">
      <c r="A55" s="53" t="s">
        <v>11</v>
      </c>
      <c r="B55" s="54" t="s">
        <v>89</v>
      </c>
      <c r="C55" s="55" t="s">
        <v>63</v>
      </c>
      <c r="D55" s="69" t="s">
        <v>11</v>
      </c>
      <c r="E55" s="57" t="s">
        <v>11</v>
      </c>
      <c r="F55" s="58" t="s">
        <v>11</v>
      </c>
      <c r="G55" s="59" t="s">
        <v>11</v>
      </c>
    </row>
    <row r="56" spans="1:247" s="291" customFormat="1" ht="25.5">
      <c r="A56" s="337">
        <f>A54+1</f>
        <v>31</v>
      </c>
      <c r="B56" s="292"/>
      <c r="C56" s="338" t="s">
        <v>172</v>
      </c>
      <c r="D56" s="294" t="s">
        <v>175</v>
      </c>
      <c r="E56" s="307">
        <v>11900</v>
      </c>
      <c r="F56" s="325"/>
      <c r="G56" s="296">
        <f>E56*$F56</f>
        <v>0</v>
      </c>
    </row>
    <row r="57" spans="1:247" s="291" customFormat="1" ht="26.25" thickBot="1">
      <c r="A57" s="335">
        <f>A56+1</f>
        <v>32</v>
      </c>
      <c r="B57" s="292"/>
      <c r="C57" s="339" t="s">
        <v>173</v>
      </c>
      <c r="D57" s="340" t="s">
        <v>188</v>
      </c>
      <c r="E57" s="312">
        <v>240</v>
      </c>
      <c r="F57" s="313"/>
      <c r="G57" s="296">
        <f>E57*$F57</f>
        <v>0</v>
      </c>
    </row>
    <row r="58" spans="1:247" ht="13.5" thickBot="1">
      <c r="A58" s="53"/>
      <c r="B58" s="54" t="s">
        <v>133</v>
      </c>
      <c r="C58" s="55" t="s">
        <v>134</v>
      </c>
      <c r="D58" s="69" t="s">
        <v>11</v>
      </c>
      <c r="E58" s="57" t="s">
        <v>11</v>
      </c>
      <c r="F58" s="58" t="s">
        <v>11</v>
      </c>
      <c r="G58" s="61" t="s">
        <v>11</v>
      </c>
    </row>
    <row r="59" spans="1:247" s="291" customFormat="1" ht="26.25" thickBot="1">
      <c r="A59" s="341">
        <f>A57+1</f>
        <v>33</v>
      </c>
      <c r="B59" s="342"/>
      <c r="C59" s="316" t="s">
        <v>187</v>
      </c>
      <c r="D59" s="276" t="s">
        <v>175</v>
      </c>
      <c r="E59" s="312">
        <v>11900</v>
      </c>
      <c r="F59" s="313"/>
      <c r="G59" s="296">
        <f>E59*$F59</f>
        <v>0</v>
      </c>
    </row>
    <row r="60" spans="1:247" ht="13.5" thickBot="1">
      <c r="A60" s="53"/>
      <c r="B60" s="54" t="s">
        <v>135</v>
      </c>
      <c r="C60" s="55" t="s">
        <v>136</v>
      </c>
      <c r="D60" s="69" t="s">
        <v>11</v>
      </c>
      <c r="E60" s="57" t="s">
        <v>11</v>
      </c>
      <c r="F60" s="58" t="s">
        <v>11</v>
      </c>
      <c r="G60" s="59" t="s">
        <v>11</v>
      </c>
    </row>
    <row r="61" spans="1:247" s="291" customFormat="1" ht="26.25" thickBot="1">
      <c r="A61" s="341">
        <v>34</v>
      </c>
      <c r="B61" s="343"/>
      <c r="C61" s="286" t="s">
        <v>137</v>
      </c>
      <c r="D61" s="344" t="s">
        <v>175</v>
      </c>
      <c r="E61" s="307">
        <v>11900</v>
      </c>
      <c r="F61" s="289"/>
      <c r="G61" s="318">
        <f>E61*$F61</f>
        <v>0</v>
      </c>
    </row>
    <row r="62" spans="1:247" ht="14.25" thickTop="1" thickBot="1">
      <c r="A62" s="85" t="s">
        <v>11</v>
      </c>
      <c r="B62" s="74" t="s">
        <v>27</v>
      </c>
      <c r="C62" s="86" t="s">
        <v>3</v>
      </c>
      <c r="D62" s="74" t="s">
        <v>11</v>
      </c>
      <c r="E62" s="74" t="s">
        <v>11</v>
      </c>
      <c r="F62" s="74" t="s">
        <v>11</v>
      </c>
      <c r="G62" s="87" t="s">
        <v>11</v>
      </c>
    </row>
    <row r="63" spans="1:247" ht="13.5" thickBot="1">
      <c r="A63" s="31" t="s">
        <v>11</v>
      </c>
      <c r="B63" s="88" t="s">
        <v>16</v>
      </c>
      <c r="C63" s="40" t="s">
        <v>4</v>
      </c>
      <c r="D63" s="32" t="s">
        <v>11</v>
      </c>
      <c r="E63" s="32" t="s">
        <v>11</v>
      </c>
      <c r="F63" s="81" t="s">
        <v>11</v>
      </c>
      <c r="G63" s="42" t="s">
        <v>11</v>
      </c>
    </row>
    <row r="64" spans="1:247" s="291" customFormat="1" ht="15" thickBot="1">
      <c r="A64" s="322">
        <v>35</v>
      </c>
      <c r="B64" s="292"/>
      <c r="C64" s="345" t="s">
        <v>96</v>
      </c>
      <c r="D64" s="323" t="s">
        <v>175</v>
      </c>
      <c r="E64" s="323">
        <v>640</v>
      </c>
      <c r="F64" s="323"/>
      <c r="G64" s="346">
        <f>E64*$F64</f>
        <v>0</v>
      </c>
    </row>
    <row r="65" spans="1:7" ht="13.5" thickBot="1">
      <c r="A65" s="31"/>
      <c r="B65" s="32" t="s">
        <v>127</v>
      </c>
      <c r="C65" s="80" t="s">
        <v>128</v>
      </c>
      <c r="D65" s="88" t="s">
        <v>11</v>
      </c>
      <c r="E65" s="89" t="s">
        <v>11</v>
      </c>
      <c r="F65" s="90" t="s">
        <v>11</v>
      </c>
      <c r="G65" s="42" t="s">
        <v>11</v>
      </c>
    </row>
    <row r="66" spans="1:7" s="291" customFormat="1" ht="13.5" thickBot="1">
      <c r="A66" s="341">
        <v>36</v>
      </c>
      <c r="B66" s="285"/>
      <c r="C66" s="347" t="s">
        <v>162</v>
      </c>
      <c r="D66" s="348" t="s">
        <v>9</v>
      </c>
      <c r="E66" s="349">
        <v>120</v>
      </c>
      <c r="F66" s="350"/>
      <c r="G66" s="351" t="str">
        <f>IF(F66*E66=0,"",F66*E66)</f>
        <v/>
      </c>
    </row>
    <row r="67" spans="1:7" ht="14.25" thickTop="1" thickBot="1">
      <c r="A67" s="73" t="s">
        <v>11</v>
      </c>
      <c r="B67" s="74" t="s">
        <v>18</v>
      </c>
      <c r="C67" s="91" t="s">
        <v>6</v>
      </c>
      <c r="D67" s="76" t="s">
        <v>11</v>
      </c>
      <c r="E67" s="77" t="s">
        <v>11</v>
      </c>
      <c r="F67" s="78" t="s">
        <v>11</v>
      </c>
      <c r="G67" s="79" t="s">
        <v>11</v>
      </c>
    </row>
    <row r="68" spans="1:7" ht="13.5" thickBot="1">
      <c r="A68" s="31" t="s">
        <v>11</v>
      </c>
      <c r="B68" s="32" t="s">
        <v>19</v>
      </c>
      <c r="C68" s="80" t="s">
        <v>7</v>
      </c>
      <c r="D68" s="32" t="s">
        <v>11</v>
      </c>
      <c r="E68" s="32" t="s">
        <v>11</v>
      </c>
      <c r="F68" s="81" t="s">
        <v>11</v>
      </c>
      <c r="G68" s="42" t="s">
        <v>11</v>
      </c>
    </row>
    <row r="69" spans="1:7" s="291" customFormat="1" ht="26.25" thickBot="1">
      <c r="A69" s="322">
        <v>37</v>
      </c>
      <c r="B69" s="292"/>
      <c r="C69" s="293" t="s">
        <v>38</v>
      </c>
      <c r="D69" s="294" t="s">
        <v>9</v>
      </c>
      <c r="E69" s="288">
        <v>2800</v>
      </c>
      <c r="F69" s="325"/>
      <c r="G69" s="346">
        <f>E69*$F69</f>
        <v>0</v>
      </c>
    </row>
    <row r="70" spans="1:7" ht="13.5" thickBot="1">
      <c r="A70" s="31" t="s">
        <v>11</v>
      </c>
      <c r="B70" s="32" t="s">
        <v>91</v>
      </c>
      <c r="C70" s="80" t="s">
        <v>92</v>
      </c>
      <c r="D70" s="84" t="s">
        <v>11</v>
      </c>
      <c r="E70" s="32" t="s">
        <v>11</v>
      </c>
      <c r="F70" s="81" t="s">
        <v>11</v>
      </c>
      <c r="G70" s="42" t="s">
        <v>11</v>
      </c>
    </row>
    <row r="71" spans="1:7" s="291" customFormat="1" ht="26.25" thickBot="1">
      <c r="A71" s="324">
        <v>38</v>
      </c>
      <c r="B71" s="352"/>
      <c r="C71" s="353" t="s">
        <v>93</v>
      </c>
      <c r="D71" s="317" t="s">
        <v>9</v>
      </c>
      <c r="E71" s="282">
        <v>40</v>
      </c>
      <c r="F71" s="354"/>
      <c r="G71" s="318">
        <f>E71*$F71</f>
        <v>0</v>
      </c>
    </row>
    <row r="72" spans="1:7" ht="17.25" thickTop="1" thickBot="1">
      <c r="A72" s="106"/>
      <c r="B72" s="107"/>
      <c r="C72" s="108" t="s">
        <v>78</v>
      </c>
      <c r="D72" s="109"/>
      <c r="E72" s="109"/>
      <c r="F72" s="110"/>
      <c r="G72" s="111">
        <f>SUM(G10:G71)</f>
        <v>0</v>
      </c>
    </row>
  </sheetData>
  <mergeCells count="8">
    <mergeCell ref="A1:G1"/>
    <mergeCell ref="A3:G3"/>
    <mergeCell ref="A5:A6"/>
    <mergeCell ref="B5:B6"/>
    <mergeCell ref="C5:C6"/>
    <mergeCell ref="D5:E5"/>
    <mergeCell ref="F5:F6"/>
    <mergeCell ref="G5:G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view="pageBreakPreview" zoomScaleNormal="100" zoomScaleSheetLayoutView="100" workbookViewId="0">
      <selection sqref="A1:G1"/>
    </sheetView>
  </sheetViews>
  <sheetFormatPr defaultRowHeight="12.75"/>
  <cols>
    <col min="1" max="1" width="7.140625" style="70" bestFit="1" customWidth="1"/>
    <col min="2" max="2" width="14.28515625" style="70" customWidth="1"/>
    <col min="3" max="3" width="61.7109375" style="60" customWidth="1"/>
    <col min="4" max="4" width="7.42578125" style="70" customWidth="1"/>
    <col min="5" max="5" width="8.5703125" style="70" customWidth="1"/>
    <col min="6" max="6" width="12" style="70" customWidth="1"/>
    <col min="7" max="7" width="14.42578125" style="407" customWidth="1"/>
    <col min="8" max="9" width="13" style="14" customWidth="1"/>
    <col min="10" max="16384" width="9.140625" style="14"/>
  </cols>
  <sheetData>
    <row r="1" spans="1:9" ht="18.75">
      <c r="A1" s="412" t="s">
        <v>255</v>
      </c>
      <c r="B1" s="413"/>
      <c r="C1" s="413"/>
      <c r="D1" s="413"/>
      <c r="E1" s="413"/>
      <c r="F1" s="413"/>
      <c r="G1" s="414"/>
      <c r="H1" s="395"/>
    </row>
    <row r="2" spans="1:9">
      <c r="A2" s="355"/>
      <c r="B2" s="396"/>
      <c r="C2" s="397"/>
      <c r="D2" s="396"/>
      <c r="E2" s="396"/>
      <c r="F2" s="396"/>
      <c r="G2" s="398"/>
      <c r="H2" s="397"/>
      <c r="I2" s="397"/>
    </row>
    <row r="3" spans="1:9" s="400" customFormat="1" ht="57" customHeight="1">
      <c r="A3" s="415" t="s">
        <v>163</v>
      </c>
      <c r="B3" s="416"/>
      <c r="C3" s="416"/>
      <c r="D3" s="416"/>
      <c r="E3" s="416"/>
      <c r="F3" s="416"/>
      <c r="G3" s="417"/>
      <c r="H3" s="399"/>
    </row>
    <row r="4" spans="1:9" s="400" customFormat="1" ht="7.5" customHeight="1" thickBot="1">
      <c r="A4" s="401"/>
      <c r="B4" s="402"/>
      <c r="C4" s="402"/>
      <c r="D4" s="403"/>
      <c r="E4" s="403"/>
      <c r="F4" s="403"/>
      <c r="G4" s="404"/>
      <c r="H4" s="405"/>
    </row>
    <row r="5" spans="1:9" s="8" customFormat="1" ht="13.5" thickTop="1">
      <c r="A5" s="418" t="s">
        <v>28</v>
      </c>
      <c r="B5" s="420" t="s">
        <v>37</v>
      </c>
      <c r="C5" s="420" t="s">
        <v>30</v>
      </c>
      <c r="D5" s="422" t="s">
        <v>47</v>
      </c>
      <c r="E5" s="423"/>
      <c r="F5" s="424" t="s">
        <v>82</v>
      </c>
      <c r="G5" s="426" t="s">
        <v>39</v>
      </c>
    </row>
    <row r="6" spans="1:9" s="8" customFormat="1">
      <c r="A6" s="419"/>
      <c r="B6" s="421"/>
      <c r="C6" s="421"/>
      <c r="D6" s="9" t="s">
        <v>0</v>
      </c>
      <c r="E6" s="9" t="s">
        <v>29</v>
      </c>
      <c r="F6" s="425"/>
      <c r="G6" s="427"/>
    </row>
    <row r="7" spans="1:9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</row>
    <row r="8" spans="1:9" ht="17.100000000000001" customHeight="1" thickBot="1">
      <c r="A8" s="15"/>
      <c r="B8" s="16" t="s">
        <v>12</v>
      </c>
      <c r="C8" s="17" t="s">
        <v>31</v>
      </c>
      <c r="D8" s="18" t="s">
        <v>11</v>
      </c>
      <c r="E8" s="18" t="s">
        <v>11</v>
      </c>
      <c r="F8" s="19" t="s">
        <v>11</v>
      </c>
      <c r="G8" s="20" t="s">
        <v>11</v>
      </c>
    </row>
    <row r="9" spans="1:9" ht="14.25" thickTop="1" thickBot="1">
      <c r="A9" s="31" t="s">
        <v>11</v>
      </c>
      <c r="B9" s="32" t="s">
        <v>14</v>
      </c>
      <c r="C9" s="33" t="s">
        <v>33</v>
      </c>
      <c r="D9" s="32" t="s">
        <v>11</v>
      </c>
      <c r="E9" s="27" t="s">
        <v>11</v>
      </c>
      <c r="F9" s="29" t="s">
        <v>11</v>
      </c>
      <c r="G9" s="30" t="s">
        <v>11</v>
      </c>
    </row>
    <row r="10" spans="1:9" ht="14.25">
      <c r="A10" s="180">
        <v>1</v>
      </c>
      <c r="B10" s="113"/>
      <c r="C10" s="181" t="s">
        <v>192</v>
      </c>
      <c r="D10" s="113" t="s">
        <v>175</v>
      </c>
      <c r="E10" s="132">
        <v>600</v>
      </c>
      <c r="F10" s="182"/>
      <c r="G10" s="138">
        <f>E10*$F10</f>
        <v>0</v>
      </c>
    </row>
    <row r="11" spans="1:9" ht="14.25">
      <c r="A11" s="179">
        <f>A10+1</f>
        <v>2</v>
      </c>
      <c r="B11" s="113"/>
      <c r="C11" s="168" t="s">
        <v>191</v>
      </c>
      <c r="D11" s="116" t="s">
        <v>175</v>
      </c>
      <c r="E11" s="149">
        <v>8200</v>
      </c>
      <c r="F11" s="118"/>
      <c r="G11" s="114">
        <f>E11*$F11</f>
        <v>0</v>
      </c>
    </row>
    <row r="12" spans="1:9" ht="15" thickBot="1">
      <c r="A12" s="180">
        <f>A11+1</f>
        <v>3</v>
      </c>
      <c r="B12" s="113"/>
      <c r="C12" s="181" t="s">
        <v>48</v>
      </c>
      <c r="D12" s="113" t="s">
        <v>193</v>
      </c>
      <c r="E12" s="132">
        <f>E11*0.15+E10*0.3-E41*0.15-E42*0.3</f>
        <v>642</v>
      </c>
      <c r="F12" s="182"/>
      <c r="G12" s="138">
        <f>E12*$F12</f>
        <v>0</v>
      </c>
    </row>
    <row r="13" spans="1:9" ht="13.5" thickBot="1">
      <c r="A13" s="31" t="s">
        <v>11</v>
      </c>
      <c r="B13" s="32" t="s">
        <v>21</v>
      </c>
      <c r="C13" s="33" t="s">
        <v>34</v>
      </c>
      <c r="D13" s="32" t="s">
        <v>11</v>
      </c>
      <c r="E13" s="27" t="s">
        <v>11</v>
      </c>
      <c r="F13" s="29" t="s">
        <v>11</v>
      </c>
      <c r="G13" s="30" t="s">
        <v>11</v>
      </c>
    </row>
    <row r="14" spans="1:9">
      <c r="A14" s="391">
        <v>4</v>
      </c>
      <c r="B14" s="119"/>
      <c r="C14" s="124" t="s">
        <v>124</v>
      </c>
      <c r="D14" s="121" t="s">
        <v>10</v>
      </c>
      <c r="E14" s="149">
        <v>34</v>
      </c>
      <c r="F14" s="122"/>
      <c r="G14" s="123">
        <f t="shared" ref="G14:G18" si="0">E14*$F14</f>
        <v>0</v>
      </c>
    </row>
    <row r="15" spans="1:9">
      <c r="A15" s="391">
        <f>A14+1</f>
        <v>5</v>
      </c>
      <c r="B15" s="119"/>
      <c r="C15" s="120" t="s">
        <v>83</v>
      </c>
      <c r="D15" s="121" t="s">
        <v>10</v>
      </c>
      <c r="E15" s="149">
        <v>26</v>
      </c>
      <c r="F15" s="122"/>
      <c r="G15" s="123">
        <f t="shared" si="0"/>
        <v>0</v>
      </c>
    </row>
    <row r="16" spans="1:9">
      <c r="A16" s="391">
        <f t="shared" ref="A16:A18" si="1">A15+1</f>
        <v>6</v>
      </c>
      <c r="B16" s="125"/>
      <c r="C16" s="126" t="s">
        <v>99</v>
      </c>
      <c r="D16" s="127" t="s">
        <v>10</v>
      </c>
      <c r="E16" s="149">
        <v>2</v>
      </c>
      <c r="F16" s="122"/>
      <c r="G16" s="123">
        <f t="shared" si="0"/>
        <v>0</v>
      </c>
    </row>
    <row r="17" spans="1:8" ht="25.5">
      <c r="A17" s="391">
        <f t="shared" si="1"/>
        <v>7</v>
      </c>
      <c r="B17" s="119"/>
      <c r="C17" s="120" t="s">
        <v>245</v>
      </c>
      <c r="D17" s="121" t="s">
        <v>9</v>
      </c>
      <c r="E17" s="379">
        <v>150</v>
      </c>
      <c r="F17" s="122"/>
      <c r="G17" s="123">
        <f t="shared" si="0"/>
        <v>0</v>
      </c>
    </row>
    <row r="18" spans="1:8" ht="26.25" thickBot="1">
      <c r="A18" s="391">
        <f t="shared" si="1"/>
        <v>8</v>
      </c>
      <c r="B18" s="119"/>
      <c r="C18" s="120" t="s">
        <v>244</v>
      </c>
      <c r="D18" s="121" t="s">
        <v>10</v>
      </c>
      <c r="E18" s="379">
        <v>16</v>
      </c>
      <c r="F18" s="122"/>
      <c r="G18" s="123">
        <f t="shared" si="0"/>
        <v>0</v>
      </c>
    </row>
    <row r="19" spans="1:8" ht="14.25" thickTop="1" thickBot="1">
      <c r="A19" s="34" t="s">
        <v>11</v>
      </c>
      <c r="B19" s="35" t="s">
        <v>22</v>
      </c>
      <c r="C19" s="36" t="s">
        <v>35</v>
      </c>
      <c r="D19" s="37" t="s">
        <v>11</v>
      </c>
      <c r="E19" s="37" t="s">
        <v>11</v>
      </c>
      <c r="F19" s="38" t="s">
        <v>11</v>
      </c>
      <c r="G19" s="39" t="s">
        <v>11</v>
      </c>
    </row>
    <row r="20" spans="1:8" ht="14.25" thickTop="1" thickBot="1">
      <c r="A20" s="183" t="s">
        <v>11</v>
      </c>
      <c r="B20" s="184" t="s">
        <v>79</v>
      </c>
      <c r="C20" s="185" t="s">
        <v>41</v>
      </c>
      <c r="D20" s="184" t="s">
        <v>11</v>
      </c>
      <c r="E20" s="27" t="s">
        <v>11</v>
      </c>
      <c r="F20" s="29" t="s">
        <v>11</v>
      </c>
      <c r="G20" s="30" t="s">
        <v>11</v>
      </c>
    </row>
    <row r="21" spans="1:8" ht="15" thickBot="1">
      <c r="A21" s="186">
        <v>9</v>
      </c>
      <c r="B21" s="113"/>
      <c r="C21" s="187" t="s">
        <v>42</v>
      </c>
      <c r="D21" s="139" t="s">
        <v>193</v>
      </c>
      <c r="E21" s="188">
        <v>100</v>
      </c>
      <c r="F21" s="154"/>
      <c r="G21" s="141">
        <f>E21*$F21</f>
        <v>0</v>
      </c>
    </row>
    <row r="22" spans="1:8" ht="13.5" thickBot="1">
      <c r="A22" s="31" t="s">
        <v>11</v>
      </c>
      <c r="B22" s="32" t="s">
        <v>15</v>
      </c>
      <c r="C22" s="40" t="s">
        <v>43</v>
      </c>
      <c r="D22" s="32" t="s">
        <v>11</v>
      </c>
      <c r="E22" s="32" t="s">
        <v>11</v>
      </c>
      <c r="F22" s="41" t="s">
        <v>11</v>
      </c>
      <c r="G22" s="42" t="s">
        <v>11</v>
      </c>
    </row>
    <row r="23" spans="1:8" ht="15" thickBot="1">
      <c r="A23" s="189">
        <f>A21+1</f>
        <v>10</v>
      </c>
      <c r="B23" s="129"/>
      <c r="C23" s="190" t="s">
        <v>44</v>
      </c>
      <c r="D23" s="191" t="s">
        <v>193</v>
      </c>
      <c r="E23" s="192">
        <v>2500</v>
      </c>
      <c r="F23" s="193"/>
      <c r="G23" s="163">
        <f>E23*$F23</f>
        <v>0</v>
      </c>
    </row>
    <row r="24" spans="1:8" ht="14.25" thickTop="1" thickBot="1">
      <c r="A24" s="34" t="s">
        <v>11</v>
      </c>
      <c r="B24" s="43" t="s">
        <v>23</v>
      </c>
      <c r="C24" s="44" t="s">
        <v>36</v>
      </c>
      <c r="D24" s="45" t="s">
        <v>11</v>
      </c>
      <c r="E24" s="37" t="s">
        <v>11</v>
      </c>
      <c r="F24" s="38" t="s">
        <v>11</v>
      </c>
      <c r="G24" s="39" t="s">
        <v>11</v>
      </c>
    </row>
    <row r="25" spans="1:8" ht="14.25" thickTop="1" thickBot="1">
      <c r="A25" s="380" t="s">
        <v>11</v>
      </c>
      <c r="B25" s="381" t="s">
        <v>246</v>
      </c>
      <c r="C25" s="382" t="s">
        <v>247</v>
      </c>
      <c r="D25" s="383" t="s">
        <v>11</v>
      </c>
      <c r="E25" s="384" t="s">
        <v>11</v>
      </c>
      <c r="F25" s="385" t="s">
        <v>11</v>
      </c>
      <c r="G25" s="386" t="s">
        <v>11</v>
      </c>
      <c r="H25" s="406"/>
    </row>
    <row r="26" spans="1:8">
      <c r="A26" s="173">
        <v>11</v>
      </c>
      <c r="B26" s="119"/>
      <c r="C26" s="120" t="s">
        <v>252</v>
      </c>
      <c r="D26" s="121" t="s">
        <v>9</v>
      </c>
      <c r="E26" s="379">
        <v>360</v>
      </c>
      <c r="F26" s="117"/>
      <c r="G26" s="114">
        <f>E26*$F26</f>
        <v>0</v>
      </c>
      <c r="H26" s="406"/>
    </row>
    <row r="27" spans="1:8" ht="26.25" thickBot="1">
      <c r="A27" s="387">
        <f>A26+1</f>
        <v>12</v>
      </c>
      <c r="B27" s="119"/>
      <c r="C27" s="166" t="s">
        <v>248</v>
      </c>
      <c r="D27" s="174" t="s">
        <v>10</v>
      </c>
      <c r="E27" s="388">
        <v>62</v>
      </c>
      <c r="F27" s="154"/>
      <c r="G27" s="141">
        <f>E27*$F27</f>
        <v>0</v>
      </c>
      <c r="H27" s="406"/>
    </row>
    <row r="28" spans="1:8" ht="14.25" thickTop="1" thickBot="1">
      <c r="A28" s="46" t="s">
        <v>11</v>
      </c>
      <c r="B28" s="47" t="s">
        <v>49</v>
      </c>
      <c r="C28" s="48" t="s">
        <v>50</v>
      </c>
      <c r="D28" s="49" t="s">
        <v>11</v>
      </c>
      <c r="E28" s="50" t="s">
        <v>11</v>
      </c>
      <c r="F28" s="51" t="s">
        <v>11</v>
      </c>
      <c r="G28" s="52" t="s">
        <v>11</v>
      </c>
    </row>
    <row r="29" spans="1:8" s="60" customFormat="1" ht="26.25" thickBot="1">
      <c r="A29" s="53"/>
      <c r="B29" s="54" t="s">
        <v>87</v>
      </c>
      <c r="C29" s="55" t="s">
        <v>90</v>
      </c>
      <c r="D29" s="56" t="s">
        <v>11</v>
      </c>
      <c r="E29" s="57" t="s">
        <v>11</v>
      </c>
      <c r="F29" s="58" t="s">
        <v>11</v>
      </c>
      <c r="G29" s="59" t="s">
        <v>11</v>
      </c>
    </row>
    <row r="30" spans="1:8" s="60" customFormat="1" ht="26.25" thickBot="1">
      <c r="A30" s="135">
        <v>13</v>
      </c>
      <c r="B30" s="113"/>
      <c r="C30" s="151" t="s">
        <v>167</v>
      </c>
      <c r="D30" s="152" t="s">
        <v>181</v>
      </c>
      <c r="E30" s="149">
        <v>4100</v>
      </c>
      <c r="F30" s="154"/>
      <c r="G30" s="138">
        <f>E30*$F30</f>
        <v>0</v>
      </c>
    </row>
    <row r="31" spans="1:8" ht="26.25" thickBot="1">
      <c r="A31" s="53" t="s">
        <v>11</v>
      </c>
      <c r="B31" s="54" t="s">
        <v>56</v>
      </c>
      <c r="C31" s="55" t="s">
        <v>65</v>
      </c>
      <c r="D31" s="56" t="s">
        <v>11</v>
      </c>
      <c r="E31" s="57" t="s">
        <v>11</v>
      </c>
      <c r="F31" s="58" t="s">
        <v>11</v>
      </c>
      <c r="G31" s="59" t="s">
        <v>11</v>
      </c>
    </row>
    <row r="32" spans="1:8" ht="38.25">
      <c r="A32" s="146">
        <v>14</v>
      </c>
      <c r="B32" s="119"/>
      <c r="C32" s="271" t="s">
        <v>168</v>
      </c>
      <c r="D32" s="137" t="s">
        <v>175</v>
      </c>
      <c r="E32" s="132">
        <v>4100</v>
      </c>
      <c r="F32" s="147"/>
      <c r="G32" s="138">
        <f>E32*$F32</f>
        <v>0</v>
      </c>
    </row>
    <row r="33" spans="1:7" ht="31.5" customHeight="1" thickBot="1">
      <c r="A33" s="148">
        <f>A32+1</f>
        <v>15</v>
      </c>
      <c r="B33" s="125"/>
      <c r="C33" s="272" t="s">
        <v>170</v>
      </c>
      <c r="D33" s="116" t="s">
        <v>175</v>
      </c>
      <c r="E33" s="149">
        <v>2150</v>
      </c>
      <c r="F33" s="150"/>
      <c r="G33" s="114">
        <f>E33*$F33</f>
        <v>0</v>
      </c>
    </row>
    <row r="34" spans="1:7" ht="26.25" thickBot="1">
      <c r="A34" s="53" t="s">
        <v>11</v>
      </c>
      <c r="B34" s="54" t="s">
        <v>57</v>
      </c>
      <c r="C34" s="55" t="s">
        <v>77</v>
      </c>
      <c r="D34" s="56" t="s">
        <v>11</v>
      </c>
      <c r="E34" s="57" t="s">
        <v>11</v>
      </c>
      <c r="F34" s="58" t="s">
        <v>11</v>
      </c>
      <c r="G34" s="59" t="s">
        <v>11</v>
      </c>
    </row>
    <row r="35" spans="1:7" s="60" customFormat="1" ht="39" thickBot="1">
      <c r="A35" s="155">
        <v>16</v>
      </c>
      <c r="B35" s="113"/>
      <c r="C35" s="157" t="s">
        <v>185</v>
      </c>
      <c r="D35" s="158" t="s">
        <v>181</v>
      </c>
      <c r="E35" s="133">
        <v>2500</v>
      </c>
      <c r="F35" s="159"/>
      <c r="G35" s="160">
        <f>E35*$F35</f>
        <v>0</v>
      </c>
    </row>
    <row r="36" spans="1:7" ht="13.5" thickBot="1">
      <c r="A36" s="53"/>
      <c r="B36" s="54" t="s">
        <v>66</v>
      </c>
      <c r="C36" s="55" t="s">
        <v>67</v>
      </c>
      <c r="D36" s="69" t="s">
        <v>11</v>
      </c>
      <c r="E36" s="57" t="s">
        <v>11</v>
      </c>
      <c r="F36" s="58" t="s">
        <v>11</v>
      </c>
      <c r="G36" s="59" t="s">
        <v>11</v>
      </c>
    </row>
    <row r="37" spans="1:7" ht="25.5">
      <c r="A37" s="131">
        <v>17</v>
      </c>
      <c r="B37" s="125"/>
      <c r="C37" s="270" t="s">
        <v>184</v>
      </c>
      <c r="D37" s="142" t="s">
        <v>175</v>
      </c>
      <c r="E37" s="133">
        <v>2250</v>
      </c>
      <c r="F37" s="143"/>
      <c r="G37" s="130">
        <f>E37*$F37</f>
        <v>0</v>
      </c>
    </row>
    <row r="38" spans="1:7" ht="39" thickBot="1">
      <c r="A38" s="131">
        <f>A37+1</f>
        <v>18</v>
      </c>
      <c r="B38" s="125"/>
      <c r="C38" s="128" t="s">
        <v>174</v>
      </c>
      <c r="D38" s="127" t="s">
        <v>175</v>
      </c>
      <c r="E38" s="133">
        <v>4100</v>
      </c>
      <c r="F38" s="122"/>
      <c r="G38" s="130">
        <f>E38*$F38</f>
        <v>0</v>
      </c>
    </row>
    <row r="39" spans="1:7" ht="14.25" thickTop="1" thickBot="1">
      <c r="A39" s="73" t="s">
        <v>11</v>
      </c>
      <c r="B39" s="74" t="s">
        <v>25</v>
      </c>
      <c r="C39" s="75" t="s">
        <v>2</v>
      </c>
      <c r="D39" s="76" t="s">
        <v>11</v>
      </c>
      <c r="E39" s="77" t="s">
        <v>11</v>
      </c>
      <c r="F39" s="78" t="s">
        <v>11</v>
      </c>
      <c r="G39" s="79" t="s">
        <v>11</v>
      </c>
    </row>
    <row r="40" spans="1:7" ht="13.5" thickBot="1">
      <c r="A40" s="31" t="s">
        <v>11</v>
      </c>
      <c r="B40" s="32" t="s">
        <v>26</v>
      </c>
      <c r="C40" s="80" t="s">
        <v>60</v>
      </c>
      <c r="D40" s="32" t="s">
        <v>11</v>
      </c>
      <c r="E40" s="32" t="s">
        <v>11</v>
      </c>
      <c r="F40" s="81" t="s">
        <v>11</v>
      </c>
      <c r="G40" s="42" t="s">
        <v>11</v>
      </c>
    </row>
    <row r="41" spans="1:7" ht="25.5">
      <c r="A41" s="135">
        <v>19</v>
      </c>
      <c r="B41" s="113"/>
      <c r="C41" s="128" t="s">
        <v>61</v>
      </c>
      <c r="D41" s="162" t="s">
        <v>175</v>
      </c>
      <c r="E41" s="149">
        <v>5000</v>
      </c>
      <c r="F41" s="122"/>
      <c r="G41" s="194">
        <f>E41*$F41</f>
        <v>0</v>
      </c>
    </row>
    <row r="42" spans="1:7" ht="15" thickBot="1">
      <c r="A42" s="112">
        <f>A41+1</f>
        <v>20</v>
      </c>
      <c r="B42" s="113"/>
      <c r="C42" s="115" t="s">
        <v>81</v>
      </c>
      <c r="D42" s="156" t="s">
        <v>175</v>
      </c>
      <c r="E42" s="149">
        <v>60</v>
      </c>
      <c r="F42" s="122"/>
      <c r="G42" s="114">
        <f>E42*$F42</f>
        <v>0</v>
      </c>
    </row>
    <row r="43" spans="1:7" ht="13.5" thickBot="1">
      <c r="A43" s="31" t="s">
        <v>11</v>
      </c>
      <c r="B43" s="32" t="s">
        <v>100</v>
      </c>
      <c r="C43" s="82" t="s">
        <v>101</v>
      </c>
      <c r="D43" s="32" t="s">
        <v>11</v>
      </c>
      <c r="E43" s="32" t="s">
        <v>11</v>
      </c>
      <c r="F43" s="81" t="s">
        <v>11</v>
      </c>
      <c r="G43" s="83" t="s">
        <v>11</v>
      </c>
    </row>
    <row r="44" spans="1:7" ht="15" thickBot="1">
      <c r="A44" s="135">
        <f>A42+1</f>
        <v>21</v>
      </c>
      <c r="B44" s="129"/>
      <c r="C44" s="128" t="s">
        <v>102</v>
      </c>
      <c r="D44" s="113" t="s">
        <v>175</v>
      </c>
      <c r="E44" s="132">
        <v>2100</v>
      </c>
      <c r="F44" s="134"/>
      <c r="G44" s="138">
        <f>E44*$F44</f>
        <v>0</v>
      </c>
    </row>
    <row r="45" spans="1:7" ht="13.5" thickBot="1">
      <c r="A45" s="31" t="s">
        <v>11</v>
      </c>
      <c r="B45" s="32" t="s">
        <v>103</v>
      </c>
      <c r="C45" s="40" t="s">
        <v>104</v>
      </c>
      <c r="D45" s="84" t="s">
        <v>11</v>
      </c>
      <c r="E45" s="32" t="s">
        <v>11</v>
      </c>
      <c r="F45" s="41" t="s">
        <v>11</v>
      </c>
      <c r="G45" s="83" t="s">
        <v>11</v>
      </c>
    </row>
    <row r="46" spans="1:7" ht="25.5">
      <c r="A46" s="164">
        <f>A44+1</f>
        <v>22</v>
      </c>
      <c r="C46" s="128" t="s">
        <v>105</v>
      </c>
      <c r="D46" s="129" t="s">
        <v>9</v>
      </c>
      <c r="E46" s="129">
        <v>1250</v>
      </c>
      <c r="F46" s="165"/>
      <c r="G46" s="130">
        <f>E46*$F46</f>
        <v>0</v>
      </c>
    </row>
    <row r="47" spans="1:7" ht="26.25" thickBot="1">
      <c r="A47" s="135">
        <f>A46+1</f>
        <v>23</v>
      </c>
      <c r="B47" s="113"/>
      <c r="C47" s="115" t="s">
        <v>189</v>
      </c>
      <c r="D47" s="156" t="s">
        <v>9</v>
      </c>
      <c r="E47" s="156">
        <v>20</v>
      </c>
      <c r="F47" s="165"/>
      <c r="G47" s="114">
        <f>E47*$F47</f>
        <v>0</v>
      </c>
    </row>
    <row r="48" spans="1:7" ht="14.25" thickTop="1" thickBot="1">
      <c r="A48" s="85" t="s">
        <v>11</v>
      </c>
      <c r="B48" s="74" t="s">
        <v>27</v>
      </c>
      <c r="C48" s="86" t="s">
        <v>3</v>
      </c>
      <c r="D48" s="74" t="s">
        <v>11</v>
      </c>
      <c r="E48" s="74" t="s">
        <v>11</v>
      </c>
      <c r="F48" s="74" t="s">
        <v>11</v>
      </c>
      <c r="G48" s="87" t="s">
        <v>11</v>
      </c>
    </row>
    <row r="49" spans="1:7" ht="13.5" thickBot="1">
      <c r="A49" s="31" t="s">
        <v>11</v>
      </c>
      <c r="B49" s="32" t="s">
        <v>17</v>
      </c>
      <c r="C49" s="40" t="s">
        <v>5</v>
      </c>
      <c r="D49" s="84" t="s">
        <v>11</v>
      </c>
      <c r="E49" s="32" t="s">
        <v>11</v>
      </c>
      <c r="F49" s="81" t="s">
        <v>11</v>
      </c>
      <c r="G49" s="42" t="s">
        <v>11</v>
      </c>
    </row>
    <row r="50" spans="1:7" ht="25.5">
      <c r="A50" s="161">
        <v>24</v>
      </c>
      <c r="C50" s="128" t="s">
        <v>121</v>
      </c>
      <c r="D50" s="129" t="s">
        <v>10</v>
      </c>
      <c r="E50" s="129">
        <v>7</v>
      </c>
      <c r="F50" s="134"/>
      <c r="G50" s="130">
        <f t="shared" ref="G50:G54" si="2">E50*$F50</f>
        <v>0</v>
      </c>
    </row>
    <row r="51" spans="1:7" ht="25.5">
      <c r="A51" s="155">
        <f t="shared" ref="A51:A54" si="3">A50+1</f>
        <v>25</v>
      </c>
      <c r="C51" s="115" t="s">
        <v>122</v>
      </c>
      <c r="D51" s="116" t="s">
        <v>10</v>
      </c>
      <c r="E51" s="129">
        <v>53</v>
      </c>
      <c r="F51" s="134"/>
      <c r="G51" s="114">
        <f t="shared" si="2"/>
        <v>0</v>
      </c>
    </row>
    <row r="52" spans="1:7" ht="25.5">
      <c r="A52" s="155">
        <f t="shared" si="3"/>
        <v>26</v>
      </c>
      <c r="C52" s="115" t="s">
        <v>190</v>
      </c>
      <c r="D52" s="116" t="s">
        <v>10</v>
      </c>
      <c r="E52" s="129">
        <v>9</v>
      </c>
      <c r="F52" s="134"/>
      <c r="G52" s="114">
        <f>E52*$F52</f>
        <v>0</v>
      </c>
    </row>
    <row r="53" spans="1:7" ht="25.5">
      <c r="A53" s="155">
        <f t="shared" si="3"/>
        <v>27</v>
      </c>
      <c r="C53" s="115" t="s">
        <v>123</v>
      </c>
      <c r="D53" s="116" t="s">
        <v>10</v>
      </c>
      <c r="E53" s="129">
        <v>20</v>
      </c>
      <c r="F53" s="134"/>
      <c r="G53" s="114">
        <f>E53*$F53</f>
        <v>0</v>
      </c>
    </row>
    <row r="54" spans="1:7" ht="13.5" thickBot="1">
      <c r="A54" s="155">
        <f t="shared" si="3"/>
        <v>28</v>
      </c>
      <c r="C54" s="178" t="s">
        <v>97</v>
      </c>
      <c r="D54" s="156" t="s">
        <v>10</v>
      </c>
      <c r="E54" s="156">
        <v>67</v>
      </c>
      <c r="F54" s="134"/>
      <c r="G54" s="114">
        <f t="shared" si="2"/>
        <v>0</v>
      </c>
    </row>
    <row r="55" spans="1:7" ht="13.5" thickBot="1">
      <c r="A55" s="31" t="s">
        <v>11</v>
      </c>
      <c r="B55" s="32" t="s">
        <v>129</v>
      </c>
      <c r="C55" s="80" t="s">
        <v>130</v>
      </c>
      <c r="D55" s="84" t="s">
        <v>11</v>
      </c>
      <c r="E55" s="32" t="s">
        <v>11</v>
      </c>
      <c r="F55" s="81" t="s">
        <v>11</v>
      </c>
      <c r="G55" s="42" t="s">
        <v>11</v>
      </c>
    </row>
    <row r="56" spans="1:7" ht="13.5" thickBot="1">
      <c r="A56" s="167">
        <v>29</v>
      </c>
      <c r="B56" s="113"/>
      <c r="C56" s="168" t="s">
        <v>131</v>
      </c>
      <c r="D56" s="116" t="s">
        <v>9</v>
      </c>
      <c r="E56" s="116">
        <v>95</v>
      </c>
      <c r="F56" s="117"/>
      <c r="G56" s="114">
        <f>E56*$F56</f>
        <v>0</v>
      </c>
    </row>
    <row r="57" spans="1:7" ht="14.25" thickTop="1" thickBot="1">
      <c r="A57" s="73" t="s">
        <v>11</v>
      </c>
      <c r="B57" s="74" t="s">
        <v>18</v>
      </c>
      <c r="C57" s="91" t="s">
        <v>6</v>
      </c>
      <c r="D57" s="76" t="s">
        <v>11</v>
      </c>
      <c r="E57" s="77" t="s">
        <v>11</v>
      </c>
      <c r="F57" s="78" t="s">
        <v>11</v>
      </c>
      <c r="G57" s="79" t="s">
        <v>11</v>
      </c>
    </row>
    <row r="58" spans="1:7" ht="13.5" thickBot="1">
      <c r="A58" s="31" t="s">
        <v>11</v>
      </c>
      <c r="B58" s="32" t="s">
        <v>19</v>
      </c>
      <c r="C58" s="80" t="s">
        <v>7</v>
      </c>
      <c r="D58" s="32" t="s">
        <v>11</v>
      </c>
      <c r="E58" s="32" t="s">
        <v>11</v>
      </c>
      <c r="F58" s="81" t="s">
        <v>11</v>
      </c>
      <c r="G58" s="42" t="s">
        <v>11</v>
      </c>
    </row>
    <row r="59" spans="1:7" ht="26.25" thickBot="1">
      <c r="A59" s="172">
        <v>30</v>
      </c>
      <c r="C59" s="394" t="s">
        <v>98</v>
      </c>
      <c r="D59" s="140" t="s">
        <v>9</v>
      </c>
      <c r="E59" s="149">
        <v>1600</v>
      </c>
      <c r="F59" s="134"/>
      <c r="G59" s="141">
        <f>E59*$F59</f>
        <v>0</v>
      </c>
    </row>
    <row r="60" spans="1:7" ht="13.5" thickBot="1">
      <c r="A60" s="31" t="s">
        <v>11</v>
      </c>
      <c r="B60" s="32" t="s">
        <v>108</v>
      </c>
      <c r="C60" s="80" t="s">
        <v>109</v>
      </c>
      <c r="D60" s="84" t="s">
        <v>11</v>
      </c>
      <c r="E60" s="32" t="s">
        <v>11</v>
      </c>
      <c r="F60" s="81" t="s">
        <v>11</v>
      </c>
      <c r="G60" s="42" t="s">
        <v>11</v>
      </c>
    </row>
    <row r="61" spans="1:7" ht="26.25" thickBot="1">
      <c r="A61" s="171">
        <v>31</v>
      </c>
      <c r="C61" s="169" t="s">
        <v>110</v>
      </c>
      <c r="D61" s="153" t="s">
        <v>175</v>
      </c>
      <c r="E61" s="153">
        <v>45</v>
      </c>
      <c r="F61" s="170"/>
      <c r="G61" s="138">
        <f>E61*$F61</f>
        <v>0</v>
      </c>
    </row>
    <row r="62" spans="1:7" ht="13.5" thickBot="1">
      <c r="A62" s="31" t="s">
        <v>11</v>
      </c>
      <c r="B62" s="32" t="s">
        <v>20</v>
      </c>
      <c r="C62" s="80" t="s">
        <v>69</v>
      </c>
      <c r="D62" s="84" t="s">
        <v>11</v>
      </c>
      <c r="E62" s="32" t="s">
        <v>11</v>
      </c>
      <c r="F62" s="81" t="s">
        <v>11</v>
      </c>
      <c r="G62" s="42" t="s">
        <v>11</v>
      </c>
    </row>
    <row r="63" spans="1:7" ht="13.5" thickBot="1">
      <c r="A63" s="173">
        <f>A61+1</f>
        <v>32</v>
      </c>
      <c r="B63" s="119"/>
      <c r="C63" s="166" t="s">
        <v>68</v>
      </c>
      <c r="D63" s="174" t="s">
        <v>9</v>
      </c>
      <c r="E63" s="149">
        <v>1500</v>
      </c>
      <c r="F63" s="170"/>
      <c r="G63" s="138">
        <f>E63*$F63</f>
        <v>0</v>
      </c>
    </row>
    <row r="64" spans="1:7" ht="14.25" thickTop="1" thickBot="1">
      <c r="A64" s="92" t="s">
        <v>11</v>
      </c>
      <c r="B64" s="93" t="s">
        <v>70</v>
      </c>
      <c r="C64" s="94" t="s">
        <v>71</v>
      </c>
      <c r="D64" s="95" t="s">
        <v>11</v>
      </c>
      <c r="E64" s="95" t="s">
        <v>11</v>
      </c>
      <c r="F64" s="96" t="s">
        <v>11</v>
      </c>
      <c r="G64" s="97" t="s">
        <v>11</v>
      </c>
    </row>
    <row r="65" spans="1:7" ht="14.25" thickTop="1" thickBot="1">
      <c r="A65" s="31" t="s">
        <v>11</v>
      </c>
      <c r="B65" s="32" t="s">
        <v>72</v>
      </c>
      <c r="C65" s="98" t="s">
        <v>73</v>
      </c>
      <c r="D65" s="99" t="s">
        <v>11</v>
      </c>
      <c r="E65" s="100" t="s">
        <v>11</v>
      </c>
      <c r="F65" s="175" t="s">
        <v>11</v>
      </c>
      <c r="G65" s="101" t="s">
        <v>11</v>
      </c>
    </row>
    <row r="66" spans="1:7" ht="15" thickBot="1">
      <c r="A66" s="173">
        <f>A63+1</f>
        <v>33</v>
      </c>
      <c r="B66" s="125"/>
      <c r="C66" s="178" t="s">
        <v>74</v>
      </c>
      <c r="D66" s="156" t="s">
        <v>175</v>
      </c>
      <c r="E66" s="149">
        <v>3400</v>
      </c>
      <c r="F66" s="170"/>
      <c r="G66" s="114">
        <f>E66*$F66</f>
        <v>0</v>
      </c>
    </row>
    <row r="67" spans="1:7" ht="14.25" thickTop="1" thickBot="1">
      <c r="A67" s="102" t="s">
        <v>11</v>
      </c>
      <c r="B67" s="103" t="s">
        <v>75</v>
      </c>
      <c r="C67" s="104" t="s">
        <v>76</v>
      </c>
      <c r="D67" s="103" t="s">
        <v>11</v>
      </c>
      <c r="E67" s="95" t="s">
        <v>11</v>
      </c>
      <c r="F67" s="103" t="s">
        <v>11</v>
      </c>
      <c r="G67" s="105" t="s">
        <v>11</v>
      </c>
    </row>
    <row r="68" spans="1:7" ht="14.25" thickTop="1" thickBot="1">
      <c r="A68" s="31" t="s">
        <v>11</v>
      </c>
      <c r="B68" s="32" t="s">
        <v>106</v>
      </c>
      <c r="C68" s="80" t="s">
        <v>107</v>
      </c>
      <c r="D68" s="84" t="s">
        <v>11</v>
      </c>
      <c r="E68" s="32" t="s">
        <v>11</v>
      </c>
      <c r="F68" s="81" t="s">
        <v>11</v>
      </c>
      <c r="G68" s="42" t="s">
        <v>11</v>
      </c>
    </row>
    <row r="69" spans="1:7" ht="13.5" thickBot="1">
      <c r="A69" s="177">
        <f>A66+1</f>
        <v>34</v>
      </c>
      <c r="B69" s="136"/>
      <c r="C69" s="136" t="s">
        <v>112</v>
      </c>
      <c r="D69" s="176" t="s">
        <v>10</v>
      </c>
      <c r="E69" s="144">
        <v>4</v>
      </c>
      <c r="F69" s="145"/>
      <c r="G69" s="138">
        <f>E69*$F69</f>
        <v>0</v>
      </c>
    </row>
    <row r="70" spans="1:7" s="136" customFormat="1" ht="14.25" thickTop="1" thickBot="1">
      <c r="A70" s="34" t="s">
        <v>11</v>
      </c>
      <c r="B70" s="195" t="s">
        <v>153</v>
      </c>
      <c r="C70" s="196" t="s">
        <v>154</v>
      </c>
      <c r="D70" s="197" t="s">
        <v>11</v>
      </c>
      <c r="E70" s="198" t="s">
        <v>11</v>
      </c>
      <c r="F70" s="199" t="s">
        <v>11</v>
      </c>
      <c r="G70" s="200" t="s">
        <v>11</v>
      </c>
    </row>
    <row r="71" spans="1:7" s="136" customFormat="1" ht="14.25" thickTop="1" thickBot="1">
      <c r="A71" s="201" t="s">
        <v>11</v>
      </c>
      <c r="B71" s="202" t="s">
        <v>161</v>
      </c>
      <c r="C71" s="203" t="s">
        <v>159</v>
      </c>
      <c r="D71" s="204" t="s">
        <v>11</v>
      </c>
      <c r="E71" s="205" t="s">
        <v>11</v>
      </c>
      <c r="F71" s="206" t="s">
        <v>11</v>
      </c>
      <c r="G71" s="207" t="s">
        <v>11</v>
      </c>
    </row>
    <row r="72" spans="1:7" s="136" customFormat="1" ht="30.75" customHeight="1">
      <c r="A72" s="208">
        <v>35</v>
      </c>
      <c r="B72" s="209"/>
      <c r="C72" s="210" t="s">
        <v>194</v>
      </c>
      <c r="D72" s="149" t="s">
        <v>9</v>
      </c>
      <c r="E72" s="149">
        <v>1650</v>
      </c>
      <c r="F72" s="117"/>
      <c r="G72" s="211" t="str">
        <f t="shared" ref="G72:G73" si="4">IF(F72*E72=0,"",F72*E72)</f>
        <v/>
      </c>
    </row>
    <row r="73" spans="1:7" s="136" customFormat="1" ht="39.75" customHeight="1" thickBot="1">
      <c r="A73" s="208">
        <v>36</v>
      </c>
      <c r="B73" s="209"/>
      <c r="C73" s="210" t="s">
        <v>160</v>
      </c>
      <c r="D73" s="149" t="s">
        <v>10</v>
      </c>
      <c r="E73" s="149">
        <v>20</v>
      </c>
      <c r="F73" s="117"/>
      <c r="G73" s="211" t="str">
        <f t="shared" si="4"/>
        <v/>
      </c>
    </row>
    <row r="74" spans="1:7" ht="17.25" thickTop="1" thickBot="1">
      <c r="A74" s="106"/>
      <c r="B74" s="107"/>
      <c r="C74" s="108" t="s">
        <v>78</v>
      </c>
      <c r="D74" s="109"/>
      <c r="E74" s="109"/>
      <c r="F74" s="110"/>
      <c r="G74" s="111">
        <f>SUM(G9:G73)</f>
        <v>0</v>
      </c>
    </row>
  </sheetData>
  <mergeCells count="8">
    <mergeCell ref="A1:G1"/>
    <mergeCell ref="A3:G3"/>
    <mergeCell ref="A5:A6"/>
    <mergeCell ref="B5:B6"/>
    <mergeCell ref="C5:C6"/>
    <mergeCell ref="D5:E5"/>
    <mergeCell ref="F5:F6"/>
    <mergeCell ref="G5:G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abSelected="1" zoomScaleNormal="100" zoomScaleSheetLayoutView="100" workbookViewId="0">
      <pane xSplit="6" ySplit="6" topLeftCell="G19" activePane="bottomRight" state="frozen"/>
      <selection activeCell="H25" sqref="H25"/>
      <selection pane="topRight" activeCell="H25" sqref="H25"/>
      <selection pane="bottomLeft" activeCell="H25" sqref="H25"/>
      <selection pane="bottomRight" sqref="A1:F1"/>
    </sheetView>
  </sheetViews>
  <sheetFormatPr defaultRowHeight="12.75"/>
  <cols>
    <col min="1" max="1" width="7.140625" style="267" bestFit="1" customWidth="1"/>
    <col min="2" max="2" width="61.7109375" style="212" customWidth="1"/>
    <col min="3" max="3" width="10.5703125" style="267" customWidth="1"/>
    <col min="4" max="4" width="8.5703125" style="267" customWidth="1"/>
    <col min="5" max="5" width="12" style="267" customWidth="1"/>
    <col min="6" max="6" width="15.140625" style="269" customWidth="1"/>
    <col min="7" max="7" width="17.28515625" style="212" customWidth="1"/>
    <col min="8" max="255" width="9.140625" style="212"/>
    <col min="256" max="256" width="7.140625" style="212" bestFit="1" customWidth="1"/>
    <col min="257" max="257" width="61.7109375" style="212" customWidth="1"/>
    <col min="258" max="258" width="10.5703125" style="212" customWidth="1"/>
    <col min="259" max="259" width="8.5703125" style="212" customWidth="1"/>
    <col min="260" max="260" width="12" style="212" customWidth="1"/>
    <col min="261" max="261" width="15.140625" style="212" customWidth="1"/>
    <col min="262" max="262" width="9.140625" style="212"/>
    <col min="263" max="263" width="17.28515625" style="212" customWidth="1"/>
    <col min="264" max="511" width="9.140625" style="212"/>
    <col min="512" max="512" width="7.140625" style="212" bestFit="1" customWidth="1"/>
    <col min="513" max="513" width="61.7109375" style="212" customWidth="1"/>
    <col min="514" max="514" width="10.5703125" style="212" customWidth="1"/>
    <col min="515" max="515" width="8.5703125" style="212" customWidth="1"/>
    <col min="516" max="516" width="12" style="212" customWidth="1"/>
    <col min="517" max="517" width="15.140625" style="212" customWidth="1"/>
    <col min="518" max="518" width="9.140625" style="212"/>
    <col min="519" max="519" width="17.28515625" style="212" customWidth="1"/>
    <col min="520" max="767" width="9.140625" style="212"/>
    <col min="768" max="768" width="7.140625" style="212" bestFit="1" customWidth="1"/>
    <col min="769" max="769" width="61.7109375" style="212" customWidth="1"/>
    <col min="770" max="770" width="10.5703125" style="212" customWidth="1"/>
    <col min="771" max="771" width="8.5703125" style="212" customWidth="1"/>
    <col min="772" max="772" width="12" style="212" customWidth="1"/>
    <col min="773" max="773" width="15.140625" style="212" customWidth="1"/>
    <col min="774" max="774" width="9.140625" style="212"/>
    <col min="775" max="775" width="17.28515625" style="212" customWidth="1"/>
    <col min="776" max="1023" width="9.140625" style="212"/>
    <col min="1024" max="1024" width="7.140625" style="212" bestFit="1" customWidth="1"/>
    <col min="1025" max="1025" width="61.7109375" style="212" customWidth="1"/>
    <col min="1026" max="1026" width="10.5703125" style="212" customWidth="1"/>
    <col min="1027" max="1027" width="8.5703125" style="212" customWidth="1"/>
    <col min="1028" max="1028" width="12" style="212" customWidth="1"/>
    <col min="1029" max="1029" width="15.140625" style="212" customWidth="1"/>
    <col min="1030" max="1030" width="9.140625" style="212"/>
    <col min="1031" max="1031" width="17.28515625" style="212" customWidth="1"/>
    <col min="1032" max="1279" width="9.140625" style="212"/>
    <col min="1280" max="1280" width="7.140625" style="212" bestFit="1" customWidth="1"/>
    <col min="1281" max="1281" width="61.7109375" style="212" customWidth="1"/>
    <col min="1282" max="1282" width="10.5703125" style="212" customWidth="1"/>
    <col min="1283" max="1283" width="8.5703125" style="212" customWidth="1"/>
    <col min="1284" max="1284" width="12" style="212" customWidth="1"/>
    <col min="1285" max="1285" width="15.140625" style="212" customWidth="1"/>
    <col min="1286" max="1286" width="9.140625" style="212"/>
    <col min="1287" max="1287" width="17.28515625" style="212" customWidth="1"/>
    <col min="1288" max="1535" width="9.140625" style="212"/>
    <col min="1536" max="1536" width="7.140625" style="212" bestFit="1" customWidth="1"/>
    <col min="1537" max="1537" width="61.7109375" style="212" customWidth="1"/>
    <col min="1538" max="1538" width="10.5703125" style="212" customWidth="1"/>
    <col min="1539" max="1539" width="8.5703125" style="212" customWidth="1"/>
    <col min="1540" max="1540" width="12" style="212" customWidth="1"/>
    <col min="1541" max="1541" width="15.140625" style="212" customWidth="1"/>
    <col min="1542" max="1542" width="9.140625" style="212"/>
    <col min="1543" max="1543" width="17.28515625" style="212" customWidth="1"/>
    <col min="1544" max="1791" width="9.140625" style="212"/>
    <col min="1792" max="1792" width="7.140625" style="212" bestFit="1" customWidth="1"/>
    <col min="1793" max="1793" width="61.7109375" style="212" customWidth="1"/>
    <col min="1794" max="1794" width="10.5703125" style="212" customWidth="1"/>
    <col min="1795" max="1795" width="8.5703125" style="212" customWidth="1"/>
    <col min="1796" max="1796" width="12" style="212" customWidth="1"/>
    <col min="1797" max="1797" width="15.140625" style="212" customWidth="1"/>
    <col min="1798" max="1798" width="9.140625" style="212"/>
    <col min="1799" max="1799" width="17.28515625" style="212" customWidth="1"/>
    <col min="1800" max="2047" width="9.140625" style="212"/>
    <col min="2048" max="2048" width="7.140625" style="212" bestFit="1" customWidth="1"/>
    <col min="2049" max="2049" width="61.7109375" style="212" customWidth="1"/>
    <col min="2050" max="2050" width="10.5703125" style="212" customWidth="1"/>
    <col min="2051" max="2051" width="8.5703125" style="212" customWidth="1"/>
    <col min="2052" max="2052" width="12" style="212" customWidth="1"/>
    <col min="2053" max="2053" width="15.140625" style="212" customWidth="1"/>
    <col min="2054" max="2054" width="9.140625" style="212"/>
    <col min="2055" max="2055" width="17.28515625" style="212" customWidth="1"/>
    <col min="2056" max="2303" width="9.140625" style="212"/>
    <col min="2304" max="2304" width="7.140625" style="212" bestFit="1" customWidth="1"/>
    <col min="2305" max="2305" width="61.7109375" style="212" customWidth="1"/>
    <col min="2306" max="2306" width="10.5703125" style="212" customWidth="1"/>
    <col min="2307" max="2307" width="8.5703125" style="212" customWidth="1"/>
    <col min="2308" max="2308" width="12" style="212" customWidth="1"/>
    <col min="2309" max="2309" width="15.140625" style="212" customWidth="1"/>
    <col min="2310" max="2310" width="9.140625" style="212"/>
    <col min="2311" max="2311" width="17.28515625" style="212" customWidth="1"/>
    <col min="2312" max="2559" width="9.140625" style="212"/>
    <col min="2560" max="2560" width="7.140625" style="212" bestFit="1" customWidth="1"/>
    <col min="2561" max="2561" width="61.7109375" style="212" customWidth="1"/>
    <col min="2562" max="2562" width="10.5703125" style="212" customWidth="1"/>
    <col min="2563" max="2563" width="8.5703125" style="212" customWidth="1"/>
    <col min="2564" max="2564" width="12" style="212" customWidth="1"/>
    <col min="2565" max="2565" width="15.140625" style="212" customWidth="1"/>
    <col min="2566" max="2566" width="9.140625" style="212"/>
    <col min="2567" max="2567" width="17.28515625" style="212" customWidth="1"/>
    <col min="2568" max="2815" width="9.140625" style="212"/>
    <col min="2816" max="2816" width="7.140625" style="212" bestFit="1" customWidth="1"/>
    <col min="2817" max="2817" width="61.7109375" style="212" customWidth="1"/>
    <col min="2818" max="2818" width="10.5703125" style="212" customWidth="1"/>
    <col min="2819" max="2819" width="8.5703125" style="212" customWidth="1"/>
    <col min="2820" max="2820" width="12" style="212" customWidth="1"/>
    <col min="2821" max="2821" width="15.140625" style="212" customWidth="1"/>
    <col min="2822" max="2822" width="9.140625" style="212"/>
    <col min="2823" max="2823" width="17.28515625" style="212" customWidth="1"/>
    <col min="2824" max="3071" width="9.140625" style="212"/>
    <col min="3072" max="3072" width="7.140625" style="212" bestFit="1" customWidth="1"/>
    <col min="3073" max="3073" width="61.7109375" style="212" customWidth="1"/>
    <col min="3074" max="3074" width="10.5703125" style="212" customWidth="1"/>
    <col min="3075" max="3075" width="8.5703125" style="212" customWidth="1"/>
    <col min="3076" max="3076" width="12" style="212" customWidth="1"/>
    <col min="3077" max="3077" width="15.140625" style="212" customWidth="1"/>
    <col min="3078" max="3078" width="9.140625" style="212"/>
    <col min="3079" max="3079" width="17.28515625" style="212" customWidth="1"/>
    <col min="3080" max="3327" width="9.140625" style="212"/>
    <col min="3328" max="3328" width="7.140625" style="212" bestFit="1" customWidth="1"/>
    <col min="3329" max="3329" width="61.7109375" style="212" customWidth="1"/>
    <col min="3330" max="3330" width="10.5703125" style="212" customWidth="1"/>
    <col min="3331" max="3331" width="8.5703125" style="212" customWidth="1"/>
    <col min="3332" max="3332" width="12" style="212" customWidth="1"/>
    <col min="3333" max="3333" width="15.140625" style="212" customWidth="1"/>
    <col min="3334" max="3334" width="9.140625" style="212"/>
    <col min="3335" max="3335" width="17.28515625" style="212" customWidth="1"/>
    <col min="3336" max="3583" width="9.140625" style="212"/>
    <col min="3584" max="3584" width="7.140625" style="212" bestFit="1" customWidth="1"/>
    <col min="3585" max="3585" width="61.7109375" style="212" customWidth="1"/>
    <col min="3586" max="3586" width="10.5703125" style="212" customWidth="1"/>
    <col min="3587" max="3587" width="8.5703125" style="212" customWidth="1"/>
    <col min="3588" max="3588" width="12" style="212" customWidth="1"/>
    <col min="3589" max="3589" width="15.140625" style="212" customWidth="1"/>
    <col min="3590" max="3590" width="9.140625" style="212"/>
    <col min="3591" max="3591" width="17.28515625" style="212" customWidth="1"/>
    <col min="3592" max="3839" width="9.140625" style="212"/>
    <col min="3840" max="3840" width="7.140625" style="212" bestFit="1" customWidth="1"/>
    <col min="3841" max="3841" width="61.7109375" style="212" customWidth="1"/>
    <col min="3842" max="3842" width="10.5703125" style="212" customWidth="1"/>
    <col min="3843" max="3843" width="8.5703125" style="212" customWidth="1"/>
    <col min="3844" max="3844" width="12" style="212" customWidth="1"/>
    <col min="3845" max="3845" width="15.140625" style="212" customWidth="1"/>
    <col min="3846" max="3846" width="9.140625" style="212"/>
    <col min="3847" max="3847" width="17.28515625" style="212" customWidth="1"/>
    <col min="3848" max="4095" width="9.140625" style="212"/>
    <col min="4096" max="4096" width="7.140625" style="212" bestFit="1" customWidth="1"/>
    <col min="4097" max="4097" width="61.7109375" style="212" customWidth="1"/>
    <col min="4098" max="4098" width="10.5703125" style="212" customWidth="1"/>
    <col min="4099" max="4099" width="8.5703125" style="212" customWidth="1"/>
    <col min="4100" max="4100" width="12" style="212" customWidth="1"/>
    <col min="4101" max="4101" width="15.140625" style="212" customWidth="1"/>
    <col min="4102" max="4102" width="9.140625" style="212"/>
    <col min="4103" max="4103" width="17.28515625" style="212" customWidth="1"/>
    <col min="4104" max="4351" width="9.140625" style="212"/>
    <col min="4352" max="4352" width="7.140625" style="212" bestFit="1" customWidth="1"/>
    <col min="4353" max="4353" width="61.7109375" style="212" customWidth="1"/>
    <col min="4354" max="4354" width="10.5703125" style="212" customWidth="1"/>
    <col min="4355" max="4355" width="8.5703125" style="212" customWidth="1"/>
    <col min="4356" max="4356" width="12" style="212" customWidth="1"/>
    <col min="4357" max="4357" width="15.140625" style="212" customWidth="1"/>
    <col min="4358" max="4358" width="9.140625" style="212"/>
    <col min="4359" max="4359" width="17.28515625" style="212" customWidth="1"/>
    <col min="4360" max="4607" width="9.140625" style="212"/>
    <col min="4608" max="4608" width="7.140625" style="212" bestFit="1" customWidth="1"/>
    <col min="4609" max="4609" width="61.7109375" style="212" customWidth="1"/>
    <col min="4610" max="4610" width="10.5703125" style="212" customWidth="1"/>
    <col min="4611" max="4611" width="8.5703125" style="212" customWidth="1"/>
    <col min="4612" max="4612" width="12" style="212" customWidth="1"/>
    <col min="4613" max="4613" width="15.140625" style="212" customWidth="1"/>
    <col min="4614" max="4614" width="9.140625" style="212"/>
    <col min="4615" max="4615" width="17.28515625" style="212" customWidth="1"/>
    <col min="4616" max="4863" width="9.140625" style="212"/>
    <col min="4864" max="4864" width="7.140625" style="212" bestFit="1" customWidth="1"/>
    <col min="4865" max="4865" width="61.7109375" style="212" customWidth="1"/>
    <col min="4866" max="4866" width="10.5703125" style="212" customWidth="1"/>
    <col min="4867" max="4867" width="8.5703125" style="212" customWidth="1"/>
    <col min="4868" max="4868" width="12" style="212" customWidth="1"/>
    <col min="4869" max="4869" width="15.140625" style="212" customWidth="1"/>
    <col min="4870" max="4870" width="9.140625" style="212"/>
    <col min="4871" max="4871" width="17.28515625" style="212" customWidth="1"/>
    <col min="4872" max="5119" width="9.140625" style="212"/>
    <col min="5120" max="5120" width="7.140625" style="212" bestFit="1" customWidth="1"/>
    <col min="5121" max="5121" width="61.7109375" style="212" customWidth="1"/>
    <col min="5122" max="5122" width="10.5703125" style="212" customWidth="1"/>
    <col min="5123" max="5123" width="8.5703125" style="212" customWidth="1"/>
    <col min="5124" max="5124" width="12" style="212" customWidth="1"/>
    <col min="5125" max="5125" width="15.140625" style="212" customWidth="1"/>
    <col min="5126" max="5126" width="9.140625" style="212"/>
    <col min="5127" max="5127" width="17.28515625" style="212" customWidth="1"/>
    <col min="5128" max="5375" width="9.140625" style="212"/>
    <col min="5376" max="5376" width="7.140625" style="212" bestFit="1" customWidth="1"/>
    <col min="5377" max="5377" width="61.7109375" style="212" customWidth="1"/>
    <col min="5378" max="5378" width="10.5703125" style="212" customWidth="1"/>
    <col min="5379" max="5379" width="8.5703125" style="212" customWidth="1"/>
    <col min="5380" max="5380" width="12" style="212" customWidth="1"/>
    <col min="5381" max="5381" width="15.140625" style="212" customWidth="1"/>
    <col min="5382" max="5382" width="9.140625" style="212"/>
    <col min="5383" max="5383" width="17.28515625" style="212" customWidth="1"/>
    <col min="5384" max="5631" width="9.140625" style="212"/>
    <col min="5632" max="5632" width="7.140625" style="212" bestFit="1" customWidth="1"/>
    <col min="5633" max="5633" width="61.7109375" style="212" customWidth="1"/>
    <col min="5634" max="5634" width="10.5703125" style="212" customWidth="1"/>
    <col min="5635" max="5635" width="8.5703125" style="212" customWidth="1"/>
    <col min="5636" max="5636" width="12" style="212" customWidth="1"/>
    <col min="5637" max="5637" width="15.140625" style="212" customWidth="1"/>
    <col min="5638" max="5638" width="9.140625" style="212"/>
    <col min="5639" max="5639" width="17.28515625" style="212" customWidth="1"/>
    <col min="5640" max="5887" width="9.140625" style="212"/>
    <col min="5888" max="5888" width="7.140625" style="212" bestFit="1" customWidth="1"/>
    <col min="5889" max="5889" width="61.7109375" style="212" customWidth="1"/>
    <col min="5890" max="5890" width="10.5703125" style="212" customWidth="1"/>
    <col min="5891" max="5891" width="8.5703125" style="212" customWidth="1"/>
    <col min="5892" max="5892" width="12" style="212" customWidth="1"/>
    <col min="5893" max="5893" width="15.140625" style="212" customWidth="1"/>
    <col min="5894" max="5894" width="9.140625" style="212"/>
    <col min="5895" max="5895" width="17.28515625" style="212" customWidth="1"/>
    <col min="5896" max="6143" width="9.140625" style="212"/>
    <col min="6144" max="6144" width="7.140625" style="212" bestFit="1" customWidth="1"/>
    <col min="6145" max="6145" width="61.7109375" style="212" customWidth="1"/>
    <col min="6146" max="6146" width="10.5703125" style="212" customWidth="1"/>
    <col min="6147" max="6147" width="8.5703125" style="212" customWidth="1"/>
    <col min="6148" max="6148" width="12" style="212" customWidth="1"/>
    <col min="6149" max="6149" width="15.140625" style="212" customWidth="1"/>
    <col min="6150" max="6150" width="9.140625" style="212"/>
    <col min="6151" max="6151" width="17.28515625" style="212" customWidth="1"/>
    <col min="6152" max="6399" width="9.140625" style="212"/>
    <col min="6400" max="6400" width="7.140625" style="212" bestFit="1" customWidth="1"/>
    <col min="6401" max="6401" width="61.7109375" style="212" customWidth="1"/>
    <col min="6402" max="6402" width="10.5703125" style="212" customWidth="1"/>
    <col min="6403" max="6403" width="8.5703125" style="212" customWidth="1"/>
    <col min="6404" max="6404" width="12" style="212" customWidth="1"/>
    <col min="6405" max="6405" width="15.140625" style="212" customWidth="1"/>
    <col min="6406" max="6406" width="9.140625" style="212"/>
    <col min="6407" max="6407" width="17.28515625" style="212" customWidth="1"/>
    <col min="6408" max="6655" width="9.140625" style="212"/>
    <col min="6656" max="6656" width="7.140625" style="212" bestFit="1" customWidth="1"/>
    <col min="6657" max="6657" width="61.7109375" style="212" customWidth="1"/>
    <col min="6658" max="6658" width="10.5703125" style="212" customWidth="1"/>
    <col min="6659" max="6659" width="8.5703125" style="212" customWidth="1"/>
    <col min="6660" max="6660" width="12" style="212" customWidth="1"/>
    <col min="6661" max="6661" width="15.140625" style="212" customWidth="1"/>
    <col min="6662" max="6662" width="9.140625" style="212"/>
    <col min="6663" max="6663" width="17.28515625" style="212" customWidth="1"/>
    <col min="6664" max="6911" width="9.140625" style="212"/>
    <col min="6912" max="6912" width="7.140625" style="212" bestFit="1" customWidth="1"/>
    <col min="6913" max="6913" width="61.7109375" style="212" customWidth="1"/>
    <col min="6914" max="6914" width="10.5703125" style="212" customWidth="1"/>
    <col min="6915" max="6915" width="8.5703125" style="212" customWidth="1"/>
    <col min="6916" max="6916" width="12" style="212" customWidth="1"/>
    <col min="6917" max="6917" width="15.140625" style="212" customWidth="1"/>
    <col min="6918" max="6918" width="9.140625" style="212"/>
    <col min="6919" max="6919" width="17.28515625" style="212" customWidth="1"/>
    <col min="6920" max="7167" width="9.140625" style="212"/>
    <col min="7168" max="7168" width="7.140625" style="212" bestFit="1" customWidth="1"/>
    <col min="7169" max="7169" width="61.7109375" style="212" customWidth="1"/>
    <col min="7170" max="7170" width="10.5703125" style="212" customWidth="1"/>
    <col min="7171" max="7171" width="8.5703125" style="212" customWidth="1"/>
    <col min="7172" max="7172" width="12" style="212" customWidth="1"/>
    <col min="7173" max="7173" width="15.140625" style="212" customWidth="1"/>
    <col min="7174" max="7174" width="9.140625" style="212"/>
    <col min="7175" max="7175" width="17.28515625" style="212" customWidth="1"/>
    <col min="7176" max="7423" width="9.140625" style="212"/>
    <col min="7424" max="7424" width="7.140625" style="212" bestFit="1" customWidth="1"/>
    <col min="7425" max="7425" width="61.7109375" style="212" customWidth="1"/>
    <col min="7426" max="7426" width="10.5703125" style="212" customWidth="1"/>
    <col min="7427" max="7427" width="8.5703125" style="212" customWidth="1"/>
    <col min="7428" max="7428" width="12" style="212" customWidth="1"/>
    <col min="7429" max="7429" width="15.140625" style="212" customWidth="1"/>
    <col min="7430" max="7430" width="9.140625" style="212"/>
    <col min="7431" max="7431" width="17.28515625" style="212" customWidth="1"/>
    <col min="7432" max="7679" width="9.140625" style="212"/>
    <col min="7680" max="7680" width="7.140625" style="212" bestFit="1" customWidth="1"/>
    <col min="7681" max="7681" width="61.7109375" style="212" customWidth="1"/>
    <col min="7682" max="7682" width="10.5703125" style="212" customWidth="1"/>
    <col min="7683" max="7683" width="8.5703125" style="212" customWidth="1"/>
    <col min="7684" max="7684" width="12" style="212" customWidth="1"/>
    <col min="7685" max="7685" width="15.140625" style="212" customWidth="1"/>
    <col min="7686" max="7686" width="9.140625" style="212"/>
    <col min="7687" max="7687" width="17.28515625" style="212" customWidth="1"/>
    <col min="7688" max="7935" width="9.140625" style="212"/>
    <col min="7936" max="7936" width="7.140625" style="212" bestFit="1" customWidth="1"/>
    <col min="7937" max="7937" width="61.7109375" style="212" customWidth="1"/>
    <col min="7938" max="7938" width="10.5703125" style="212" customWidth="1"/>
    <col min="7939" max="7939" width="8.5703125" style="212" customWidth="1"/>
    <col min="7940" max="7940" width="12" style="212" customWidth="1"/>
    <col min="7941" max="7941" width="15.140625" style="212" customWidth="1"/>
    <col min="7942" max="7942" width="9.140625" style="212"/>
    <col min="7943" max="7943" width="17.28515625" style="212" customWidth="1"/>
    <col min="7944" max="8191" width="9.140625" style="212"/>
    <col min="8192" max="8192" width="7.140625" style="212" bestFit="1" customWidth="1"/>
    <col min="8193" max="8193" width="61.7109375" style="212" customWidth="1"/>
    <col min="8194" max="8194" width="10.5703125" style="212" customWidth="1"/>
    <col min="8195" max="8195" width="8.5703125" style="212" customWidth="1"/>
    <col min="8196" max="8196" width="12" style="212" customWidth="1"/>
    <col min="8197" max="8197" width="15.140625" style="212" customWidth="1"/>
    <col min="8198" max="8198" width="9.140625" style="212"/>
    <col min="8199" max="8199" width="17.28515625" style="212" customWidth="1"/>
    <col min="8200" max="8447" width="9.140625" style="212"/>
    <col min="8448" max="8448" width="7.140625" style="212" bestFit="1" customWidth="1"/>
    <col min="8449" max="8449" width="61.7109375" style="212" customWidth="1"/>
    <col min="8450" max="8450" width="10.5703125" style="212" customWidth="1"/>
    <col min="8451" max="8451" width="8.5703125" style="212" customWidth="1"/>
    <col min="8452" max="8452" width="12" style="212" customWidth="1"/>
    <col min="8453" max="8453" width="15.140625" style="212" customWidth="1"/>
    <col min="8454" max="8454" width="9.140625" style="212"/>
    <col min="8455" max="8455" width="17.28515625" style="212" customWidth="1"/>
    <col min="8456" max="8703" width="9.140625" style="212"/>
    <col min="8704" max="8704" width="7.140625" style="212" bestFit="1" customWidth="1"/>
    <col min="8705" max="8705" width="61.7109375" style="212" customWidth="1"/>
    <col min="8706" max="8706" width="10.5703125" style="212" customWidth="1"/>
    <col min="8707" max="8707" width="8.5703125" style="212" customWidth="1"/>
    <col min="8708" max="8708" width="12" style="212" customWidth="1"/>
    <col min="8709" max="8709" width="15.140625" style="212" customWidth="1"/>
    <col min="8710" max="8710" width="9.140625" style="212"/>
    <col min="8711" max="8711" width="17.28515625" style="212" customWidth="1"/>
    <col min="8712" max="8959" width="9.140625" style="212"/>
    <col min="8960" max="8960" width="7.140625" style="212" bestFit="1" customWidth="1"/>
    <col min="8961" max="8961" width="61.7109375" style="212" customWidth="1"/>
    <col min="8962" max="8962" width="10.5703125" style="212" customWidth="1"/>
    <col min="8963" max="8963" width="8.5703125" style="212" customWidth="1"/>
    <col min="8964" max="8964" width="12" style="212" customWidth="1"/>
    <col min="8965" max="8965" width="15.140625" style="212" customWidth="1"/>
    <col min="8966" max="8966" width="9.140625" style="212"/>
    <col min="8967" max="8967" width="17.28515625" style="212" customWidth="1"/>
    <col min="8968" max="9215" width="9.140625" style="212"/>
    <col min="9216" max="9216" width="7.140625" style="212" bestFit="1" customWidth="1"/>
    <col min="9217" max="9217" width="61.7109375" style="212" customWidth="1"/>
    <col min="9218" max="9218" width="10.5703125" style="212" customWidth="1"/>
    <col min="9219" max="9219" width="8.5703125" style="212" customWidth="1"/>
    <col min="9220" max="9220" width="12" style="212" customWidth="1"/>
    <col min="9221" max="9221" width="15.140625" style="212" customWidth="1"/>
    <col min="9222" max="9222" width="9.140625" style="212"/>
    <col min="9223" max="9223" width="17.28515625" style="212" customWidth="1"/>
    <col min="9224" max="9471" width="9.140625" style="212"/>
    <col min="9472" max="9472" width="7.140625" style="212" bestFit="1" customWidth="1"/>
    <col min="9473" max="9473" width="61.7109375" style="212" customWidth="1"/>
    <col min="9474" max="9474" width="10.5703125" style="212" customWidth="1"/>
    <col min="9475" max="9475" width="8.5703125" style="212" customWidth="1"/>
    <col min="9476" max="9476" width="12" style="212" customWidth="1"/>
    <col min="9477" max="9477" width="15.140625" style="212" customWidth="1"/>
    <col min="9478" max="9478" width="9.140625" style="212"/>
    <col min="9479" max="9479" width="17.28515625" style="212" customWidth="1"/>
    <col min="9480" max="9727" width="9.140625" style="212"/>
    <col min="9728" max="9728" width="7.140625" style="212" bestFit="1" customWidth="1"/>
    <col min="9729" max="9729" width="61.7109375" style="212" customWidth="1"/>
    <col min="9730" max="9730" width="10.5703125" style="212" customWidth="1"/>
    <col min="9731" max="9731" width="8.5703125" style="212" customWidth="1"/>
    <col min="9732" max="9732" width="12" style="212" customWidth="1"/>
    <col min="9733" max="9733" width="15.140625" style="212" customWidth="1"/>
    <col min="9734" max="9734" width="9.140625" style="212"/>
    <col min="9735" max="9735" width="17.28515625" style="212" customWidth="1"/>
    <col min="9736" max="9983" width="9.140625" style="212"/>
    <col min="9984" max="9984" width="7.140625" style="212" bestFit="1" customWidth="1"/>
    <col min="9985" max="9985" width="61.7109375" style="212" customWidth="1"/>
    <col min="9986" max="9986" width="10.5703125" style="212" customWidth="1"/>
    <col min="9987" max="9987" width="8.5703125" style="212" customWidth="1"/>
    <col min="9988" max="9988" width="12" style="212" customWidth="1"/>
    <col min="9989" max="9989" width="15.140625" style="212" customWidth="1"/>
    <col min="9990" max="9990" width="9.140625" style="212"/>
    <col min="9991" max="9991" width="17.28515625" style="212" customWidth="1"/>
    <col min="9992" max="10239" width="9.140625" style="212"/>
    <col min="10240" max="10240" width="7.140625" style="212" bestFit="1" customWidth="1"/>
    <col min="10241" max="10241" width="61.7109375" style="212" customWidth="1"/>
    <col min="10242" max="10242" width="10.5703125" style="212" customWidth="1"/>
    <col min="10243" max="10243" width="8.5703125" style="212" customWidth="1"/>
    <col min="10244" max="10244" width="12" style="212" customWidth="1"/>
    <col min="10245" max="10245" width="15.140625" style="212" customWidth="1"/>
    <col min="10246" max="10246" width="9.140625" style="212"/>
    <col min="10247" max="10247" width="17.28515625" style="212" customWidth="1"/>
    <col min="10248" max="10495" width="9.140625" style="212"/>
    <col min="10496" max="10496" width="7.140625" style="212" bestFit="1" customWidth="1"/>
    <col min="10497" max="10497" width="61.7109375" style="212" customWidth="1"/>
    <col min="10498" max="10498" width="10.5703125" style="212" customWidth="1"/>
    <col min="10499" max="10499" width="8.5703125" style="212" customWidth="1"/>
    <col min="10500" max="10500" width="12" style="212" customWidth="1"/>
    <col min="10501" max="10501" width="15.140625" style="212" customWidth="1"/>
    <col min="10502" max="10502" width="9.140625" style="212"/>
    <col min="10503" max="10503" width="17.28515625" style="212" customWidth="1"/>
    <col min="10504" max="10751" width="9.140625" style="212"/>
    <col min="10752" max="10752" width="7.140625" style="212" bestFit="1" customWidth="1"/>
    <col min="10753" max="10753" width="61.7109375" style="212" customWidth="1"/>
    <col min="10754" max="10754" width="10.5703125" style="212" customWidth="1"/>
    <col min="10755" max="10755" width="8.5703125" style="212" customWidth="1"/>
    <col min="10756" max="10756" width="12" style="212" customWidth="1"/>
    <col min="10757" max="10757" width="15.140625" style="212" customWidth="1"/>
    <col min="10758" max="10758" width="9.140625" style="212"/>
    <col min="10759" max="10759" width="17.28515625" style="212" customWidth="1"/>
    <col min="10760" max="11007" width="9.140625" style="212"/>
    <col min="11008" max="11008" width="7.140625" style="212" bestFit="1" customWidth="1"/>
    <col min="11009" max="11009" width="61.7109375" style="212" customWidth="1"/>
    <col min="11010" max="11010" width="10.5703125" style="212" customWidth="1"/>
    <col min="11011" max="11011" width="8.5703125" style="212" customWidth="1"/>
    <col min="11012" max="11012" width="12" style="212" customWidth="1"/>
    <col min="11013" max="11013" width="15.140625" style="212" customWidth="1"/>
    <col min="11014" max="11014" width="9.140625" style="212"/>
    <col min="11015" max="11015" width="17.28515625" style="212" customWidth="1"/>
    <col min="11016" max="11263" width="9.140625" style="212"/>
    <col min="11264" max="11264" width="7.140625" style="212" bestFit="1" customWidth="1"/>
    <col min="11265" max="11265" width="61.7109375" style="212" customWidth="1"/>
    <col min="11266" max="11266" width="10.5703125" style="212" customWidth="1"/>
    <col min="11267" max="11267" width="8.5703125" style="212" customWidth="1"/>
    <col min="11268" max="11268" width="12" style="212" customWidth="1"/>
    <col min="11269" max="11269" width="15.140625" style="212" customWidth="1"/>
    <col min="11270" max="11270" width="9.140625" style="212"/>
    <col min="11271" max="11271" width="17.28515625" style="212" customWidth="1"/>
    <col min="11272" max="11519" width="9.140625" style="212"/>
    <col min="11520" max="11520" width="7.140625" style="212" bestFit="1" customWidth="1"/>
    <col min="11521" max="11521" width="61.7109375" style="212" customWidth="1"/>
    <col min="11522" max="11522" width="10.5703125" style="212" customWidth="1"/>
    <col min="11523" max="11523" width="8.5703125" style="212" customWidth="1"/>
    <col min="11524" max="11524" width="12" style="212" customWidth="1"/>
    <col min="11525" max="11525" width="15.140625" style="212" customWidth="1"/>
    <col min="11526" max="11526" width="9.140625" style="212"/>
    <col min="11527" max="11527" width="17.28515625" style="212" customWidth="1"/>
    <col min="11528" max="11775" width="9.140625" style="212"/>
    <col min="11776" max="11776" width="7.140625" style="212" bestFit="1" customWidth="1"/>
    <col min="11777" max="11777" width="61.7109375" style="212" customWidth="1"/>
    <col min="11778" max="11778" width="10.5703125" style="212" customWidth="1"/>
    <col min="11779" max="11779" width="8.5703125" style="212" customWidth="1"/>
    <col min="11780" max="11780" width="12" style="212" customWidth="1"/>
    <col min="11781" max="11781" width="15.140625" style="212" customWidth="1"/>
    <col min="11782" max="11782" width="9.140625" style="212"/>
    <col min="11783" max="11783" width="17.28515625" style="212" customWidth="1"/>
    <col min="11784" max="12031" width="9.140625" style="212"/>
    <col min="12032" max="12032" width="7.140625" style="212" bestFit="1" customWidth="1"/>
    <col min="12033" max="12033" width="61.7109375" style="212" customWidth="1"/>
    <col min="12034" max="12034" width="10.5703125" style="212" customWidth="1"/>
    <col min="12035" max="12035" width="8.5703125" style="212" customWidth="1"/>
    <col min="12036" max="12036" width="12" style="212" customWidth="1"/>
    <col min="12037" max="12037" width="15.140625" style="212" customWidth="1"/>
    <col min="12038" max="12038" width="9.140625" style="212"/>
    <col min="12039" max="12039" width="17.28515625" style="212" customWidth="1"/>
    <col min="12040" max="12287" width="9.140625" style="212"/>
    <col min="12288" max="12288" width="7.140625" style="212" bestFit="1" customWidth="1"/>
    <col min="12289" max="12289" width="61.7109375" style="212" customWidth="1"/>
    <col min="12290" max="12290" width="10.5703125" style="212" customWidth="1"/>
    <col min="12291" max="12291" width="8.5703125" style="212" customWidth="1"/>
    <col min="12292" max="12292" width="12" style="212" customWidth="1"/>
    <col min="12293" max="12293" width="15.140625" style="212" customWidth="1"/>
    <col min="12294" max="12294" width="9.140625" style="212"/>
    <col min="12295" max="12295" width="17.28515625" style="212" customWidth="1"/>
    <col min="12296" max="12543" width="9.140625" style="212"/>
    <col min="12544" max="12544" width="7.140625" style="212" bestFit="1" customWidth="1"/>
    <col min="12545" max="12545" width="61.7109375" style="212" customWidth="1"/>
    <col min="12546" max="12546" width="10.5703125" style="212" customWidth="1"/>
    <col min="12547" max="12547" width="8.5703125" style="212" customWidth="1"/>
    <col min="12548" max="12548" width="12" style="212" customWidth="1"/>
    <col min="12549" max="12549" width="15.140625" style="212" customWidth="1"/>
    <col min="12550" max="12550" width="9.140625" style="212"/>
    <col min="12551" max="12551" width="17.28515625" style="212" customWidth="1"/>
    <col min="12552" max="12799" width="9.140625" style="212"/>
    <col min="12800" max="12800" width="7.140625" style="212" bestFit="1" customWidth="1"/>
    <col min="12801" max="12801" width="61.7109375" style="212" customWidth="1"/>
    <col min="12802" max="12802" width="10.5703125" style="212" customWidth="1"/>
    <col min="12803" max="12803" width="8.5703125" style="212" customWidth="1"/>
    <col min="12804" max="12804" width="12" style="212" customWidth="1"/>
    <col min="12805" max="12805" width="15.140625" style="212" customWidth="1"/>
    <col min="12806" max="12806" width="9.140625" style="212"/>
    <col min="12807" max="12807" width="17.28515625" style="212" customWidth="1"/>
    <col min="12808" max="13055" width="9.140625" style="212"/>
    <col min="13056" max="13056" width="7.140625" style="212" bestFit="1" customWidth="1"/>
    <col min="13057" max="13057" width="61.7109375" style="212" customWidth="1"/>
    <col min="13058" max="13058" width="10.5703125" style="212" customWidth="1"/>
    <col min="13059" max="13059" width="8.5703125" style="212" customWidth="1"/>
    <col min="13060" max="13060" width="12" style="212" customWidth="1"/>
    <col min="13061" max="13061" width="15.140625" style="212" customWidth="1"/>
    <col min="13062" max="13062" width="9.140625" style="212"/>
    <col min="13063" max="13063" width="17.28515625" style="212" customWidth="1"/>
    <col min="13064" max="13311" width="9.140625" style="212"/>
    <col min="13312" max="13312" width="7.140625" style="212" bestFit="1" customWidth="1"/>
    <col min="13313" max="13313" width="61.7109375" style="212" customWidth="1"/>
    <col min="13314" max="13314" width="10.5703125" style="212" customWidth="1"/>
    <col min="13315" max="13315" width="8.5703125" style="212" customWidth="1"/>
    <col min="13316" max="13316" width="12" style="212" customWidth="1"/>
    <col min="13317" max="13317" width="15.140625" style="212" customWidth="1"/>
    <col min="13318" max="13318" width="9.140625" style="212"/>
    <col min="13319" max="13319" width="17.28515625" style="212" customWidth="1"/>
    <col min="13320" max="13567" width="9.140625" style="212"/>
    <col min="13568" max="13568" width="7.140625" style="212" bestFit="1" customWidth="1"/>
    <col min="13569" max="13569" width="61.7109375" style="212" customWidth="1"/>
    <col min="13570" max="13570" width="10.5703125" style="212" customWidth="1"/>
    <col min="13571" max="13571" width="8.5703125" style="212" customWidth="1"/>
    <col min="13572" max="13572" width="12" style="212" customWidth="1"/>
    <col min="13573" max="13573" width="15.140625" style="212" customWidth="1"/>
    <col min="13574" max="13574" width="9.140625" style="212"/>
    <col min="13575" max="13575" width="17.28515625" style="212" customWidth="1"/>
    <col min="13576" max="13823" width="9.140625" style="212"/>
    <col min="13824" max="13824" width="7.140625" style="212" bestFit="1" customWidth="1"/>
    <col min="13825" max="13825" width="61.7109375" style="212" customWidth="1"/>
    <col min="13826" max="13826" width="10.5703125" style="212" customWidth="1"/>
    <col min="13827" max="13827" width="8.5703125" style="212" customWidth="1"/>
    <col min="13828" max="13828" width="12" style="212" customWidth="1"/>
    <col min="13829" max="13829" width="15.140625" style="212" customWidth="1"/>
    <col min="13830" max="13830" width="9.140625" style="212"/>
    <col min="13831" max="13831" width="17.28515625" style="212" customWidth="1"/>
    <col min="13832" max="14079" width="9.140625" style="212"/>
    <col min="14080" max="14080" width="7.140625" style="212" bestFit="1" customWidth="1"/>
    <col min="14081" max="14081" width="61.7109375" style="212" customWidth="1"/>
    <col min="14082" max="14082" width="10.5703125" style="212" customWidth="1"/>
    <col min="14083" max="14083" width="8.5703125" style="212" customWidth="1"/>
    <col min="14084" max="14084" width="12" style="212" customWidth="1"/>
    <col min="14085" max="14085" width="15.140625" style="212" customWidth="1"/>
    <col min="14086" max="14086" width="9.140625" style="212"/>
    <col min="14087" max="14087" width="17.28515625" style="212" customWidth="1"/>
    <col min="14088" max="14335" width="9.140625" style="212"/>
    <col min="14336" max="14336" width="7.140625" style="212" bestFit="1" customWidth="1"/>
    <col min="14337" max="14337" width="61.7109375" style="212" customWidth="1"/>
    <col min="14338" max="14338" width="10.5703125" style="212" customWidth="1"/>
    <col min="14339" max="14339" width="8.5703125" style="212" customWidth="1"/>
    <col min="14340" max="14340" width="12" style="212" customWidth="1"/>
    <col min="14341" max="14341" width="15.140625" style="212" customWidth="1"/>
    <col min="14342" max="14342" width="9.140625" style="212"/>
    <col min="14343" max="14343" width="17.28515625" style="212" customWidth="1"/>
    <col min="14344" max="14591" width="9.140625" style="212"/>
    <col min="14592" max="14592" width="7.140625" style="212" bestFit="1" customWidth="1"/>
    <col min="14593" max="14593" width="61.7109375" style="212" customWidth="1"/>
    <col min="14594" max="14594" width="10.5703125" style="212" customWidth="1"/>
    <col min="14595" max="14595" width="8.5703125" style="212" customWidth="1"/>
    <col min="14596" max="14596" width="12" style="212" customWidth="1"/>
    <col min="14597" max="14597" width="15.140625" style="212" customWidth="1"/>
    <col min="14598" max="14598" width="9.140625" style="212"/>
    <col min="14599" max="14599" width="17.28515625" style="212" customWidth="1"/>
    <col min="14600" max="14847" width="9.140625" style="212"/>
    <col min="14848" max="14848" width="7.140625" style="212" bestFit="1" customWidth="1"/>
    <col min="14849" max="14849" width="61.7109375" style="212" customWidth="1"/>
    <col min="14850" max="14850" width="10.5703125" style="212" customWidth="1"/>
    <col min="14851" max="14851" width="8.5703125" style="212" customWidth="1"/>
    <col min="14852" max="14852" width="12" style="212" customWidth="1"/>
    <col min="14853" max="14853" width="15.140625" style="212" customWidth="1"/>
    <col min="14854" max="14854" width="9.140625" style="212"/>
    <col min="14855" max="14855" width="17.28515625" style="212" customWidth="1"/>
    <col min="14856" max="15103" width="9.140625" style="212"/>
    <col min="15104" max="15104" width="7.140625" style="212" bestFit="1" customWidth="1"/>
    <col min="15105" max="15105" width="61.7109375" style="212" customWidth="1"/>
    <col min="15106" max="15106" width="10.5703125" style="212" customWidth="1"/>
    <col min="15107" max="15107" width="8.5703125" style="212" customWidth="1"/>
    <col min="15108" max="15108" width="12" style="212" customWidth="1"/>
    <col min="15109" max="15109" width="15.140625" style="212" customWidth="1"/>
    <col min="15110" max="15110" width="9.140625" style="212"/>
    <col min="15111" max="15111" width="17.28515625" style="212" customWidth="1"/>
    <col min="15112" max="15359" width="9.140625" style="212"/>
    <col min="15360" max="15360" width="7.140625" style="212" bestFit="1" customWidth="1"/>
    <col min="15361" max="15361" width="61.7109375" style="212" customWidth="1"/>
    <col min="15362" max="15362" width="10.5703125" style="212" customWidth="1"/>
    <col min="15363" max="15363" width="8.5703125" style="212" customWidth="1"/>
    <col min="15364" max="15364" width="12" style="212" customWidth="1"/>
    <col min="15365" max="15365" width="15.140625" style="212" customWidth="1"/>
    <col min="15366" max="15366" width="9.140625" style="212"/>
    <col min="15367" max="15367" width="17.28515625" style="212" customWidth="1"/>
    <col min="15368" max="15615" width="9.140625" style="212"/>
    <col min="15616" max="15616" width="7.140625" style="212" bestFit="1" customWidth="1"/>
    <col min="15617" max="15617" width="61.7109375" style="212" customWidth="1"/>
    <col min="15618" max="15618" width="10.5703125" style="212" customWidth="1"/>
    <col min="15619" max="15619" width="8.5703125" style="212" customWidth="1"/>
    <col min="15620" max="15620" width="12" style="212" customWidth="1"/>
    <col min="15621" max="15621" width="15.140625" style="212" customWidth="1"/>
    <col min="15622" max="15622" width="9.140625" style="212"/>
    <col min="15623" max="15623" width="17.28515625" style="212" customWidth="1"/>
    <col min="15624" max="15871" width="9.140625" style="212"/>
    <col min="15872" max="15872" width="7.140625" style="212" bestFit="1" customWidth="1"/>
    <col min="15873" max="15873" width="61.7109375" style="212" customWidth="1"/>
    <col min="15874" max="15874" width="10.5703125" style="212" customWidth="1"/>
    <col min="15875" max="15875" width="8.5703125" style="212" customWidth="1"/>
    <col min="15876" max="15876" width="12" style="212" customWidth="1"/>
    <col min="15877" max="15877" width="15.140625" style="212" customWidth="1"/>
    <col min="15878" max="15878" width="9.140625" style="212"/>
    <col min="15879" max="15879" width="17.28515625" style="212" customWidth="1"/>
    <col min="15880" max="16127" width="9.140625" style="212"/>
    <col min="16128" max="16128" width="7.140625" style="212" bestFit="1" customWidth="1"/>
    <col min="16129" max="16129" width="61.7109375" style="212" customWidth="1"/>
    <col min="16130" max="16130" width="10.5703125" style="212" customWidth="1"/>
    <col min="16131" max="16131" width="8.5703125" style="212" customWidth="1"/>
    <col min="16132" max="16132" width="12" style="212" customWidth="1"/>
    <col min="16133" max="16133" width="15.140625" style="212" customWidth="1"/>
    <col min="16134" max="16134" width="9.140625" style="212"/>
    <col min="16135" max="16135" width="17.28515625" style="212" customWidth="1"/>
    <col min="16136" max="16384" width="9.140625" style="212"/>
  </cols>
  <sheetData>
    <row r="1" spans="1:8" s="5" customFormat="1" ht="18.75">
      <c r="A1" s="412" t="s">
        <v>256</v>
      </c>
      <c r="B1" s="413"/>
      <c r="C1" s="413"/>
      <c r="D1" s="413"/>
      <c r="E1" s="413"/>
      <c r="F1" s="413"/>
      <c r="G1" s="4"/>
    </row>
    <row r="2" spans="1:8" s="5" customFormat="1">
      <c r="A2" s="3"/>
      <c r="B2" s="1"/>
      <c r="C2" s="2"/>
      <c r="D2" s="1"/>
      <c r="E2" s="1"/>
      <c r="F2" s="1"/>
      <c r="G2" s="2"/>
      <c r="H2" s="2"/>
    </row>
    <row r="3" spans="1:8" s="7" customFormat="1" ht="57" customHeight="1" thickBot="1">
      <c r="A3" s="415" t="s">
        <v>163</v>
      </c>
      <c r="B3" s="416"/>
      <c r="C3" s="416"/>
      <c r="D3" s="416"/>
      <c r="E3" s="416"/>
      <c r="F3" s="416"/>
      <c r="G3" s="6"/>
    </row>
    <row r="4" spans="1:8" s="220" customFormat="1" ht="25.5">
      <c r="A4" s="214" t="s">
        <v>28</v>
      </c>
      <c r="B4" s="215" t="s">
        <v>30</v>
      </c>
      <c r="C4" s="216" t="s">
        <v>47</v>
      </c>
      <c r="D4" s="217"/>
      <c r="E4" s="218" t="s">
        <v>82</v>
      </c>
      <c r="F4" s="219" t="s">
        <v>140</v>
      </c>
    </row>
    <row r="5" spans="1:8" s="220" customFormat="1" ht="13.5" thickBot="1">
      <c r="A5" s="221"/>
      <c r="B5" s="222"/>
      <c r="C5" s="223" t="s">
        <v>0</v>
      </c>
      <c r="D5" s="223" t="s">
        <v>29</v>
      </c>
      <c r="E5" s="224"/>
      <c r="F5" s="225"/>
    </row>
    <row r="6" spans="1:8">
      <c r="A6" s="226">
        <v>1</v>
      </c>
      <c r="B6" s="227">
        <v>2</v>
      </c>
      <c r="C6" s="228">
        <v>3</v>
      </c>
      <c r="D6" s="228">
        <v>4</v>
      </c>
      <c r="E6" s="228">
        <v>5</v>
      </c>
      <c r="F6" s="229">
        <v>6</v>
      </c>
    </row>
    <row r="7" spans="1:8" s="235" customFormat="1" ht="16.5" thickBot="1">
      <c r="A7" s="230">
        <v>1</v>
      </c>
      <c r="B7" s="231" t="s">
        <v>142</v>
      </c>
      <c r="C7" s="232"/>
      <c r="D7" s="233"/>
      <c r="E7" s="232"/>
      <c r="F7" s="234"/>
    </row>
    <row r="8" spans="1:8" s="242" customFormat="1" ht="30">
      <c r="A8" s="236" t="s">
        <v>195</v>
      </c>
      <c r="B8" s="237" t="s">
        <v>196</v>
      </c>
      <c r="C8" s="238" t="s">
        <v>10</v>
      </c>
      <c r="D8" s="239">
        <v>20</v>
      </c>
      <c r="E8" s="240"/>
      <c r="F8" s="241">
        <f>E8*D8</f>
        <v>0</v>
      </c>
    </row>
    <row r="9" spans="1:8" s="242" customFormat="1" ht="30">
      <c r="A9" s="236" t="s">
        <v>197</v>
      </c>
      <c r="B9" s="237" t="s">
        <v>198</v>
      </c>
      <c r="C9" s="238" t="s">
        <v>9</v>
      </c>
      <c r="D9" s="239">
        <v>620</v>
      </c>
      <c r="E9" s="240"/>
      <c r="F9" s="241">
        <f>E9*D9</f>
        <v>0</v>
      </c>
    </row>
    <row r="10" spans="1:8" s="235" customFormat="1" ht="15.75">
      <c r="A10" s="243"/>
      <c r="B10" s="244" t="s">
        <v>143</v>
      </c>
      <c r="C10" s="245"/>
      <c r="D10" s="246"/>
      <c r="E10" s="247"/>
      <c r="F10" s="248">
        <f>SUM(F8:F9)</f>
        <v>0</v>
      </c>
    </row>
    <row r="11" spans="1:8" s="235" customFormat="1" ht="15.75">
      <c r="A11" s="249"/>
      <c r="B11" s="250"/>
      <c r="C11" s="245"/>
      <c r="D11" s="246"/>
      <c r="E11" s="247"/>
      <c r="F11" s="248"/>
    </row>
    <row r="12" spans="1:8" s="235" customFormat="1" ht="15.75">
      <c r="A12" s="251">
        <v>2</v>
      </c>
      <c r="B12" s="252" t="s">
        <v>199</v>
      </c>
      <c r="C12" s="253"/>
      <c r="D12" s="254"/>
      <c r="E12" s="253"/>
      <c r="F12" s="255"/>
    </row>
    <row r="13" spans="1:8" s="235" customFormat="1" ht="30">
      <c r="A13" s="256" t="s">
        <v>200</v>
      </c>
      <c r="B13" s="237" t="s">
        <v>201</v>
      </c>
      <c r="C13" s="238" t="s">
        <v>10</v>
      </c>
      <c r="D13" s="239">
        <v>1</v>
      </c>
      <c r="E13" s="240"/>
      <c r="F13" s="240">
        <f t="shared" ref="F13:F33" si="0">E13*D13</f>
        <v>0</v>
      </c>
    </row>
    <row r="14" spans="1:8" s="242" customFormat="1" ht="45">
      <c r="A14" s="257" t="s">
        <v>202</v>
      </c>
      <c r="B14" s="237" t="s">
        <v>203</v>
      </c>
      <c r="C14" s="238" t="s">
        <v>138</v>
      </c>
      <c r="D14" s="239">
        <v>14</v>
      </c>
      <c r="E14" s="240"/>
      <c r="F14" s="240">
        <f t="shared" si="0"/>
        <v>0</v>
      </c>
    </row>
    <row r="15" spans="1:8" s="242" customFormat="1" ht="75">
      <c r="A15" s="257" t="s">
        <v>204</v>
      </c>
      <c r="B15" s="237" t="s">
        <v>205</v>
      </c>
      <c r="C15" s="238" t="s">
        <v>10</v>
      </c>
      <c r="D15" s="239">
        <v>58</v>
      </c>
      <c r="E15" s="240"/>
      <c r="F15" s="240">
        <f t="shared" si="0"/>
        <v>0</v>
      </c>
    </row>
    <row r="16" spans="1:8" s="242" customFormat="1" ht="30">
      <c r="A16" s="257" t="s">
        <v>206</v>
      </c>
      <c r="B16" s="258" t="s">
        <v>207</v>
      </c>
      <c r="C16" s="238" t="s">
        <v>10</v>
      </c>
      <c r="D16" s="239">
        <v>58</v>
      </c>
      <c r="E16" s="240"/>
      <c r="F16" s="240">
        <f t="shared" si="0"/>
        <v>0</v>
      </c>
    </row>
    <row r="17" spans="1:6" s="242" customFormat="1" ht="30">
      <c r="A17" s="257" t="s">
        <v>208</v>
      </c>
      <c r="B17" s="258" t="s">
        <v>144</v>
      </c>
      <c r="C17" s="238" t="s">
        <v>145</v>
      </c>
      <c r="D17" s="239">
        <f>58*12</f>
        <v>696</v>
      </c>
      <c r="E17" s="240"/>
      <c r="F17" s="240">
        <f t="shared" si="0"/>
        <v>0</v>
      </c>
    </row>
    <row r="18" spans="1:6" s="242" customFormat="1" ht="45">
      <c r="A18" s="257" t="s">
        <v>209</v>
      </c>
      <c r="B18" s="258" t="s">
        <v>210</v>
      </c>
      <c r="C18" s="238" t="s">
        <v>10</v>
      </c>
      <c r="D18" s="239">
        <v>58</v>
      </c>
      <c r="E18" s="240"/>
      <c r="F18" s="240">
        <f t="shared" si="0"/>
        <v>0</v>
      </c>
    </row>
    <row r="19" spans="1:6" s="242" customFormat="1" ht="23.25" customHeight="1">
      <c r="A19" s="257" t="s">
        <v>211</v>
      </c>
      <c r="B19" s="258" t="s">
        <v>212</v>
      </c>
      <c r="C19" s="238" t="s">
        <v>10</v>
      </c>
      <c r="D19" s="239">
        <v>58</v>
      </c>
      <c r="E19" s="240"/>
      <c r="F19" s="240">
        <f t="shared" si="0"/>
        <v>0</v>
      </c>
    </row>
    <row r="20" spans="1:6" s="242" customFormat="1" ht="30">
      <c r="A20" s="257" t="s">
        <v>213</v>
      </c>
      <c r="B20" s="258" t="s">
        <v>214</v>
      </c>
      <c r="C20" s="238" t="s">
        <v>9</v>
      </c>
      <c r="D20" s="239">
        <v>125</v>
      </c>
      <c r="E20" s="240"/>
      <c r="F20" s="240">
        <f t="shared" si="0"/>
        <v>0</v>
      </c>
    </row>
    <row r="21" spans="1:6" s="242" customFormat="1" ht="36.75" customHeight="1">
      <c r="A21" s="257" t="s">
        <v>215</v>
      </c>
      <c r="B21" s="258" t="s">
        <v>146</v>
      </c>
      <c r="C21" s="238" t="s">
        <v>9</v>
      </c>
      <c r="D21" s="239">
        <v>1100</v>
      </c>
      <c r="E21" s="240"/>
      <c r="F21" s="240">
        <f t="shared" si="0"/>
        <v>0</v>
      </c>
    </row>
    <row r="22" spans="1:6" s="242" customFormat="1" ht="36.75" customHeight="1">
      <c r="A22" s="257" t="s">
        <v>216</v>
      </c>
      <c r="B22" s="258" t="s">
        <v>217</v>
      </c>
      <c r="C22" s="238" t="s">
        <v>9</v>
      </c>
      <c r="D22" s="239">
        <v>100</v>
      </c>
      <c r="E22" s="240"/>
      <c r="F22" s="240">
        <f t="shared" si="0"/>
        <v>0</v>
      </c>
    </row>
    <row r="23" spans="1:6" s="242" customFormat="1" ht="36.75" customHeight="1">
      <c r="A23" s="257" t="s">
        <v>218</v>
      </c>
      <c r="B23" s="258" t="s">
        <v>149</v>
      </c>
      <c r="C23" s="238" t="s">
        <v>9</v>
      </c>
      <c r="D23" s="239">
        <v>1200</v>
      </c>
      <c r="E23" s="240"/>
      <c r="F23" s="240">
        <f t="shared" si="0"/>
        <v>0</v>
      </c>
    </row>
    <row r="24" spans="1:6" s="242" customFormat="1" ht="30">
      <c r="A24" s="257" t="s">
        <v>219</v>
      </c>
      <c r="B24" s="258" t="s">
        <v>147</v>
      </c>
      <c r="C24" s="238" t="s">
        <v>9</v>
      </c>
      <c r="D24" s="239">
        <v>1200</v>
      </c>
      <c r="E24" s="240"/>
      <c r="F24" s="240">
        <f t="shared" si="0"/>
        <v>0</v>
      </c>
    </row>
    <row r="25" spans="1:6" s="242" customFormat="1" ht="39.75" customHeight="1">
      <c r="A25" s="257" t="s">
        <v>220</v>
      </c>
      <c r="B25" s="258" t="s">
        <v>221</v>
      </c>
      <c r="C25" s="238" t="s">
        <v>9</v>
      </c>
      <c r="D25" s="239">
        <v>1200</v>
      </c>
      <c r="E25" s="240"/>
      <c r="F25" s="240">
        <f t="shared" si="0"/>
        <v>0</v>
      </c>
    </row>
    <row r="26" spans="1:6" s="242" customFormat="1" ht="45">
      <c r="A26" s="257" t="s">
        <v>222</v>
      </c>
      <c r="B26" s="258" t="s">
        <v>223</v>
      </c>
      <c r="C26" s="238" t="s">
        <v>10</v>
      </c>
      <c r="D26" s="239">
        <f>58*2</f>
        <v>116</v>
      </c>
      <c r="E26" s="240"/>
      <c r="F26" s="240">
        <f t="shared" si="0"/>
        <v>0</v>
      </c>
    </row>
    <row r="27" spans="1:6" s="242" customFormat="1" ht="30">
      <c r="A27" s="257" t="s">
        <v>224</v>
      </c>
      <c r="B27" s="258" t="s">
        <v>225</v>
      </c>
      <c r="C27" s="238" t="s">
        <v>9</v>
      </c>
      <c r="D27" s="239">
        <v>1465</v>
      </c>
      <c r="E27" s="240"/>
      <c r="F27" s="240">
        <f t="shared" si="0"/>
        <v>0</v>
      </c>
    </row>
    <row r="28" spans="1:6" s="242" customFormat="1" ht="15.75">
      <c r="A28" s="257" t="s">
        <v>226</v>
      </c>
      <c r="B28" s="258" t="s">
        <v>148</v>
      </c>
      <c r="C28" s="238" t="s">
        <v>9</v>
      </c>
      <c r="D28" s="239">
        <v>1200</v>
      </c>
      <c r="E28" s="240"/>
      <c r="F28" s="240">
        <f t="shared" si="0"/>
        <v>0</v>
      </c>
    </row>
    <row r="29" spans="1:6" s="242" customFormat="1" ht="30">
      <c r="A29" s="257" t="s">
        <v>227</v>
      </c>
      <c r="B29" s="258" t="s">
        <v>228</v>
      </c>
      <c r="C29" s="238" t="s">
        <v>9</v>
      </c>
      <c r="D29" s="239">
        <f>58*3</f>
        <v>174</v>
      </c>
      <c r="E29" s="240"/>
      <c r="F29" s="240">
        <f t="shared" si="0"/>
        <v>0</v>
      </c>
    </row>
    <row r="30" spans="1:6" s="242" customFormat="1" ht="30">
      <c r="A30" s="257" t="s">
        <v>229</v>
      </c>
      <c r="B30" s="258" t="s">
        <v>230</v>
      </c>
      <c r="C30" s="238" t="s">
        <v>9</v>
      </c>
      <c r="D30" s="239">
        <f>58*6</f>
        <v>348</v>
      </c>
      <c r="E30" s="240"/>
      <c r="F30" s="240">
        <f t="shared" si="0"/>
        <v>0</v>
      </c>
    </row>
    <row r="31" spans="1:6" s="260" customFormat="1" ht="15.75">
      <c r="A31" s="257" t="s">
        <v>231</v>
      </c>
      <c r="B31" s="258" t="s">
        <v>150</v>
      </c>
      <c r="C31" s="259" t="s">
        <v>141</v>
      </c>
      <c r="D31" s="239">
        <v>58</v>
      </c>
      <c r="E31" s="240"/>
      <c r="F31" s="240">
        <f t="shared" si="0"/>
        <v>0</v>
      </c>
    </row>
    <row r="32" spans="1:6" ht="15.75">
      <c r="A32" s="257" t="s">
        <v>232</v>
      </c>
      <c r="B32" s="258" t="s">
        <v>151</v>
      </c>
      <c r="C32" s="259" t="s">
        <v>139</v>
      </c>
      <c r="D32" s="239">
        <v>58</v>
      </c>
      <c r="E32" s="240"/>
      <c r="F32" s="240">
        <f t="shared" si="0"/>
        <v>0</v>
      </c>
    </row>
    <row r="33" spans="1:6" ht="30">
      <c r="A33" s="257" t="s">
        <v>233</v>
      </c>
      <c r="B33" s="258" t="s">
        <v>152</v>
      </c>
      <c r="C33" s="259" t="s">
        <v>85</v>
      </c>
      <c r="D33" s="239">
        <v>58</v>
      </c>
      <c r="E33" s="240"/>
      <c r="F33" s="240">
        <f t="shared" si="0"/>
        <v>0</v>
      </c>
    </row>
    <row r="34" spans="1:6" s="260" customFormat="1" ht="16.5" thickBot="1">
      <c r="A34" s="213"/>
      <c r="B34" s="261" t="s">
        <v>234</v>
      </c>
      <c r="C34" s="262"/>
      <c r="D34" s="263"/>
      <c r="E34" s="263"/>
      <c r="F34" s="264">
        <f>SUM(F13:F33)</f>
        <v>0</v>
      </c>
    </row>
    <row r="35" spans="1:6" s="260" customFormat="1" ht="16.5" thickBot="1">
      <c r="A35" s="265"/>
      <c r="B35" s="261" t="s">
        <v>235</v>
      </c>
      <c r="C35" s="262"/>
      <c r="D35" s="263"/>
      <c r="E35" s="263"/>
      <c r="F35" s="266">
        <f>F10+F34</f>
        <v>0</v>
      </c>
    </row>
    <row r="37" spans="1:6" ht="15.75">
      <c r="B37" s="268"/>
    </row>
  </sheetData>
  <mergeCells count="2">
    <mergeCell ref="A1:F1"/>
    <mergeCell ref="A3:F3"/>
  </mergeCells>
  <printOptions horizontalCentered="1"/>
  <pageMargins left="0.78740157480314965" right="0.11811023622047245" top="0.86614173228346458" bottom="0.39370078740157483" header="0.27559055118110237" footer="0.47244094488188981"/>
  <pageSetup paperSize="9" scale="75" firstPageNumber="23" orientation="portrait" useFirstPageNumber="1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zoomScale="130" zoomScaleNormal="130" workbookViewId="0">
      <selection activeCell="D15" sqref="D15"/>
    </sheetView>
  </sheetViews>
  <sheetFormatPr defaultRowHeight="12.75"/>
  <cols>
    <col min="1" max="1" width="10.85546875" style="136" customWidth="1"/>
    <col min="2" max="2" width="54.5703125" style="136" customWidth="1"/>
    <col min="3" max="3" width="16.7109375" style="136" customWidth="1"/>
    <col min="4" max="6" width="9.140625" style="136"/>
    <col min="7" max="7" width="12" style="136" bestFit="1" customWidth="1"/>
    <col min="8" max="8" width="14.5703125" style="136" customWidth="1"/>
    <col min="9" max="16384" width="9.140625" style="136"/>
  </cols>
  <sheetData>
    <row r="1" spans="1:8" ht="18.75">
      <c r="A1" s="412" t="s">
        <v>156</v>
      </c>
      <c r="B1" s="413"/>
      <c r="C1" s="414"/>
    </row>
    <row r="2" spans="1:8">
      <c r="A2" s="355"/>
      <c r="B2" s="356"/>
      <c r="C2" s="357"/>
    </row>
    <row r="3" spans="1:8" ht="76.5" customHeight="1">
      <c r="A3" s="428" t="s">
        <v>163</v>
      </c>
      <c r="B3" s="429"/>
      <c r="C3" s="430"/>
    </row>
    <row r="4" spans="1:8" ht="16.5" thickBot="1">
      <c r="A4" s="358"/>
      <c r="B4" s="359"/>
      <c r="C4" s="360"/>
    </row>
    <row r="5" spans="1:8" ht="26.25" thickBot="1">
      <c r="A5" s="361" t="s">
        <v>157</v>
      </c>
      <c r="B5" s="362" t="s">
        <v>155</v>
      </c>
      <c r="C5" s="363" t="s">
        <v>158</v>
      </c>
      <c r="H5" s="389"/>
    </row>
    <row r="6" spans="1:8" ht="21" customHeight="1">
      <c r="A6" s="364">
        <v>1</v>
      </c>
      <c r="B6" s="365" t="s">
        <v>236</v>
      </c>
      <c r="C6" s="366">
        <f>'Roboty drogowe Etap I'!G72</f>
        <v>0</v>
      </c>
      <c r="H6" s="389"/>
    </row>
    <row r="7" spans="1:8" ht="21" customHeight="1">
      <c r="A7" s="367">
        <v>2</v>
      </c>
      <c r="B7" s="365" t="s">
        <v>237</v>
      </c>
      <c r="C7" s="368">
        <f>'Roboty drogowe Etap II'!G74</f>
        <v>0</v>
      </c>
      <c r="H7" s="389"/>
    </row>
    <row r="8" spans="1:8" ht="21" customHeight="1" thickBot="1">
      <c r="A8" s="369">
        <v>3</v>
      </c>
      <c r="B8" s="370" t="s">
        <v>238</v>
      </c>
      <c r="C8" s="371">
        <f>'Oświetlenie - Etap II'!F35</f>
        <v>0</v>
      </c>
      <c r="H8" s="390"/>
    </row>
    <row r="9" spans="1:8" ht="21" customHeight="1" thickBot="1">
      <c r="A9" s="372">
        <v>4</v>
      </c>
      <c r="B9" s="373" t="s">
        <v>239</v>
      </c>
      <c r="C9" s="374">
        <f>C6</f>
        <v>0</v>
      </c>
      <c r="H9" s="389"/>
    </row>
    <row r="10" spans="1:8" ht="21" customHeight="1" thickBot="1">
      <c r="A10" s="372">
        <v>5</v>
      </c>
      <c r="B10" s="373" t="s">
        <v>240</v>
      </c>
      <c r="C10" s="375">
        <f>C7+C8</f>
        <v>0</v>
      </c>
    </row>
    <row r="11" spans="1:8" ht="21" customHeight="1" thickBot="1">
      <c r="A11" s="372">
        <v>6</v>
      </c>
      <c r="B11" s="373" t="s">
        <v>242</v>
      </c>
      <c r="C11" s="374">
        <f>SUM(C9:C10)</f>
        <v>0</v>
      </c>
    </row>
    <row r="12" spans="1:8" ht="15.75" thickBot="1">
      <c r="A12" s="372">
        <v>7</v>
      </c>
      <c r="B12" s="373" t="s">
        <v>241</v>
      </c>
      <c r="C12" s="374">
        <f>C11*0.23</f>
        <v>0</v>
      </c>
    </row>
    <row r="13" spans="1:8" ht="15.75" thickBot="1">
      <c r="A13" s="376">
        <v>8</v>
      </c>
      <c r="B13" s="377" t="s">
        <v>243</v>
      </c>
      <c r="C13" s="378">
        <f>SUM(C11:C12)</f>
        <v>0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Roboty drogowe Etap I</vt:lpstr>
      <vt:lpstr>Roboty drogowe Etap II</vt:lpstr>
      <vt:lpstr>Oświetlenie - Etap II</vt:lpstr>
      <vt:lpstr>Zestawienie zbiorcze</vt:lpstr>
      <vt:lpstr>'Roboty drogowe Etap I'!_Toc59204521</vt:lpstr>
      <vt:lpstr>'Oświetlenie - Etap II'!Obszar_wydruku</vt:lpstr>
      <vt:lpstr>'Roboty drogowe Etap I'!Obszar_wydruku</vt:lpstr>
      <vt:lpstr>'Roboty drogowe Etap II'!Obszar_wydruku</vt:lpstr>
      <vt:lpstr>'Oświetlenie - Etap II'!Tytuły_wydruku</vt:lpstr>
      <vt:lpstr>'Roboty drogowe Etap I'!Tytuły_wydruku</vt:lpstr>
      <vt:lpstr>'Roboty drogowe Etap II'!Tytuły_wydruku</vt:lpstr>
    </vt:vector>
  </TitlesOfParts>
  <Company>JacobsGIBB (Polska)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DP-3/1</dc:title>
  <dc:subject>Kosztorys</dc:subject>
  <dc:creator>Piotr Furmański</dc:creator>
  <cp:lastModifiedBy>Justyna Skrzypkowska</cp:lastModifiedBy>
  <cp:lastPrinted>2019-02-12T12:35:11Z</cp:lastPrinted>
  <dcterms:created xsi:type="dcterms:W3CDTF">1998-12-30T09:09:41Z</dcterms:created>
  <dcterms:modified xsi:type="dcterms:W3CDTF">2021-03-01T11:25:45Z</dcterms:modified>
</cp:coreProperties>
</file>