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isiewic\Desktop\KASIA\Osir Gaz 2024\"/>
    </mc:Choice>
  </mc:AlternateContent>
  <xr:revisionPtr revIDLastSave="0" documentId="8_{D913BC5F-7520-467E-9E17-C2B94F5676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 cenow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" i="3" l="1"/>
  <c r="O10" i="3"/>
  <c r="O8" i="3"/>
  <c r="O9" i="3"/>
  <c r="Q11" i="3" l="1"/>
  <c r="Q10" i="3"/>
  <c r="R10" i="3" s="1"/>
  <c r="Q9" i="3"/>
  <c r="Q8" i="3"/>
  <c r="R8" i="3" l="1"/>
  <c r="M10" i="3"/>
  <c r="S10" i="3" s="1"/>
  <c r="M8" i="3"/>
  <c r="F10" i="3"/>
  <c r="F8" i="3"/>
  <c r="S8" i="3" l="1"/>
  <c r="U8" i="3" s="1"/>
  <c r="U10" i="3"/>
  <c r="V10" i="3" s="1"/>
  <c r="S12" i="3" l="1"/>
  <c r="U12" i="3"/>
  <c r="V8" i="3"/>
  <c r="V12" i="3" s="1"/>
</calcChain>
</file>

<file path=xl/sharedStrings.xml><?xml version="1.0" encoding="utf-8"?>
<sst xmlns="http://schemas.openxmlformats.org/spreadsheetml/2006/main" count="64" uniqueCount="61">
  <si>
    <t>Liczba dni</t>
  </si>
  <si>
    <t>Liczba miesięcy trwania umowy</t>
  </si>
  <si>
    <t>Liczba punktów poboru gazu</t>
  </si>
  <si>
    <t>Data:</t>
  </si>
  <si>
    <t>………………………………..</t>
  </si>
  <si>
    <t>Podpis Wykonawcy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</si>
  <si>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</si>
  <si>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</si>
  <si>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</si>
  <si>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</si>
  <si>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</si>
  <si>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</si>
  <si>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</si>
  <si>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</si>
  <si>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</si>
  <si>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</si>
  <si>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</si>
  <si>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</si>
  <si>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</si>
  <si>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</si>
  <si>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</si>
  <si>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</si>
  <si>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</si>
  <si>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</si>
  <si>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</si>
  <si>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</si>
  <si>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</si>
  <si>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Podatek VAT stawka w %</t>
  </si>
  <si>
    <t>Moc umowna [kWh/h]</t>
  </si>
  <si>
    <t>V</t>
  </si>
  <si>
    <t xml:space="preserve">Ogółem [zł] (kol. D x kol. J)/100 + (kol. E x kol. K)/100 + (kol. B x kol. G x kol. L) </t>
  </si>
  <si>
    <t>Wartość opłaty zmiennej [zł] (kol. F x kol. P)/100</t>
  </si>
  <si>
    <t>Cena oferty netto [zł] (kol. M + kol. R)</t>
  </si>
  <si>
    <t>Wartość podatku VAT [zł] (kol. S x kol. T)</t>
  </si>
  <si>
    <t>Cena oferty brutto [zł] (kol. S + kol. U)</t>
  </si>
  <si>
    <t>* w kolumnach J oraz K - cenę należy podać z dokładnością do 3 miejsc po przecinku</t>
  </si>
  <si>
    <r>
      <t>Szacunkowe zapotrzebowanie na paliwo gazowe łącznie</t>
    </r>
    <r>
      <rPr>
        <b/>
        <i/>
        <sz val="7"/>
        <color theme="1"/>
        <rFont val="Calibri"/>
        <family val="2"/>
        <charset val="238"/>
      </rPr>
      <t xml:space="preserve"> 
[kWh]</t>
    </r>
  </si>
  <si>
    <r>
      <t>Abonament</t>
    </r>
    <r>
      <rPr>
        <b/>
        <i/>
        <sz val="7"/>
        <color theme="1"/>
        <rFont val="Calibri"/>
        <family val="2"/>
        <charset val="238"/>
      </rPr>
      <t xml:space="preserve"> [zł/m-c]</t>
    </r>
  </si>
  <si>
    <r>
      <t xml:space="preserve">Stawka opłaty zmiennej 
</t>
    </r>
    <r>
      <rPr>
        <b/>
        <i/>
        <sz val="7"/>
        <color theme="1"/>
        <rFont val="Calibri"/>
        <family val="2"/>
        <charset val="238"/>
      </rPr>
      <t>[gr/kWh]</t>
    </r>
  </si>
  <si>
    <t>WYSZCZEGÓLNIENIE</t>
  </si>
  <si>
    <t>CENA JEDNOSTKOWA ZA PALIWO GAZOWE</t>
  </si>
  <si>
    <t>CENA ZA USŁUGI DYSTRYBUCYJNE</t>
  </si>
  <si>
    <t>CENA OFERTY</t>
  </si>
  <si>
    <r>
      <t xml:space="preserve">Szacunkowe zapotrzebowanie na paliwo gazowe bez akcyzy, z zerową stawką akcyzy lub zwolnione od akcyzy </t>
    </r>
    <r>
      <rPr>
        <b/>
        <i/>
        <sz val="7"/>
        <color theme="1"/>
        <rFont val="Calibri"/>
        <family val="2"/>
        <charset val="238"/>
      </rPr>
      <t>[kWh]</t>
    </r>
  </si>
  <si>
    <r>
      <t xml:space="preserve">Bez akcyzy, z zerową stawką akcyzy lub zwolnione od akcyzy </t>
    </r>
    <r>
      <rPr>
        <b/>
        <i/>
        <sz val="7"/>
        <color theme="1"/>
        <rFont val="Calibri"/>
        <family val="2"/>
        <charset val="238"/>
      </rPr>
      <t>[gr/kWh]</t>
    </r>
  </si>
  <si>
    <t>Ogółem  [zł] (kol. O + kol. Q)</t>
  </si>
  <si>
    <t>FORMULARZ CENOWY</t>
  </si>
  <si>
    <t>** w kolumnach L, M, O, Q, R, S, U oraz V - cenę należy podać z dokładnością do 2 miejsc po przecinku</t>
  </si>
  <si>
    <t>SUMA</t>
  </si>
  <si>
    <r>
      <t>Szacunkowe zapotrzebowanie na paliwo gazowe opodatkowane akcyzą 1,38 zł/GJ</t>
    </r>
    <r>
      <rPr>
        <b/>
        <i/>
        <sz val="7"/>
        <color theme="1"/>
        <rFont val="Calibri"/>
        <family val="2"/>
        <charset val="238"/>
      </rPr>
      <t xml:space="preserve"> [kWh]</t>
    </r>
  </si>
  <si>
    <r>
      <t>Z akcyzą 1,38 zł/GJ [gr/kWh] (</t>
    </r>
    <r>
      <rPr>
        <b/>
        <i/>
        <sz val="7"/>
        <color theme="1"/>
        <rFont val="Calibri"/>
        <family val="2"/>
        <charset val="238"/>
      </rPr>
      <t xml:space="preserve">kol. J + 0,390) 
 </t>
    </r>
  </si>
  <si>
    <t xml:space="preserve">Załącznik nr 3 do SWZ </t>
  </si>
  <si>
    <t>gdański</t>
  </si>
  <si>
    <t>Obszar taryfowy PSG Sp. z o.o.</t>
  </si>
  <si>
    <t>W-5.1 (nie podlega ochronie taryfowej)</t>
  </si>
  <si>
    <t>W-5.1 (ochrona taryfowa)</t>
  </si>
  <si>
    <t>Grupa taryfowa</t>
  </si>
  <si>
    <t>W-6A.1 (nie podlega ochronie taryfowej)</t>
  </si>
  <si>
    <t>W-6A.1 (ochrona taryfowa)</t>
  </si>
  <si>
    <r>
      <t xml:space="preserve">Stawka opłaty stałej </t>
    </r>
    <r>
      <rPr>
        <b/>
        <i/>
        <sz val="7"/>
        <color theme="1"/>
        <rFont val="Calibri"/>
        <family val="2"/>
        <charset val="238"/>
      </rPr>
      <t>[gr/(kWh/h) za h]</t>
    </r>
  </si>
  <si>
    <t>Wartość opłaty stałej [zł] (kol. C x kol. H x 24h x kol. N)/100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</si>
</sst>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</font>
    <font>
      <sz val="7"/>
      <color theme="1"/>
      <name val="Calibri"/>
      <family val="2"/>
      <charset val="238"/>
    </font>
    <font>
      <b/>
      <i/>
      <sz val="7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3" fillId="0" borderId="0" xfId="1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4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9" fontId="5" fillId="0" borderId="5" xfId="2" applyFont="1" applyBorder="1" applyAlignment="1">
      <alignment horizontal="center" vertical="center" wrapText="1"/>
    </xf>
    <xf numFmtId="9" fontId="5" fillId="0" borderId="6" xfId="2" applyFont="1" applyBorder="1" applyAlignment="1">
      <alignment horizontal="center" vertical="center" wrapText="1"/>
    </xf>
    <xf numFmtId="9" fontId="3" fillId="0" borderId="5" xfId="2" applyFont="1" applyBorder="1" applyAlignment="1">
      <alignment horizontal="center" vertical="center"/>
    </xf>
    <xf numFmtId="9" fontId="3" fillId="0" borderId="6" xfId="2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tabSelected="1" workbookViewId="0">
      <selection activeCell="Q11" sqref="Q11"/>
    </sheetView>
  </sheetViews>
  <sheetFormatPr defaultRowHeight="14.4" x14ac:dyDescent="0.3"/>
  <cols>
    <col min="1" max="1" width="12" bestFit="1" customWidth="1"/>
    <col min="2" max="3" width="6.44140625" customWidth="1"/>
    <col min="4" max="4" width="15.33203125" customWidth="1"/>
    <col min="5" max="5" width="11.109375" customWidth="1"/>
    <col min="6" max="6" width="10.44140625" customWidth="1"/>
    <col min="7" max="7" width="6.33203125" customWidth="1"/>
    <col min="8" max="8" width="4.44140625" customWidth="1"/>
    <col min="9" max="9" width="19.6640625" bestFit="1" customWidth="1"/>
    <col min="10" max="10" width="9" customWidth="1"/>
    <col min="11" max="11" width="6.5546875" customWidth="1"/>
    <col min="12" max="12" width="7.33203125" customWidth="1"/>
    <col min="13" max="13" width="10.5546875" customWidth="1"/>
    <col min="14" max="14" width="11.33203125" customWidth="1"/>
    <col min="15" max="15" width="14" customWidth="1"/>
    <col min="16" max="16" width="6" customWidth="1"/>
    <col min="17" max="17" width="19" bestFit="1" customWidth="1"/>
    <col min="18" max="18" width="9.33203125" customWidth="1"/>
    <col min="19" max="19" width="9.33203125" bestFit="1" customWidth="1"/>
    <col min="20" max="20" width="7.6640625" customWidth="1"/>
    <col min="21" max="21" width="9.6640625" customWidth="1"/>
  </cols>
  <sheetData>
    <row r="1" spans="1:22" s="6" customFormat="1" ht="18" x14ac:dyDescent="0.35">
      <c r="A1" s="39" t="s">
        <v>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22" s="6" customFormat="1" ht="18" x14ac:dyDescent="0.35">
      <c r="A2" s="39" t="s">
        <v>46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22" x14ac:dyDescent="0.3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5" spans="1:22" s="7" customFormat="1" ht="21.75" customHeight="1" x14ac:dyDescent="0.25">
      <c r="A5" s="42" t="s">
        <v>39</v>
      </c>
      <c r="B5" s="42"/>
      <c r="C5" s="42"/>
      <c r="D5" s="42"/>
      <c r="E5" s="42"/>
      <c r="F5" s="42"/>
      <c r="G5" s="42"/>
      <c r="H5" s="42"/>
      <c r="I5" s="42"/>
      <c r="J5" s="43" t="s">
        <v>40</v>
      </c>
      <c r="K5" s="43"/>
      <c r="L5" s="43"/>
      <c r="M5" s="43"/>
      <c r="N5" s="42" t="s">
        <v>41</v>
      </c>
      <c r="O5" s="42"/>
      <c r="P5" s="42"/>
      <c r="Q5" s="42"/>
      <c r="R5" s="42"/>
      <c r="S5" s="31" t="s">
        <v>42</v>
      </c>
      <c r="T5" s="32"/>
      <c r="U5" s="32"/>
      <c r="V5" s="33"/>
    </row>
    <row r="6" spans="1:22" s="1" customFormat="1" ht="61.95" customHeight="1" x14ac:dyDescent="0.2">
      <c r="A6" s="3" t="s">
        <v>56</v>
      </c>
      <c r="B6" s="3" t="s">
        <v>2</v>
      </c>
      <c r="C6" s="3" t="s">
        <v>28</v>
      </c>
      <c r="D6" s="3" t="s">
        <v>43</v>
      </c>
      <c r="E6" s="3" t="s">
        <v>49</v>
      </c>
      <c r="F6" s="3" t="s">
        <v>36</v>
      </c>
      <c r="G6" s="3" t="s">
        <v>1</v>
      </c>
      <c r="H6" s="3" t="s">
        <v>0</v>
      </c>
      <c r="I6" s="3" t="s">
        <v>53</v>
      </c>
      <c r="J6" s="8" t="s">
        <v>44</v>
      </c>
      <c r="K6" s="8" t="s">
        <v>50</v>
      </c>
      <c r="L6" s="8" t="s">
        <v>37</v>
      </c>
      <c r="M6" s="8" t="s">
        <v>30</v>
      </c>
      <c r="N6" s="3" t="s">
        <v>59</v>
      </c>
      <c r="O6" s="3" t="s">
        <v>60</v>
      </c>
      <c r="P6" s="3" t="s">
        <v>38</v>
      </c>
      <c r="Q6" s="3" t="s">
        <v>31</v>
      </c>
      <c r="R6" s="3" t="s">
        <v>45</v>
      </c>
      <c r="S6" s="8" t="s">
        <v>32</v>
      </c>
      <c r="T6" s="8" t="s">
        <v>27</v>
      </c>
      <c r="U6" s="8" t="s">
        <v>33</v>
      </c>
      <c r="V6" s="8" t="s">
        <v>34</v>
      </c>
    </row>
    <row r="7" spans="1:22" s="1" customFormat="1" ht="20.100000000000001" customHeight="1" x14ac:dyDescent="0.2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8" t="s">
        <v>15</v>
      </c>
      <c r="K7" s="8" t="s">
        <v>16</v>
      </c>
      <c r="L7" s="8" t="s">
        <v>17</v>
      </c>
      <c r="M7" s="8" t="s">
        <v>18</v>
      </c>
      <c r="N7" s="11" t="s">
        <v>19</v>
      </c>
      <c r="O7" s="11" t="s">
        <v>20</v>
      </c>
      <c r="P7" s="11" t="s">
        <v>21</v>
      </c>
      <c r="Q7" s="11" t="s">
        <v>22</v>
      </c>
      <c r="R7" s="11" t="s">
        <v>23</v>
      </c>
      <c r="S7" s="8" t="s">
        <v>24</v>
      </c>
      <c r="T7" s="8" t="s">
        <v>25</v>
      </c>
      <c r="U7" s="8" t="s">
        <v>26</v>
      </c>
      <c r="V7" s="8" t="s">
        <v>29</v>
      </c>
    </row>
    <row r="8" spans="1:22" s="1" customFormat="1" ht="20.100000000000001" customHeight="1" x14ac:dyDescent="0.2">
      <c r="A8" s="3" t="s">
        <v>54</v>
      </c>
      <c r="B8" s="23">
        <v>1</v>
      </c>
      <c r="C8" s="23">
        <v>630</v>
      </c>
      <c r="D8" s="16">
        <v>0</v>
      </c>
      <c r="E8" s="16">
        <v>4905270</v>
      </c>
      <c r="F8" s="23">
        <f>SUM(D8:E9)</f>
        <v>5335875</v>
      </c>
      <c r="G8" s="23">
        <v>12</v>
      </c>
      <c r="H8" s="23">
        <v>365</v>
      </c>
      <c r="I8" s="16" t="s">
        <v>52</v>
      </c>
      <c r="J8" s="17"/>
      <c r="K8" s="17"/>
      <c r="L8" s="47"/>
      <c r="M8" s="29">
        <f>ROUND(D8*J8/100+E8*K8/100+D9*J9/100+E9*K9/100+B8*G8*L8,2)</f>
        <v>0</v>
      </c>
      <c r="N8" s="16">
        <v>0.73199999999999998</v>
      </c>
      <c r="O8" s="19">
        <f>ROUND(C8*H8*24*N8/100*91.93%,2)</f>
        <v>37137.53</v>
      </c>
      <c r="P8" s="22">
        <v>3.04</v>
      </c>
      <c r="Q8" s="20">
        <f>ROUND(E8*P8/100,2)</f>
        <v>149120.21</v>
      </c>
      <c r="R8" s="27">
        <f>ROUND(O8+Q8+O9+Q9,2)</f>
        <v>199177.48</v>
      </c>
      <c r="S8" s="29">
        <f>ROUND(M8+R8,2)</f>
        <v>199177.48</v>
      </c>
      <c r="T8" s="34"/>
      <c r="U8" s="29">
        <f>ROUND(S8*T8,2)</f>
        <v>0</v>
      </c>
      <c r="V8" s="29">
        <f>ROUND(S8+U8,2)</f>
        <v>199177.48</v>
      </c>
    </row>
    <row r="9" spans="1:22" s="1" customFormat="1" ht="20.100000000000001" customHeight="1" x14ac:dyDescent="0.2">
      <c r="A9" s="3" t="s">
        <v>55</v>
      </c>
      <c r="B9" s="24"/>
      <c r="C9" s="24"/>
      <c r="D9" s="16">
        <v>0</v>
      </c>
      <c r="E9" s="16">
        <v>430605</v>
      </c>
      <c r="F9" s="24"/>
      <c r="G9" s="24"/>
      <c r="H9" s="24"/>
      <c r="I9" s="16" t="s">
        <v>52</v>
      </c>
      <c r="J9" s="17"/>
      <c r="K9" s="17"/>
      <c r="L9" s="48"/>
      <c r="M9" s="30"/>
      <c r="N9" s="16">
        <v>0.56499999999999995</v>
      </c>
      <c r="O9" s="19">
        <f>ROUND(C8*H8*24*N9/100*8.07%,2)</f>
        <v>2516.3200000000002</v>
      </c>
      <c r="P9" s="22">
        <v>2.4159999999999999</v>
      </c>
      <c r="Q9" s="20">
        <f>ROUND(E9*P9/100,2)</f>
        <v>10403.42</v>
      </c>
      <c r="R9" s="28"/>
      <c r="S9" s="30"/>
      <c r="T9" s="35"/>
      <c r="U9" s="30"/>
      <c r="V9" s="30"/>
    </row>
    <row r="10" spans="1:22" s="1" customFormat="1" ht="20.100000000000001" customHeight="1" x14ac:dyDescent="0.2">
      <c r="A10" s="3" t="s">
        <v>57</v>
      </c>
      <c r="B10" s="25">
        <v>1</v>
      </c>
      <c r="C10" s="25">
        <v>1100</v>
      </c>
      <c r="D10" s="2">
        <v>803484</v>
      </c>
      <c r="E10" s="2">
        <v>0</v>
      </c>
      <c r="F10" s="23">
        <f>SUM(D10:E11)</f>
        <v>919528</v>
      </c>
      <c r="G10" s="25">
        <v>12</v>
      </c>
      <c r="H10" s="25">
        <v>365</v>
      </c>
      <c r="I10" s="16" t="s">
        <v>52</v>
      </c>
      <c r="J10" s="12"/>
      <c r="K10" s="12"/>
      <c r="L10" s="49"/>
      <c r="M10" s="29">
        <f>ROUND(D10*J10/100+E10*K10/100+D11*J11/100+E11*K11/100+B10*G10*L10,2)</f>
        <v>0</v>
      </c>
      <c r="N10" s="21">
        <v>0.88600000000000001</v>
      </c>
      <c r="O10" s="19">
        <f>ROUND(C10*H10*24*N10/100*87.38%,2)</f>
        <v>74600.639999999999</v>
      </c>
      <c r="P10" s="21">
        <v>3.0259999999999998</v>
      </c>
      <c r="Q10" s="20">
        <f>ROUND(D10*P10/100,2)</f>
        <v>24313.43</v>
      </c>
      <c r="R10" s="27">
        <f>ROUND(O10+Q10+O11+Q11,2)</f>
        <v>110022.8</v>
      </c>
      <c r="S10" s="29">
        <f>ROUND(M10+R10,2)</f>
        <v>110022.8</v>
      </c>
      <c r="T10" s="36"/>
      <c r="U10" s="29">
        <f t="shared" ref="U10" si="0">ROUND(S10*T10,2)</f>
        <v>0</v>
      </c>
      <c r="V10" s="29">
        <f t="shared" ref="V10" si="1">ROUND(S10+U10,2)</f>
        <v>110022.8</v>
      </c>
    </row>
    <row r="11" spans="1:22" s="1" customFormat="1" ht="20.100000000000001" customHeight="1" x14ac:dyDescent="0.2">
      <c r="A11" s="3" t="s">
        <v>58</v>
      </c>
      <c r="B11" s="26"/>
      <c r="C11" s="26"/>
      <c r="D11" s="2">
        <v>116044</v>
      </c>
      <c r="E11" s="2">
        <v>0</v>
      </c>
      <c r="F11" s="24"/>
      <c r="G11" s="26"/>
      <c r="H11" s="26"/>
      <c r="I11" s="16" t="s">
        <v>52</v>
      </c>
      <c r="J11" s="12"/>
      <c r="K11" s="12"/>
      <c r="L11" s="50"/>
      <c r="M11" s="30"/>
      <c r="N11" s="21">
        <v>0.68400000000000005</v>
      </c>
      <c r="O11" s="19">
        <f>ROUND(C10*H10*24*N11/100*12.62%,2)</f>
        <v>8317.8700000000008</v>
      </c>
      <c r="P11" s="21">
        <v>2.4049999999999998</v>
      </c>
      <c r="Q11" s="20">
        <f>ROUND(D11*P11/100,2)</f>
        <v>2790.86</v>
      </c>
      <c r="R11" s="28"/>
      <c r="S11" s="30"/>
      <c r="T11" s="37"/>
      <c r="U11" s="30"/>
      <c r="V11" s="30"/>
    </row>
    <row r="12" spans="1:22" s="1" customFormat="1" ht="20.100000000000001" customHeight="1" x14ac:dyDescent="0.2">
      <c r="A12" s="44" t="s">
        <v>48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/>
      <c r="S12" s="18">
        <f>ROUND(SUM(S8:S11),2)</f>
        <v>309200.28000000003</v>
      </c>
      <c r="T12" s="9"/>
      <c r="U12" s="18">
        <f>ROUND(SUM(U8:U11),2)</f>
        <v>0</v>
      </c>
      <c r="V12" s="18">
        <f>ROUND(SUM(V8:V11),2)</f>
        <v>309200.28000000003</v>
      </c>
    </row>
    <row r="13" spans="1:22" ht="20.100000000000001" customHeight="1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  <c r="T13" s="15"/>
      <c r="U13" s="14"/>
      <c r="V13" s="14"/>
    </row>
    <row r="14" spans="1:22" s="10" customFormat="1" ht="20.100000000000001" customHeight="1" x14ac:dyDescent="0.3">
      <c r="A14" s="38" t="s">
        <v>35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22" s="10" customFormat="1" ht="20.100000000000001" customHeight="1" x14ac:dyDescent="0.3">
      <c r="A15" s="38" t="s">
        <v>47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22" s="1" customFormat="1" ht="20.100000000000001" customHeight="1" x14ac:dyDescent="0.2"/>
    <row r="17" spans="6:17" s="1" customFormat="1" ht="20.100000000000001" customHeight="1" x14ac:dyDescent="0.2"/>
    <row r="18" spans="6:17" s="1" customFormat="1" ht="20.100000000000001" customHeight="1" x14ac:dyDescent="0.2"/>
    <row r="19" spans="6:17" s="1" customFormat="1" ht="20.100000000000001" customHeight="1" x14ac:dyDescent="0.3">
      <c r="F19" s="4"/>
      <c r="P19" s="5" t="s">
        <v>3</v>
      </c>
      <c r="Q19" s="5"/>
    </row>
    <row r="20" spans="6:17" s="1" customFormat="1" ht="20.100000000000001" customHeight="1" x14ac:dyDescent="0.3">
      <c r="P20" s="5"/>
      <c r="Q20" s="5"/>
    </row>
    <row r="21" spans="6:17" s="1" customFormat="1" ht="20.100000000000001" customHeight="1" x14ac:dyDescent="0.3">
      <c r="P21" s="5" t="s">
        <v>4</v>
      </c>
      <c r="Q21" s="5"/>
    </row>
    <row r="22" spans="6:17" s="1" customFormat="1" ht="15.6" x14ac:dyDescent="0.3">
      <c r="P22" s="5"/>
      <c r="Q22" s="5" t="s">
        <v>5</v>
      </c>
    </row>
    <row r="23" spans="6:17" s="1" customFormat="1" ht="9.6" x14ac:dyDescent="0.2"/>
    <row r="24" spans="6:17" s="1" customFormat="1" ht="9.6" x14ac:dyDescent="0.2"/>
    <row r="25" spans="6:17" s="1" customFormat="1" ht="9.6" x14ac:dyDescent="0.2"/>
    <row r="26" spans="6:17" s="1" customFormat="1" ht="9.6" x14ac:dyDescent="0.2"/>
    <row r="27" spans="6:17" s="1" customFormat="1" ht="9.6" x14ac:dyDescent="0.2"/>
  </sheetData>
  <mergeCells count="34">
    <mergeCell ref="A14:R14"/>
    <mergeCell ref="A15:R15"/>
    <mergeCell ref="A1:N1"/>
    <mergeCell ref="A2:M2"/>
    <mergeCell ref="A3:M3"/>
    <mergeCell ref="A5:I5"/>
    <mergeCell ref="J5:M5"/>
    <mergeCell ref="N5:R5"/>
    <mergeCell ref="A12:R12"/>
    <mergeCell ref="B8:B9"/>
    <mergeCell ref="C8:C9"/>
    <mergeCell ref="B10:B11"/>
    <mergeCell ref="C10:C11"/>
    <mergeCell ref="L8:L9"/>
    <mergeCell ref="L10:L11"/>
    <mergeCell ref="S8:S9"/>
    <mergeCell ref="M8:M9"/>
    <mergeCell ref="M10:M11"/>
    <mergeCell ref="S5:V5"/>
    <mergeCell ref="F8:F9"/>
    <mergeCell ref="F10:F11"/>
    <mergeCell ref="T8:T9"/>
    <mergeCell ref="U8:U9"/>
    <mergeCell ref="V8:V9"/>
    <mergeCell ref="S10:S11"/>
    <mergeCell ref="T10:T11"/>
    <mergeCell ref="U10:U11"/>
    <mergeCell ref="V10:V11"/>
    <mergeCell ref="R8:R9"/>
    <mergeCell ref="H8:H9"/>
    <mergeCell ref="H10:H11"/>
    <mergeCell ref="G8:G9"/>
    <mergeCell ref="G10:G11"/>
    <mergeCell ref="R10:R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Sarosiek</dc:creator>
  <cp:lastModifiedBy>Lisiewicz, Mariusz (KW-PL, PLPO)</cp:lastModifiedBy>
  <cp:lastPrinted>2017-07-08T20:33:28Z</cp:lastPrinted>
  <dcterms:created xsi:type="dcterms:W3CDTF">2016-09-02T08:53:55Z</dcterms:created>
  <dcterms:modified xsi:type="dcterms:W3CDTF">2024-01-16T15:04:46Z</dcterms:modified>
</cp:coreProperties>
</file>