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Zakładka nr 1" sheetId="1" r:id="rId1"/>
    <sheet name="Zakładka nr 2" sheetId="2" r:id="rId2"/>
    <sheet name="Zakładka nr 3" sheetId="3" r:id="rId3"/>
    <sheet name="Zakładka nr 4" sheetId="4" r:id="rId4"/>
    <sheet name="Zestawienie zbiorcze" sheetId="5" state="hidden" r:id="rId5"/>
  </sheets>
  <definedNames/>
  <calcPr fullCalcOnLoad="1"/>
</workbook>
</file>

<file path=xl/sharedStrings.xml><?xml version="1.0" encoding="utf-8"?>
<sst xmlns="http://schemas.openxmlformats.org/spreadsheetml/2006/main" count="2260" uniqueCount="748">
  <si>
    <t>Lp.</t>
  </si>
  <si>
    <t>1.</t>
  </si>
  <si>
    <t>2.</t>
  </si>
  <si>
    <t>3.</t>
  </si>
  <si>
    <t>4.</t>
  </si>
  <si>
    <t>5.</t>
  </si>
  <si>
    <t>6.</t>
  </si>
  <si>
    <t>7.</t>
  </si>
  <si>
    <t>8.</t>
  </si>
  <si>
    <t>Przedmiot ubezpieczenia</t>
  </si>
  <si>
    <t>Suma ubezpieczenia</t>
  </si>
  <si>
    <t>Sprzęt elektroniczny stacjonarny</t>
  </si>
  <si>
    <t>Sprzęt elektroniczny przenośny</t>
  </si>
  <si>
    <t>Budynki</t>
  </si>
  <si>
    <t>1. Urząd Gminy</t>
  </si>
  <si>
    <t>Sprzęt medyczny</t>
  </si>
  <si>
    <t>2. Gminny Ośrodek Pomocy Społecznej</t>
  </si>
  <si>
    <t>3. Gminna Biblioteka Publiczna w Krasocinie</t>
  </si>
  <si>
    <t>Monitoring, urządzenia alarmowe</t>
  </si>
  <si>
    <t>5. Zespół Placówek Oświatowych im. Jana Pawła II w Bukowie</t>
  </si>
  <si>
    <t>8. Szkoła Podstawowa im. Jana Pawła II w Czostkowie</t>
  </si>
  <si>
    <t>9. Szkoła Podstawowa im. Prymasa Tysiąclecia w Mieczynie</t>
  </si>
  <si>
    <t>10. Szkoła Podstawowa im. bł. ks. Jerzego Popiełuszki w Cieślach</t>
  </si>
  <si>
    <t>11. Zakład Gospodarki Komunalnej</t>
  </si>
  <si>
    <t>Rok budowy</t>
  </si>
  <si>
    <t>TAK</t>
  </si>
  <si>
    <t>2013-12-19 - Nadbudowa Samorządowego Przedszkola w Bukowej</t>
  </si>
  <si>
    <t>NIE</t>
  </si>
  <si>
    <t>murowane</t>
  </si>
  <si>
    <t>betonowa</t>
  </si>
  <si>
    <t>drewniany</t>
  </si>
  <si>
    <t>blacha</t>
  </si>
  <si>
    <t>żelbeton</t>
  </si>
  <si>
    <t>drewniana</t>
  </si>
  <si>
    <t>papa</t>
  </si>
  <si>
    <t>stalowy</t>
  </si>
  <si>
    <t>eternit</t>
  </si>
  <si>
    <t>Strażnica OSP Brygidów</t>
  </si>
  <si>
    <t>2011r. - modernizacja budynku</t>
  </si>
  <si>
    <t>Strażnica OSP Chotów</t>
  </si>
  <si>
    <t>2014r. - termomodernizacja budynku w trakcie</t>
  </si>
  <si>
    <t>Strażnica OSP Mieczyn</t>
  </si>
  <si>
    <t>Strażnica OSP Oleszno</t>
  </si>
  <si>
    <t>2013r. - modernizacja instalacji c.o. i dobudowa kotłowni</t>
  </si>
  <si>
    <t>Strażnica OSP Ludynia</t>
  </si>
  <si>
    <t>2012r., 2013r. - montaż instalacji c.o.</t>
  </si>
  <si>
    <t>Strażnica OSP Sułków</t>
  </si>
  <si>
    <t>silikatowe bloczki siporex</t>
  </si>
  <si>
    <t>żelbetonowy</t>
  </si>
  <si>
    <t>cegła zwykła pełna cegła kratówka</t>
  </si>
  <si>
    <t>płyty kanałowe</t>
  </si>
  <si>
    <t>papa-stropodach SP dach dwuspadowy PG</t>
  </si>
  <si>
    <t>blacha dachówkowa, blacha trapezowa</t>
  </si>
  <si>
    <t>1985-2005</t>
  </si>
  <si>
    <t>Przebudowa centralnego ogrzewania 2002</t>
  </si>
  <si>
    <t>pustak  cegła</t>
  </si>
  <si>
    <t>drewno</t>
  </si>
  <si>
    <t>cegła</t>
  </si>
  <si>
    <t>żelbetowy</t>
  </si>
  <si>
    <t>cegla sylikatowa</t>
  </si>
  <si>
    <t>płyty stropowe</t>
  </si>
  <si>
    <t>dwuspadowy</t>
  </si>
  <si>
    <t>blacha trapezowa</t>
  </si>
  <si>
    <t>Zabezpieczenia przeciwkradzieżowe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</si>
  <si>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</si>
  <si>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</si>
  <si>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</si>
  <si>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</si>
  <si>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</si>
  <si>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</si>
  <si>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</si>
  <si>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</si>
  <si>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</si>
  <si>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</si>
  <si>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</si>
  <si>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</si>
  <si>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</si>
  <si>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</si>
  <si>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</si>
  <si>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</si>
  <si>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</si>
  <si>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</si>
  <si>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</si>
  <si>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</si>
  <si>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</si>
  <si>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</si>
  <si>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</si>
  <si>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</si>
  <si>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</si>
  <si>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Urząd Gminy</t>
  </si>
  <si>
    <t>Gminny Ośrodek Pomocy Społecznej</t>
  </si>
  <si>
    <t>Zakład Gospodarki Komunalnej</t>
  </si>
  <si>
    <t xml:space="preserve">Gminna Biblioteka Publiczna </t>
  </si>
  <si>
    <t>Oświetlenie uliczne w ciągu drogi wojew. nr 786</t>
  </si>
  <si>
    <t>2000/
2015</t>
  </si>
  <si>
    <t>Jednostka nie wykazuje budynków do ubezpieczenia systemem sum stałych</t>
  </si>
  <si>
    <t>Materiały konstrukcyjne</t>
  </si>
  <si>
    <t>Zabezpieczenia przeciwpożarowe</t>
  </si>
  <si>
    <t>system alarmowy  z sygnałem lokalnym, zamki wielozastawkowe</t>
  </si>
  <si>
    <t>zamki wielozastawkowe</t>
  </si>
  <si>
    <t>kraty w oknach</t>
  </si>
  <si>
    <t>stały dozór wewnętrzny i zewnętrzny</t>
  </si>
  <si>
    <t>kraty w oknach, zamki wielozastawkowe</t>
  </si>
  <si>
    <t xml:space="preserve">system alarmowy  z sygnałem lokalnym, </t>
  </si>
  <si>
    <t>system alarmowy  z sygnałem lokalnym,  monitoring zewnętrzny i wewnętrzny, system ochrony zbiorów RFID</t>
  </si>
  <si>
    <t>Zespół Placówek Oświatowych im. Jana Pawła II w Bukowie</t>
  </si>
  <si>
    <t xml:space="preserve"> system alarmowy  z sygnałem lokalnym,  monitoring zewnętrzny i wewnętrzny, gaśnice 17, hydranty wewnętrzne, hydranty zewnętrzne 2,</t>
  </si>
  <si>
    <t>stały dozór zewnętrzny, system alarmowy  z sygnałem lokalnym, zamki wielozastawkowe,
System alarmowy z powiadomieniem służb patrolowych, monitoring</t>
  </si>
  <si>
    <t>Szkoła Podstawowa im. Jana Pawła II w Czostkowie</t>
  </si>
  <si>
    <t>system alarmowy  z sygnałem lokalnym,  zamki wielozastawkowe</t>
  </si>
  <si>
    <t>Szkoła Podstawowa im. Prymasa Tysiąclecia w Mieczynie</t>
  </si>
  <si>
    <t>Szkoła Podstawowa im. bł. ks. Jerzego Popiełuszki w Cieślach</t>
  </si>
  <si>
    <t>kraty w oknach, monitoring</t>
  </si>
  <si>
    <t>Wyposażenie, maszyny i urządzenia</t>
  </si>
  <si>
    <t>Budynek administracyjny (poczta), 
Krasocin, ul. Wyzwolenia 2</t>
  </si>
  <si>
    <t xml:space="preserve">Budynek byłej biblioteki 
Krasocin, ul. Wyzwolenia 6,   </t>
  </si>
  <si>
    <t>Budynek po zlewni mleka, Występy</t>
  </si>
  <si>
    <t>Budynek świetlicy wiejskiej, Zabrody</t>
  </si>
  <si>
    <t>Strażnica OSP Ostrów, Ostrów 1</t>
  </si>
  <si>
    <t>Stacja transformatorowa, Skorków</t>
  </si>
  <si>
    <t>Przyłącze energetyczne oczyszcz., Skorków</t>
  </si>
  <si>
    <t>Plac zabaw, Kozia Wieś</t>
  </si>
  <si>
    <t>Plac zabaw, Skorków</t>
  </si>
  <si>
    <t>Przystanek autobusowy, Bukowa</t>
  </si>
  <si>
    <t>Garaż OSP Brygidów, Borowiec</t>
  </si>
  <si>
    <t>Przystanek autobusowy, Zabrody</t>
  </si>
  <si>
    <t>Przystanek autobusowy, Brygidów</t>
  </si>
  <si>
    <t>Przystanek autobusowy, Lipie</t>
  </si>
  <si>
    <t>Przystanek autobusowy, Rogalów</t>
  </si>
  <si>
    <t>Przystanek autobusowy, Chotów</t>
  </si>
  <si>
    <t>Przystanek autobusowy, Ostrów</t>
  </si>
  <si>
    <t xml:space="preserve">Przystanek autobusowy, Ostrów </t>
  </si>
  <si>
    <t>Przystanek autobusowy, Huta Stara</t>
  </si>
  <si>
    <t>Przystanek autobusowy, Skorków</t>
  </si>
  <si>
    <t>Wiata przystankowa, Wielkopole</t>
  </si>
  <si>
    <t>Wiata przystankowa, Niwiska Krasocińskie</t>
  </si>
  <si>
    <t>Wiata przystankowa, Czostków</t>
  </si>
  <si>
    <t>Wiata przystankowa, Dąbrówka</t>
  </si>
  <si>
    <t>Wiata przystankowa, Cieśle</t>
  </si>
  <si>
    <t>Wiata przystankowa, Bukowa</t>
  </si>
  <si>
    <t>Wiata przystankowa, Wojciechów</t>
  </si>
  <si>
    <t>Wiata przystankowa, Brygidów</t>
  </si>
  <si>
    <t xml:space="preserve">Wiata przystankowa, Dąbrówki </t>
  </si>
  <si>
    <t>Wiata przystankowa, Świdno</t>
  </si>
  <si>
    <t>Wiata przystankowa, Podlewsko</t>
  </si>
  <si>
    <t>Wiata przystankowa, Stojewsko</t>
  </si>
  <si>
    <t>Wiata przystankowa, Chotów</t>
  </si>
  <si>
    <t>Wiata przystankowa, Sułków</t>
  </si>
  <si>
    <t>Wiata przystankowa, Ludnia</t>
  </si>
  <si>
    <t>Wiata przystankowa, Występy</t>
  </si>
  <si>
    <t>Wiata przystankowa, Wystepy</t>
  </si>
  <si>
    <t>Wiata przystankowa, Gruszczyn</t>
  </si>
  <si>
    <t>Wiata przystankowa, Borowiec</t>
  </si>
  <si>
    <t>Budynek szkoły, ul. Szkolna 8</t>
  </si>
  <si>
    <t>Ogrodzenie placu szkoły, ul. Floriańska 1</t>
  </si>
  <si>
    <t xml:space="preserve">Ogrodzenie placu szkoły, Brygidów 1 </t>
  </si>
  <si>
    <t>Budynek szkoły, ul. Szkolna 34</t>
  </si>
  <si>
    <t>Budynek szkoły, Cieśle 62</t>
  </si>
  <si>
    <t>Hydrofornia, Skorków</t>
  </si>
  <si>
    <t>Hydrofornia, Gruszczyn</t>
  </si>
  <si>
    <t>Hydrofornia, Czostków</t>
  </si>
  <si>
    <t>Hydrofornia, Krasocin</t>
  </si>
  <si>
    <t>Biologiczna oczyszczalnia ścieków Skorków, Dz. 375/1</t>
  </si>
  <si>
    <t>Budynek socjalno-techniczny oczyszczalni ścieków Skorków, Dz. 375/1</t>
  </si>
  <si>
    <t>Wiata do składowania osadu, Krasocin</t>
  </si>
  <si>
    <t>Obiekty inżynieryjne tworzące oczyszczalnię ścieków,
Skorków</t>
  </si>
  <si>
    <t>Rodzaj wartości</t>
  </si>
  <si>
    <t>KB</t>
  </si>
  <si>
    <t>WO</t>
  </si>
  <si>
    <t>Rodzaj budynku/ Lokalizacja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</si>
  <si>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</si>
  <si>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</si>
  <si>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</si>
  <si>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</si>
  <si>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</si>
  <si>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</si>
  <si>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</si>
  <si>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</si>
  <si>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</si>
  <si>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</si>
  <si>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</si>
  <si>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</si>
  <si>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</si>
  <si>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</si>
  <si>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</si>
  <si>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</si>
  <si>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</si>
  <si>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</si>
  <si>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</si>
  <si>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</si>
  <si>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</si>
  <si>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</si>
  <si>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</si>
  <si>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</si>
  <si>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</si>
  <si>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</si>
  <si>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</si>
  <si>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</si>
  <si>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</si>
  <si>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</si>
  <si>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</si>
  <si>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</si>
  <si>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</si>
  <si>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</si>
  <si>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</si>
  <si>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</si>
  <si>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</si>
  <si>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</si>
  <si>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</si>
  <si>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</si>
  <si>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Strażnica OSP Skorków</t>
  </si>
  <si>
    <t>Budynek biurowy (siedziba ZGK Krasocin),
ul. Godlewskiego 11</t>
  </si>
  <si>
    <t>Budynek- II piętro szkoły, ul. Floriańska 1</t>
  </si>
  <si>
    <t xml:space="preserve">Budynek szkoły Krasocin, ul. Floriańska 1  </t>
  </si>
  <si>
    <t>Budynek szkoły,  Brygidów 1</t>
  </si>
  <si>
    <t>Hydrofornia, Mieczyn</t>
  </si>
  <si>
    <t>Hydrofornia, Oleszno</t>
  </si>
  <si>
    <t>Hydrofornia, Cieśle</t>
  </si>
  <si>
    <t>Hydrofornia, Kozia Wieś</t>
  </si>
  <si>
    <t>Stacja wodociągowa, Ludynia</t>
  </si>
  <si>
    <t>Stacja wodociągowa, Sułków</t>
  </si>
  <si>
    <t>Budynek socjalno-techniczny oczyszczalnia ścieków, Krasocin</t>
  </si>
  <si>
    <t>Przepompownia wody, Świdno</t>
  </si>
  <si>
    <t>Przepompownia wody, Ostrów</t>
  </si>
  <si>
    <t>Budynek szkoły, Czostków 86</t>
  </si>
  <si>
    <t>Kotłownia, Czostków 86</t>
  </si>
  <si>
    <t>Budynek szkoły, Mieczyn 8</t>
  </si>
  <si>
    <t>Dom nauczyciela, Mieczyn 8</t>
  </si>
  <si>
    <t>kraty w oknach, system alarmowy  
z sygnałem lokalnym, 
 zamki wielozastawkowe</t>
  </si>
  <si>
    <t>Rodzaj Wartości</t>
  </si>
  <si>
    <t>zamki wielozastawkowe, 
monitoring zewnętrzny</t>
  </si>
  <si>
    <t>kraty w oknach, system alarmowy  
z sygnałem lokalnym, zamki wielozastawkowe, monitoring zewnętrzny</t>
  </si>
  <si>
    <t>kraty w oknach, system alarmowy  
z sygnałem lokalnym, zamki wielozastawkowe, system alarmowy 
z powiadomieniem służb patrolowych, monitoring zewnętrzny i wewnętrzny</t>
  </si>
  <si>
    <t>kraty w oknach, system alarmowy 
 z sygnałem lokalnym, zamki wielozastawkowe, monitoring</t>
  </si>
  <si>
    <t xml:space="preserve"> system alarmowy  z sygnałem lokalnym, 
zamki wielozastawkowe, 
monitoring zewnętrzny</t>
  </si>
  <si>
    <t>Budynek byłej Szkoły Filialnej w Skorkowie, Skorków 137</t>
  </si>
  <si>
    <t>Budynek byłej Szkoły Filialnej w Ludyni, Ludynia 75a</t>
  </si>
  <si>
    <t>Budynek byłej Szkoły Filialnej w Ostrowie, Ostrów 1</t>
  </si>
  <si>
    <t>Budynek Ośrodka Zdrowia w Olesznie, ul. Kielecka 17</t>
  </si>
  <si>
    <t>Budynek Ośrodka Zdrowia w Bukowej, ul. Kielecka 1</t>
  </si>
  <si>
    <t>Budynek Ośrodka Zdrowia w Krasocinie, ul. 1 Maja 8</t>
  </si>
  <si>
    <t>Hydrofornia, filtry na stadionie Bukowa,  ul. Sportowa 1</t>
  </si>
  <si>
    <t>Pawilon sportowy - stadion Bukowa, ul. Sportowa 1,</t>
  </si>
  <si>
    <t xml:space="preserve">Strażnica OSP Krasocin (stara), ul. Macierzy Szkolnej </t>
  </si>
  <si>
    <t>Strażnica OSP Krasocin (nowa), ul. Spółdzielcza</t>
  </si>
  <si>
    <t>Budowle</t>
  </si>
  <si>
    <t>Ogrodzenie szkoły, Cieśle 62</t>
  </si>
  <si>
    <t>Budynek technologiczny oczyszczalni ścieków Skorków, Dz. 375/1</t>
  </si>
  <si>
    <t>Budynek administracyjny (stara biblioteka), 
Oleszno, ul. Kielecka 3</t>
  </si>
  <si>
    <t>Budynek kotłowni przy Urzędzie Gminy,
ul. Macierzy Szkolnej 1</t>
  </si>
  <si>
    <t>Budynek gospodarczy składu opału Krasocin.
ul. Macierzy Szkolnej 1</t>
  </si>
  <si>
    <t>Budynek rekreacyjno-wypoczynkowy - stadion Bukowa, 
ul. Sportowa 1</t>
  </si>
  <si>
    <t>Budynek socjalny - stadion Bukowa, ul. Sportowa 1</t>
  </si>
  <si>
    <t>Budynek komunalny,  Gruszczyn</t>
  </si>
  <si>
    <t>Wiata przystankowa, Wola Świdzińska</t>
  </si>
  <si>
    <t>Wiata przystankowa, Żeleźnica</t>
  </si>
  <si>
    <t>Wiata przystankowa, Ostrów</t>
  </si>
  <si>
    <t>Strażnica OSP Świdno</t>
  </si>
  <si>
    <t>Strażnica OSP Cieśle</t>
  </si>
  <si>
    <t>Altana,  Brygidów</t>
  </si>
  <si>
    <t>Altana, Skorków</t>
  </si>
  <si>
    <t>Altana drewniana, Wola Świdzińska</t>
  </si>
  <si>
    <t>Altana,  Chotów</t>
  </si>
  <si>
    <t>Scena widowiskowa, Lipie</t>
  </si>
  <si>
    <t>Scena przy remiz, Skorków</t>
  </si>
  <si>
    <t>Boisko, Cieśle</t>
  </si>
  <si>
    <t>Boisko, Lipie</t>
  </si>
  <si>
    <t>Boisko do gry siatkowej, Świdno</t>
  </si>
  <si>
    <t>Boisko piłkarskie, Kozia Wieś</t>
  </si>
  <si>
    <t>Boisko do gry w piłkę nożną, Skorków</t>
  </si>
  <si>
    <t>Boisko do piłki ręcznej i nożnej stadion, Bukowa</t>
  </si>
  <si>
    <t>Plac zabaw, Mieczyn</t>
  </si>
  <si>
    <t>Chodnik,  Oleszno, ul. Źródłowa</t>
  </si>
  <si>
    <t>Chodnik,  Bukowa,  ul. Osiedlowa</t>
  </si>
  <si>
    <t>Chodnik, Krasocin, ul. 1 Maja, przy OZ</t>
  </si>
  <si>
    <t>Chodnik, Krasocin, ul. 1 Maja, przy bloku mieszk.</t>
  </si>
  <si>
    <t>Chodnik z kostki brukowej, Ludynia</t>
  </si>
  <si>
    <t>Chodnik, Nowy Dwór</t>
  </si>
  <si>
    <t>Chodnik, Krasocin,  ul. 1 Maja Spółdzielcza</t>
  </si>
  <si>
    <t>Most w ciągu dr. gminnej nr 001322,  Rudnik</t>
  </si>
  <si>
    <t>Ogrodzenie, OSP Sułków</t>
  </si>
  <si>
    <t>Ogrodzenie betonowe,  ZGK Krasocin</t>
  </si>
  <si>
    <t>Ogrodzenie działki, Brygidów</t>
  </si>
  <si>
    <t>Ogrodzenie świetlicy, Zabrody</t>
  </si>
  <si>
    <t>Ogrodzenie placu szkoły, Skorków</t>
  </si>
  <si>
    <t>Ogrodzenie placu szkoły, Ludynia</t>
  </si>
  <si>
    <t>Ogrodzenie placu szkoły, Ostrów</t>
  </si>
  <si>
    <t>Ogrodzenie UG, Krasocin</t>
  </si>
  <si>
    <t>Ogrodzenie placu zabaw, Występy</t>
  </si>
  <si>
    <t>Ogrodzenie placu zabaw, Kozia Wieś</t>
  </si>
  <si>
    <t>Ogrodzenie na stadionie, Bukowa</t>
  </si>
  <si>
    <t>Ogrodzenie stadionu, Krasocin</t>
  </si>
  <si>
    <t>Ogrodzenie boiska sportowego, Oleszno</t>
  </si>
  <si>
    <t>Ogrodzenie plac zabaw, Zabrody</t>
  </si>
  <si>
    <t>Ogrodzenie OZ,  Oleszno</t>
  </si>
  <si>
    <t>Linia oświetlenia ulicznego, Borowiec</t>
  </si>
  <si>
    <t>Linia oświetlenia ulicznego, Stojewsko</t>
  </si>
  <si>
    <t>Linia oświetlenia ulicznego, Dąbrówka</t>
  </si>
  <si>
    <t>Linia oswietlenia ulicznego, Mieczyn - Karolinów</t>
  </si>
  <si>
    <t>Linia oświetlenia ulicznego, Brygidów</t>
  </si>
  <si>
    <t>Linia oświetlenia ulicznego, Chotów</t>
  </si>
  <si>
    <t>Linia oświetlenia ulicznego, Skorków</t>
  </si>
  <si>
    <t>Linia oświetelnia ulicznego, Lipie</t>
  </si>
  <si>
    <t>Linia oświetlenia,  Leśna</t>
  </si>
  <si>
    <t>Linia oświetlenia, Bukowa,  ul. Ogrodowa</t>
  </si>
  <si>
    <t>Linia oświetlenia, Bukowa, ul. Leśna</t>
  </si>
  <si>
    <t>Linia oświetlenia ulicznego, Bukowa, ul. Ogrodowa</t>
  </si>
  <si>
    <t>Linia oświetlenia ulicznego, Mieczyn</t>
  </si>
  <si>
    <t>Oświetlenie drogowe, Stojewsko</t>
  </si>
  <si>
    <t xml:space="preserve">Linia oświetlenia - garaże,  Bukowa </t>
  </si>
  <si>
    <t>Linia oświetlenia, Sułków</t>
  </si>
  <si>
    <t>Linia oświetlenia, Ostrów</t>
  </si>
  <si>
    <t>Linia oświetlenia, Rogalów</t>
  </si>
  <si>
    <t xml:space="preserve">Linia oświetelnia ulicznego, Oleszno,  ul. Zagórska </t>
  </si>
  <si>
    <t>Linia oświetlenia, Oleszno, ul. Kielecka</t>
  </si>
  <si>
    <t>Linia oświtelnai skweru, Wola Świdzinska</t>
  </si>
  <si>
    <t>Linia oświatlenia ulicznego,  Dąbrówki</t>
  </si>
  <si>
    <t>Linia oświetlenia ulicznego, Huta Stara</t>
  </si>
  <si>
    <t>Linia oświetlenia ulicznego, Wojciechów</t>
  </si>
  <si>
    <t>Linia oświetlenia ulicznego, Występy</t>
  </si>
  <si>
    <t>Linia oświetlenia ulicznego, Występy-Bukowa</t>
  </si>
  <si>
    <t>Linia oświetlenia ulicznego, Krasocin, ul. Spokojna</t>
  </si>
  <si>
    <t>Oświetlenie uliczne, Wojciechów</t>
  </si>
  <si>
    <t xml:space="preserve">Linia oświetlenia ulicznego, Oleszno,  ul. Ogrodowa </t>
  </si>
  <si>
    <t>Parking przy cmentarzu, Krasocin</t>
  </si>
  <si>
    <t>Parking przy cmentarzu, Stojewsko</t>
  </si>
  <si>
    <t>Parking przy cmentarzu, Bukowa</t>
  </si>
  <si>
    <t>Parking wokół UG, Krasocin</t>
  </si>
  <si>
    <t>Parking Ośrodka Zdrowia, Bukowa</t>
  </si>
  <si>
    <t>Zagospodarowanie terenu wokół pomnika, Chotów</t>
  </si>
  <si>
    <t>Zbiornik wodny - staw, Krasocin</t>
  </si>
  <si>
    <t>Kanalizacja wodna stadionu, Bukowa</t>
  </si>
  <si>
    <t>Sieć wodociągowa stadionu, Bukowa</t>
  </si>
  <si>
    <t>Rewitalizacja, Oleszno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</si>
  <si>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</si>
  <si>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</si>
  <si>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</si>
  <si>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</si>
  <si>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</si>
  <si>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</si>
  <si>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</si>
  <si>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</si>
  <si>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</si>
  <si>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</si>
  <si>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</si>
  <si>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</si>
  <si>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</si>
  <si>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</si>
  <si>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</si>
  <si>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</si>
  <si>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</si>
  <si>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</si>
  <si>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</si>
  <si>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</si>
  <si>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</si>
  <si>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</si>
  <si>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</si>
  <si>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</si>
  <si>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</si>
  <si>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</si>
  <si>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</si>
  <si>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</si>
  <si>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</si>
  <si>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</si>
  <si>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</si>
  <si>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</si>
  <si>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</si>
  <si>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</si>
  <si>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</si>
  <si>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</si>
  <si>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</si>
  <si>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</si>
  <si>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</si>
  <si>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</si>
  <si>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</si>
  <si>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</si>
  <si>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</si>
  <si>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</si>
  <si>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</si>
  <si>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</si>
  <si>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</si>
  <si>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</si>
  <si>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</si>
  <si>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</si>
  <si>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</si>
  <si>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</si>
  <si>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</si>
  <si>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</si>
  <si>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</si>
  <si>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</si>
  <si>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</si>
  <si>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</si>
  <si>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</si>
  <si>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</si>
  <si>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</si>
  <si>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</si>
  <si>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</si>
  <si>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</si>
  <si>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</si>
  <si>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</si>
  <si>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</si>
  <si>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</si>
  <si>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</si>
  <si>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</si>
  <si>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</si>
  <si>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</si>
  <si>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</si>
  <si>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</si>
  <si>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</si>
  <si>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</si>
  <si>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</si>
  <si>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</si>
  <si>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</si>
  <si>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</si>
  <si>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</si>
  <si>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</si>
  <si>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</si>
  <si>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</si>
  <si>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</si>
  <si>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Samorządowe Centrum Oświaty</t>
  </si>
  <si>
    <t>4. Samorządowe Centrum Oświaty</t>
  </si>
  <si>
    <t xml:space="preserve">Budynek przedszkola, 
ul. Osiedlowa 26, </t>
  </si>
  <si>
    <t xml:space="preserve">XI 2017 r. - wymiana:
instalacji wodnej, elektrycznej, okien </t>
  </si>
  <si>
    <t>Zespół Placówek Oświatowych  w im. rotmistrza Witolda Pileckiego w Krasocinie</t>
  </si>
  <si>
    <t>6. Zespół Placówek Oświatowych w im. rotmistrza Witolda Pileckiego w Krasocinie</t>
  </si>
  <si>
    <t>Monitoring</t>
  </si>
  <si>
    <t>Budynek administracyjny dwuskrzydłowy dwupiętrowy Urzędu Gminy,  ul. Macierzy Szkolnej 1</t>
  </si>
  <si>
    <t>Ogrodzenie terenu rekracyjnego, Ostrów</t>
  </si>
  <si>
    <t>Linia oświetlenia ulicznego, Krasocin, ul. Macierzy Szkolnej</t>
  </si>
  <si>
    <t>Linia oświetlenia ulicznego, Krasocin, ul. Nowa Krasocin</t>
  </si>
  <si>
    <t>Ogrodzenie placu remizy OSP Świdno</t>
  </si>
  <si>
    <t>Linia oświetlenia ulicznego ul. Partyzantów Oleszno</t>
  </si>
  <si>
    <t>Linia oświetlenia ulicznego ul. Włoszczowska Oleszno</t>
  </si>
  <si>
    <t>Linia oświetlenia ulicznego ul. Ludowców Krasocin</t>
  </si>
  <si>
    <t>Linia oświetlenia ulicznego ul. Niwiska Gruszczyńskie</t>
  </si>
  <si>
    <t>Linia oświetlenia ulicznego ul. Brygidów-Podlewsko</t>
  </si>
  <si>
    <t>Witacze przy drodze woj.. Nr 786 Mieczyn</t>
  </si>
  <si>
    <t>Witacze przy drodze woj.. Nr 786 Belina</t>
  </si>
  <si>
    <t>159.</t>
  </si>
  <si>
    <t>160.</t>
  </si>
  <si>
    <t>161.</t>
  </si>
  <si>
    <t>162.</t>
  </si>
  <si>
    <t>163.</t>
  </si>
  <si>
    <t>164.</t>
  </si>
  <si>
    <t>165.</t>
  </si>
  <si>
    <t>żelbet</t>
  </si>
  <si>
    <t>drzwi zewnętrzne zaopatrzone co najmniej 2 zamki wielozastawkowe</t>
  </si>
  <si>
    <t>Budynek przedszkola, ul. Szkolna 34</t>
  </si>
  <si>
    <t>okna okratowane, zamki wielostawkowe</t>
  </si>
  <si>
    <t>Położone panele podłogowe we wszystkich salach dydaktycznych 2008;
2018 - termomodernizacja</t>
  </si>
  <si>
    <t>Zespół Placówek Oświatowych w Olesznie</t>
  </si>
  <si>
    <t>7. Zespół Placówek Oświatowych w Olesznie</t>
  </si>
  <si>
    <t xml:space="preserve">KB </t>
  </si>
  <si>
    <t>Razem</t>
  </si>
  <si>
    <t>Boisko wielofunkcyjne</t>
  </si>
  <si>
    <t>Altana</t>
  </si>
  <si>
    <t>Linia oświetlenia ulicznego</t>
  </si>
  <si>
    <t>Wiata przystankowa</t>
  </si>
  <si>
    <t>Siłownia plenerowa</t>
  </si>
  <si>
    <t> 2019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</si>
  <si>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</si>
  <si>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</si>
  <si>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</si>
  <si>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</si>
  <si>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</si>
  <si>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</si>
  <si>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</si>
  <si>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</si>
  <si>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</si>
  <si>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</si>
  <si>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</si>
  <si>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</si>
  <si>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</si>
  <si>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</si>
  <si>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</si>
  <si>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</si>
  <si>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L.p.</t>
  </si>
  <si>
    <t>Jednostka organizacyjna</t>
  </si>
  <si>
    <t>Składka w I roku ubezpieczenia</t>
  </si>
  <si>
    <t>Harmonogram płatności</t>
  </si>
  <si>
    <t>Ubezpieczenia wspólne</t>
  </si>
  <si>
    <t>Ubezpieczenie na poszczególne jednostki</t>
  </si>
  <si>
    <t>Razem ubezpieczenia wspólne</t>
  </si>
  <si>
    <t>Razem ubezpieczenia jednostki</t>
  </si>
  <si>
    <t>Razem do zapłaty</t>
  </si>
  <si>
    <t>I rata</t>
  </si>
  <si>
    <t>II rata</t>
  </si>
  <si>
    <t>III rata</t>
  </si>
  <si>
    <t>IV rata</t>
  </si>
  <si>
    <t>Mienie od wszystkich ryzyk</t>
  </si>
  <si>
    <t>Elektronika</t>
  </si>
  <si>
    <t>OC</t>
  </si>
  <si>
    <t>Razem dana grupa</t>
  </si>
  <si>
    <t>Razem za w I roku ubezpieczenia</t>
  </si>
  <si>
    <t>Gmina Krasocin</t>
  </si>
  <si>
    <t>Uwagi</t>
  </si>
  <si>
    <t>Powierzchnia użytkowa w m²</t>
  </si>
  <si>
    <t>Remonty</t>
  </si>
  <si>
    <t>Budynek znajduje się pod nadzorem konserwatora zabytków
Tak/Nie</t>
  </si>
  <si>
    <t>Budynek użytkowany
Tak/Nie</t>
  </si>
  <si>
    <t>Zagrożenie ryzykiem powodzi
Tak/Nie</t>
  </si>
  <si>
    <t>Zagrożenie ryzykiem osuwisk
Tak/Nie</t>
  </si>
  <si>
    <t>Instalacja solarna/fotowoltaiczna
Tak/Nie</t>
  </si>
  <si>
    <t>Ściany</t>
  </si>
  <si>
    <t>Stropy</t>
  </si>
  <si>
    <t>Konstrukcja dachu</t>
  </si>
  <si>
    <t>Pokrycie dachu</t>
  </si>
  <si>
    <t>Łącznie</t>
  </si>
  <si>
    <t>Majątek</t>
  </si>
  <si>
    <t>Wypłacono</t>
  </si>
  <si>
    <t>Rezerwa</t>
  </si>
  <si>
    <t>Komunikacja</t>
  </si>
  <si>
    <t>OC p.p.m.</t>
  </si>
  <si>
    <t>Auto Casco</t>
  </si>
  <si>
    <t>NNW OSP</t>
  </si>
  <si>
    <t xml:space="preserve">Szkodowość na dzień: </t>
  </si>
  <si>
    <t>Ryzyko</t>
  </si>
  <si>
    <t>Data szkody</t>
  </si>
  <si>
    <t>Status szkody</t>
  </si>
  <si>
    <t>Ilość szkód</t>
  </si>
  <si>
    <t>All risk</t>
  </si>
  <si>
    <t>Wypłacona</t>
  </si>
  <si>
    <t>Przepiecie</t>
  </si>
  <si>
    <t>Stłuczenie - przedmioty szklane (wiata przystankowa)</t>
  </si>
  <si>
    <t>Dewastacja</t>
  </si>
  <si>
    <t>Odmówiona</t>
  </si>
  <si>
    <t>Odpowiedzialność cywilna</t>
  </si>
  <si>
    <t>Zalanie mienia osoby trzeciej</t>
  </si>
  <si>
    <t>b/d</t>
  </si>
  <si>
    <t>OC dróg</t>
  </si>
  <si>
    <t>Uszkodzenie mienia</t>
  </si>
  <si>
    <t>Autocasco</t>
  </si>
  <si>
    <t>Pojazd: TLWJ313</t>
  </si>
  <si>
    <t>Pojazd: TLWWN65</t>
  </si>
  <si>
    <t>Razem (majątek i komunikacja)</t>
  </si>
  <si>
    <t>Razem 
(wszystkie ubezpieczenia)</t>
  </si>
  <si>
    <t>All risk/Ogień 
i inne zdarzenia</t>
  </si>
  <si>
    <t>Sprzęt elektroniczny</t>
  </si>
  <si>
    <t>Marka pojazdu</t>
  </si>
  <si>
    <t>Model pojazdu</t>
  </si>
  <si>
    <t>Rok produkcji</t>
  </si>
  <si>
    <t xml:space="preserve">Pojemność </t>
  </si>
  <si>
    <t>Liczba miejsc</t>
  </si>
  <si>
    <t>Okres ubezpieczenia</t>
  </si>
  <si>
    <t>AC</t>
  </si>
  <si>
    <t>NNW</t>
  </si>
  <si>
    <t>osobowy</t>
  </si>
  <si>
    <t>brutto</t>
  </si>
  <si>
    <t>TLWU522</t>
  </si>
  <si>
    <t>STAR</t>
  </si>
  <si>
    <t>L70/LE</t>
  </si>
  <si>
    <t>specjalny</t>
  </si>
  <si>
    <t>WMAL70ZZ46Y160373</t>
  </si>
  <si>
    <t>TLWLG98</t>
  </si>
  <si>
    <t xml:space="preserve">VOLKSWAGEN </t>
  </si>
  <si>
    <t>LT35</t>
  </si>
  <si>
    <t>WV1ZZZ2DZ4H003789</t>
  </si>
  <si>
    <t>TLWMR27</t>
  </si>
  <si>
    <t>FORD</t>
  </si>
  <si>
    <t>TRANSIT</t>
  </si>
  <si>
    <t>WF0VXXBDFV2Y24837</t>
  </si>
  <si>
    <t>TLWAV58</t>
  </si>
  <si>
    <t>IVECO</t>
  </si>
  <si>
    <t>UNIC 165-24</t>
  </si>
  <si>
    <t>VF5M1PHH001103836</t>
  </si>
  <si>
    <t>TLWHY35</t>
  </si>
  <si>
    <t>METAL FACH</t>
  </si>
  <si>
    <t>T711/1</t>
  </si>
  <si>
    <t>przyczepa ciężarowa rolnicza</t>
  </si>
  <si>
    <t xml:space="preserve">MAN </t>
  </si>
  <si>
    <t>L 87  LE 18 280</t>
  </si>
  <si>
    <t>samochód specjalny pożarniczy</t>
  </si>
  <si>
    <t>WMAL87ZZ05Y143672</t>
  </si>
  <si>
    <t>TLWSP64</t>
  </si>
  <si>
    <t>WF0PXXTTFP6S23505</t>
  </si>
  <si>
    <t>TLW98AE</t>
  </si>
  <si>
    <t>MAN</t>
  </si>
  <si>
    <t>13.290</t>
  </si>
  <si>
    <t>specjalny, pożarniczy</t>
  </si>
  <si>
    <t>WMAN36ZZ5HY351035</t>
  </si>
  <si>
    <t>TLW83CE</t>
  </si>
  <si>
    <t>L2007.46.
009</t>
  </si>
  <si>
    <t>specjalny,
pożarniczy</t>
  </si>
  <si>
    <t>WMAN37ZZ5HY353342</t>
  </si>
  <si>
    <t>TLW65FG</t>
  </si>
  <si>
    <t>TOYOTA</t>
  </si>
  <si>
    <t>AVENSIS</t>
  </si>
  <si>
    <t>SB1BG76L20E160029</t>
  </si>
  <si>
    <t>TLW22FV</t>
  </si>
  <si>
    <t xml:space="preserve">RENAULT </t>
  </si>
  <si>
    <t>CARPOL</t>
  </si>
  <si>
    <t>ciężarowy</t>
  </si>
  <si>
    <t>VF1VBU4Z654662430</t>
  </si>
  <si>
    <t>TLW96GJ</t>
  </si>
  <si>
    <t>MASTER</t>
  </si>
  <si>
    <t>VF1MAF4JE44855519</t>
  </si>
  <si>
    <t>TLWMK14</t>
  </si>
  <si>
    <t>35 S 10</t>
  </si>
  <si>
    <t>ZCFC3573005507994</t>
  </si>
  <si>
    <t>TLWRV56</t>
  </si>
  <si>
    <t>NEW HOLLAND</t>
  </si>
  <si>
    <t>TD.5.105</t>
  </si>
  <si>
    <t>ciągnik rolniczy</t>
  </si>
  <si>
    <t>ZDJN09763</t>
  </si>
  <si>
    <t>TLWY387</t>
  </si>
  <si>
    <t>MEZOPRET</t>
  </si>
  <si>
    <t>PN-100/2</t>
  </si>
  <si>
    <t>przyczepa ciężarowa rolnicza- asenizacyjna</t>
  </si>
  <si>
    <t>MEP130529010</t>
  </si>
  <si>
    <t>koparko- ładowarka</t>
  </si>
  <si>
    <t>JCB3CX4TV81342114</t>
  </si>
  <si>
    <t>netto</t>
  </si>
  <si>
    <t>TLWSY45</t>
  </si>
  <si>
    <t xml:space="preserve">STIM </t>
  </si>
  <si>
    <t>S22 01H 2000GT</t>
  </si>
  <si>
    <t>przyczepa ciężarowa</t>
  </si>
  <si>
    <t>SYAS22HK0G0001672</t>
  </si>
  <si>
    <t>TLWWN65</t>
  </si>
  <si>
    <t>CITROEN</t>
  </si>
  <si>
    <t>BERLINGO 7</t>
  </si>
  <si>
    <t>VF77J9HP0FJ541576</t>
  </si>
  <si>
    <t>TLW25EY</t>
  </si>
  <si>
    <t>METAL - FACH</t>
  </si>
  <si>
    <t>T930</t>
  </si>
  <si>
    <t>MTD IN 200 H</t>
  </si>
  <si>
    <t xml:space="preserve">traktorek </t>
  </si>
  <si>
    <t>GR5/59/592/1/926</t>
  </si>
  <si>
    <t>STIGA ESTATTE 2084</t>
  </si>
  <si>
    <t>kosiarka traktorowa</t>
  </si>
  <si>
    <t>GR5/59/592/1/700</t>
  </si>
  <si>
    <t>TLW78HM</t>
  </si>
  <si>
    <t>04.01.2021 - 03.01.2022
04.01.2022 - 03.01.2023
04.01.2023 - 03.01.2024</t>
  </si>
  <si>
    <t>14.05.2021 - 13.05.2022
14.05.2022 - 13.05.2023
14.05.2023 - 13.05.2024</t>
  </si>
  <si>
    <t>20.03.2021 - 19.03.2022
20.03.2022 - 19.03.2023
20.03.2023 - 19.03.2024</t>
  </si>
  <si>
    <t>30.12.2021 - 29.12.2022
30.12.2022 - 29.12.2023
30.12.2023 - 29.12.2024</t>
  </si>
  <si>
    <t>16.07.2021 - 15.07.2022
16.07.2022 - 15.07.2023
16.07.2023 - 15.07.2024</t>
  </si>
  <si>
    <t>14.11.2021 - 13.11.2022
14.11.2022 - 13.11.2023
14.11.2023 - 13.11.2024</t>
  </si>
  <si>
    <t>21.03.2021 - 20.03.2022
21.03.2022 - 20.03.2023
21.03.2023 - 20.03.2024</t>
  </si>
  <si>
    <t>31.10.2021 - 30.10.2022
31.10.2022 - 30.10.2023
31.10.2023 - 30.10.2024</t>
  </si>
  <si>
    <t>23.01.2021 - 22.01.2022
23.01.2022 - 22.01.2023
23.01.2023 - 22.01.2024</t>
  </si>
  <si>
    <t>11.06.2021 - 10.06.2022
11.06.2022 - 10.06.2023
11.06.2023 - 10.06.2024</t>
  </si>
  <si>
    <t>02.10.2021 - 01.10.2022
02.10.2022 - 01.10.2023
02.10.2023 - 01.10.2024</t>
  </si>
  <si>
    <t>Rodzaj wartości
brutto/netto</t>
  </si>
  <si>
    <t>DMC</t>
  </si>
  <si>
    <t>Ładowność</t>
  </si>
  <si>
    <t>4 580</t>
  </si>
  <si>
    <t>2 451</t>
  </si>
  <si>
    <t>1 998</t>
  </si>
  <si>
    <t>6 128</t>
  </si>
  <si>
    <t>2 286</t>
  </si>
  <si>
    <t>---</t>
  </si>
  <si>
    <t>01.01.2021 - 31.12.2021
01.01.2022 - 31.12.2022
01.01.2023 - 31.12.2023</t>
  </si>
  <si>
    <t xml:space="preserve">Assistane </t>
  </si>
  <si>
    <t>18.02.2021 - 17.02.2022
18.02.2022 - 17.02.2023
18.02.2023 - 17.02.2024</t>
  </si>
  <si>
    <t>31.07.2021 - 30.07.2022
31.07.2022 - 30.07.2023
31.07.2023 - 30.07.2024</t>
  </si>
  <si>
    <t>26.10.2021 - 25.10.2022
26.10.2022 - 25.10.2023
26.10.2023 - 25.10.2024</t>
  </si>
  <si>
    <t>25.11.2021 - 24.11.2022
25.11.2022 - 24.11.2023
25.11.2023 - 24.11.2024</t>
  </si>
  <si>
    <t>28.12.2021 - 27.12.2022
28.12.2022 - 27.12.2023
28.12.2023 - 27.12.2024</t>
  </si>
  <si>
    <t>26.11.2021 - 25.11.2022
26.11.2022 - 25.11.2023
26.11.2023 - 25.11.2024</t>
  </si>
  <si>
    <t>Numer nadwozia</t>
  </si>
  <si>
    <t>Rodzaj pojazdu</t>
  </si>
  <si>
    <t>Numer rejestracyjny</t>
  </si>
  <si>
    <t>JCB</t>
  </si>
  <si>
    <t>3CX</t>
  </si>
  <si>
    <t>Sprzęt elektroniczny wyprowdukowany w 2014 r. i starszy</t>
  </si>
  <si>
    <t xml:space="preserve">gaśnice  </t>
  </si>
  <si>
    <t>zgodnie z przepisami o ochronie przeciwpożarowej;
hydranty zewnętrzne - 1 szt</t>
  </si>
  <si>
    <t xml:space="preserve">zgodnie z przepisami o ochronie przeciwpożarowej,
gaśnice  </t>
  </si>
  <si>
    <t>zgodnie z przepisami o ochronie przeciwpożarowej,
gaśnice: 2 szt, 
hydranty wewn. -2 szt</t>
  </si>
  <si>
    <t xml:space="preserve">zgodnie z przepisami o ochronie przeciwpożarowej,
gaśnice - 17 szt, 
hydranty wewnętrzne, 
hydranty zewnętrzne - 3 szt, 
instalacja sygnalizacji pożaru </t>
  </si>
  <si>
    <t>zgodnie z przepisami o ochronie przeciwpożarowej,
gaśnice - 4 szt, 
hydranty wew. - 1 szt,
 hydranty zew.  - 1 szt</t>
  </si>
  <si>
    <t>zgodnie z przepisami o ochronie przeciwpożarowej,
gaśnice - 17 szt,
hydranty wew.,
hydranty zew. - 3 szt,
instalacja sygnalizacji pożaru</t>
  </si>
  <si>
    <t>zgodnie z przepisami o ochronie przeciwpożarowej,
gaśnice - 7 szt,
 hydranty wew. - 11 szt, 
hydranty zewn.</t>
  </si>
  <si>
    <t>zgodnie z przepisami o ochronie przeciwpożarowej,
gaśnice - 3 szt, 
hydranty wew. - 2 szt, 
hydranty zew.  - 1 szt,
instalacja oddymiająca</t>
  </si>
  <si>
    <t>zgodnie z przepisami o ochronie przeciwpożarowej,
gaśnice - 7 szt, 
hydranty wew.  - 4 szt, 
hydranty zew. - 1 szt</t>
  </si>
  <si>
    <t>zgodnie z przepisami o ochronie przeciwpożarowej,
gaśnice - 1 szt, 
hydranty zew. - 1 szt</t>
  </si>
  <si>
    <t>zgodnie z przepisami o ochronie przeciwpożarowej,
gaśnice - 1 szt, 
hydranty zew. - 1 szt.</t>
  </si>
  <si>
    <t>zgodnie z przepisami o ochronie przeciwpożarowej,
gaśnice - 5 szt, 
hydranty zew. - 1 szt.</t>
  </si>
  <si>
    <t xml:space="preserve">zgodnie z przepisami o ochronie przeciwpożarowej,
gaśnice - 5 szt  </t>
  </si>
  <si>
    <t>zgodnie z przepisami o ochronie przeciwpożarowej,
gaśnice - 5 szt, 
hydranty wew. - 2 szt, 
hydranty zew. - 1 szt, 
 instalacja sygnalizacji pożaru</t>
  </si>
  <si>
    <t>zgodnie z przepisami o ochronie przeciwpożarowej,,
gaśnice
hydrant zewnętrzny - 1 szt</t>
  </si>
  <si>
    <t>zgodnie z przepisami o ochronie przeciwpożarowej,
gaśnice</t>
  </si>
  <si>
    <t>zgodnie z przepisami o ochronie przeciwpożarowej,
gaśnice - 1 szt</t>
  </si>
  <si>
    <t>zgodnie z przepisami o ochronie przeciwpożarowej,
gaśnice - 2 szt</t>
  </si>
  <si>
    <t>zgodnie z przepisami o ochronie przeciwpożarowej,
gaśnice - 3 szt</t>
  </si>
  <si>
    <t>gaśnice - 1 szt</t>
  </si>
  <si>
    <t>zgodnie z przepisami o ochronie przeciwpożarowej,
gaśnice - 1 szt, 
hydranty zew.  - 1 szt</t>
  </si>
  <si>
    <t>zgodnie z przepisami o ochronie przeciwpożarowej;</t>
  </si>
  <si>
    <t>zgodnie z przepisami o ochronie przeciwpożarowej;
hydranty zew.  - 1 szt</t>
  </si>
  <si>
    <t>zgodnie z przepisami o ochronie przeciwpożarowej;
gaśnice - 1 szt, 
hydranty zew. - 1 szt</t>
  </si>
  <si>
    <t>zgodnie z przepisami o ochronie przeciwpożarowej;
hydranty zew. - 1 szt</t>
  </si>
  <si>
    <t>zgodnie z przepisami o ochronie przeciwpożarowej;
gaśnice - 10 szt, 
hydranty wew. - 1 szt, 
hydranty zew. - 1 szt</t>
  </si>
  <si>
    <t>zgodnie z przepisami o ochronie przeciwpożarowej;
hydrant zewnętrzny - 1 szt,
gaśnice</t>
  </si>
  <si>
    <t>zgodnie z przepisami o ochronie przeciwpożarowej;
gaśnice - 2 szt, 
hydranty zew. - 1 szt</t>
  </si>
  <si>
    <t>zgodnie z przepisami o ochronie przeciwpożarowej;
hydranty wew. - 1 szt, 
hydranty zew. - 1 szt</t>
  </si>
  <si>
    <t>zgodnie z przepisami o ochronie przeciwpożarowej;
gaśnice - 2 szt, 
hydranty wew. - 1 szt, 
hydranty zew.  - 1 szt</t>
  </si>
  <si>
    <t>zgodnie z przepisami o ochronie przeciwpożarowej;
gaśnice</t>
  </si>
  <si>
    <t>zgodnie z przepisami o ochronie przeciwpożarowej;
gaśnice  - 1 szt</t>
  </si>
  <si>
    <t xml:space="preserve">zgodnie z przepisami o ochronie przeciwpożarowej;
gaśnice - 1 szt </t>
  </si>
  <si>
    <t>zgodnie z przepisami o ochronie przeciwpożarowej;
gaśnice,
hydrant zewnętrzny</t>
  </si>
  <si>
    <t>Sprzęt elektroniczny przenośny z projektu "Zdalna Szkoła"</t>
  </si>
  <si>
    <t>Wiatrak typu Holender, Krasocin</t>
  </si>
  <si>
    <t>1920 (renowacja w 2020 r.)</t>
  </si>
  <si>
    <t>kamień</t>
  </si>
  <si>
    <t>gont/drewno</t>
  </si>
  <si>
    <t xml:space="preserve">Monitoring </t>
  </si>
  <si>
    <t>gaśnice</t>
  </si>
  <si>
    <t>monitoring</t>
  </si>
  <si>
    <t>2020 r. - renowacja</t>
  </si>
  <si>
    <t>Sieci wodociągowe i kanalizacyjne</t>
  </si>
  <si>
    <t>Maszyny, wyposażenie i urządzenia, sprzęt elektroniczny wyprodukowany w 2014 r. i starszy</t>
  </si>
  <si>
    <t>murowne</t>
  </si>
  <si>
    <t>balcha</t>
  </si>
  <si>
    <t xml:space="preserve"> blacha</t>
  </si>
  <si>
    <t>Boisko wielofunkcyjne w Olesznie</t>
  </si>
  <si>
    <t>01.04.2021 - 30.09.2021
01.04.2022 - 30.09.2022
01.04.2023 - 30.09.2023</t>
  </si>
  <si>
    <t>Boisko wielofunkcyjne, Bukowa (przekazane w 2020 r. przez UG)</t>
  </si>
  <si>
    <t>Chodnik przy wejściu do szkoły w Budkowie (przekazany w 2020 r. przez UG)</t>
  </si>
  <si>
    <t>Boisko wielofunkcyjne w Mieczynie</t>
  </si>
  <si>
    <t xml:space="preserve">Boisko wielofunkcyjne, Krasocin </t>
  </si>
  <si>
    <t>Podest z kostki brukowej pod altanę przy OSP Ludynia</t>
  </si>
  <si>
    <t>Sieć wodociągowa, Bukowa</t>
  </si>
  <si>
    <t>Zatoka autobusowa brygidów</t>
  </si>
  <si>
    <t>Linia oswietlenia ulicznego Chotów</t>
  </si>
  <si>
    <t>cegła/
kamień</t>
  </si>
  <si>
    <t>więźba drewniana</t>
  </si>
  <si>
    <t xml:space="preserve">VIII 2018  Termomodernizacja </t>
  </si>
  <si>
    <t>2020  wykonanie elewacja z paneli drewnianych</t>
  </si>
  <si>
    <t>Tak</t>
  </si>
  <si>
    <t xml:space="preserve">VIII 2018  termomodernizacja </t>
  </si>
  <si>
    <t>XII 2016 r.
- termomodernizacja , aktualnie w trakcie przebudowy</t>
  </si>
  <si>
    <t>2019 przebudowa dachu plus remont;</t>
  </si>
  <si>
    <t xml:space="preserve">2017 wymiana kotła c.o. z węglowego na pelet. </t>
  </si>
  <si>
    <t xml:space="preserve">XII 2016 r.
termomodernizacja </t>
  </si>
  <si>
    <t>ogrodzony/ plany:oddanie w najem</t>
  </si>
  <si>
    <t>IX 2018 termomodernizacja</t>
  </si>
  <si>
    <t>XII 2012 r. - budowa sanitariatów   termomodernizacja budynku - VI/2014, 2018- montaż instalacji c.o., remont dużej Sali</t>
  </si>
  <si>
    <t>wymiana instalacji elektrycznej, 2018- budowa sanitariatów, termomodernizacja budynku, montaż c.o.</t>
  </si>
  <si>
    <t>2016 przebudowa, nadbudowa,rozbudowa</t>
  </si>
  <si>
    <t>XII 2016 r.
- termomodernizacja, 2018 przebudowa budynku( dach)</t>
  </si>
  <si>
    <t>2012 r. - montaż klimatyzacji i drzwi wewnętrznych, 2019 - remont</t>
  </si>
  <si>
    <t>2018-2020 remonty kuchnia i sale, 2019 - montaż drzwi do kotłowni</t>
  </si>
  <si>
    <t>2020 - modernizacja instalacji c.o.</t>
  </si>
  <si>
    <t>murowane-kamień, cegła</t>
  </si>
  <si>
    <r>
      <t>Budynek byłej Szkoły Filialnej w Świdnie, Świdno 93a</t>
    </r>
    <r>
      <rPr>
        <b/>
        <sz val="11"/>
        <color indexed="12"/>
        <rFont val="Cambria"/>
        <family val="1"/>
      </rPr>
      <t>*</t>
    </r>
  </si>
  <si>
    <t>kraty w oknach;
zamki wielozastawkowe</t>
  </si>
  <si>
    <t xml:space="preserve">Altana </t>
  </si>
  <si>
    <t>*Budynek nieużytkowany od 01.10.2020 r., ze względu na rozwiązanie umowy z najemcą. Budynek jest wyposażony w media, teren obkietku na którym znajduje się budynek jest ogrodzony, Drzwi wejściowe budynku wyposażone są w zamki wielozastawkowe, kraty w oknach. W planach jest oddanie budynku w najem.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</si>
</sst>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\ _z_ł"/>
    <numFmt numFmtId="168" formatCode="#,##0\ &quot;zł&quot;"/>
    <numFmt numFmtId="169" formatCode="#,##0\ _z_ł"/>
    <numFmt numFmtId="170" formatCode="#,##0.00000\ &quot;zł&quot;"/>
    <numFmt numFmtId="171" formatCode="0.000%"/>
    <numFmt numFmtId="172" formatCode="0.000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0\ &quot;zł&quot;"/>
    <numFmt numFmtId="178" formatCode="[$-415]d\ mmmm\ yyyy"/>
    <numFmt numFmtId="179" formatCode="0.0%"/>
    <numFmt numFmtId="180" formatCode="_-* #,##0.00&quot; zł&quot;_-;\-* #,##0.00&quot; zł&quot;_-;_-* \-??&quot; zł&quot;_-;_-@_-"/>
    <numFmt numFmtId="181" formatCode="#,##0.00&quot; zł&quot;;[Red]\-#,##0.00&quot; zł&quot;"/>
    <numFmt numFmtId="182" formatCode="_-* #,##0\ &quot;zł&quot;_-;\-* #,##0\ &quot;zł&quot;_-;_-* &quot;-&quot;??\ &quot;zł&quot;_-;_-@_-"/>
    <numFmt numFmtId="183" formatCode="#,##0.0000\ &quot;zł&quot;;[Red]\-#,##0.0000\ &quot;zł&quot;"/>
    <numFmt numFmtId="184" formatCode="#,##0.0000\ &quot;zł&quot;"/>
    <numFmt numFmtId="185" formatCode="#,##0.000\ &quot;zł&quot;;[Red]\-#,##0.000\ &quot;zł&quot;"/>
    <numFmt numFmtId="186" formatCode="0.00000%"/>
    <numFmt numFmtId="187" formatCode="0.000000%"/>
    <numFmt numFmtId="188" formatCode="0.0000000000000000%"/>
    <numFmt numFmtId="189" formatCode="#,##0.0000000000000000\ &quot;zł&quot;"/>
    <numFmt numFmtId="190" formatCode="#,##0.00,&quot;zł&quot;"/>
    <numFmt numFmtId="191" formatCode="#,##0.00\ [$zł-415];[Red]\-#,##0.00\ [$zł-415]"/>
    <numFmt numFmtId="192" formatCode="_-* #,##0.00\ [$zł-415]_-;\-* #,##0.00\ [$zł-415]_-;_-* &quot;-&quot;??\ [$zł-415]_-;_-@_-"/>
    <numFmt numFmtId="193" formatCode="yyyy\-mm\-dd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1"/>
      <color indexed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mbria"/>
      <family val="1"/>
    </font>
    <font>
      <sz val="9"/>
      <color indexed="30"/>
      <name val="Cambria"/>
      <family val="1"/>
    </font>
    <font>
      <b/>
      <sz val="9"/>
      <color indexed="30"/>
      <name val="Cambria"/>
      <family val="1"/>
    </font>
    <font>
      <i/>
      <sz val="9"/>
      <color indexed="30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9"/>
      <color indexed="56"/>
      <name val="Cambria"/>
      <family val="1"/>
    </font>
    <font>
      <b/>
      <sz val="9"/>
      <color indexed="56"/>
      <name val="Cambria"/>
      <family val="1"/>
    </font>
    <font>
      <b/>
      <sz val="11"/>
      <color indexed="8"/>
      <name val="Cambria"/>
      <family val="1"/>
    </font>
    <font>
      <sz val="11"/>
      <color indexed="10"/>
      <name val="Cambria"/>
      <family val="1"/>
    </font>
    <font>
      <sz val="11"/>
      <color indexed="9"/>
      <name val="Cambria"/>
      <family val="1"/>
    </font>
    <font>
      <b/>
      <sz val="10"/>
      <color indexed="9"/>
      <name val="Cambria"/>
      <family val="1"/>
    </font>
    <font>
      <sz val="9"/>
      <color indexed="8"/>
      <name val="Calibri"/>
      <family val="2"/>
    </font>
    <font>
      <sz val="9"/>
      <color indexed="10"/>
      <name val="Cambria"/>
      <family val="1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sz val="7"/>
      <color indexed="8"/>
      <name val="Cambria"/>
      <family val="1"/>
    </font>
    <font>
      <i/>
      <sz val="9"/>
      <color indexed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mbria"/>
      <family val="1"/>
    </font>
    <font>
      <sz val="9"/>
      <color rgb="FF0070C0"/>
      <name val="Cambria"/>
      <family val="1"/>
    </font>
    <font>
      <b/>
      <sz val="9"/>
      <color rgb="FF0070C0"/>
      <name val="Cambria"/>
      <family val="1"/>
    </font>
    <font>
      <i/>
      <sz val="9"/>
      <color rgb="FF0070C0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9"/>
      <color rgb="FF000000"/>
      <name val="Cambria"/>
      <family val="1"/>
    </font>
    <font>
      <sz val="9"/>
      <color rgb="FF002060"/>
      <name val="Cambria"/>
      <family val="1"/>
    </font>
    <font>
      <b/>
      <sz val="9"/>
      <color rgb="FF002060"/>
      <name val="Cambria"/>
      <family val="1"/>
    </font>
    <font>
      <sz val="9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  <font>
      <sz val="11"/>
      <color theme="0"/>
      <name val="Cambria"/>
      <family val="1"/>
    </font>
    <font>
      <b/>
      <sz val="10"/>
      <color theme="0"/>
      <name val="Cambria"/>
      <family val="1"/>
    </font>
    <font>
      <sz val="9"/>
      <color theme="1"/>
      <name val="Calibri"/>
      <family val="2"/>
    </font>
    <font>
      <sz val="9"/>
      <color rgb="FFFF0000"/>
      <name val="Cambria"/>
      <family val="1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sz val="7"/>
      <color theme="1"/>
      <name val="Cambria"/>
      <family val="1"/>
    </font>
    <font>
      <i/>
      <sz val="9"/>
      <color rgb="FF0000FF"/>
      <name val="Cambria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medium">
        <color rgb="FF002060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2060"/>
      </left>
      <right style="medium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>
        <color indexed="63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ck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75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/>
    </xf>
    <xf numFmtId="166" fontId="66" fillId="0" borderId="0" xfId="0" applyNumberFormat="1" applyFont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54" applyFont="1" applyFill="1" applyBorder="1" applyAlignment="1">
      <alignment horizontal="center" vertical="center"/>
      <protection/>
    </xf>
    <xf numFmtId="0" fontId="66" fillId="0" borderId="0" xfId="55" applyFont="1" applyFill="1" applyBorder="1" applyAlignment="1">
      <alignment vertical="center"/>
      <protection/>
    </xf>
    <xf numFmtId="166" fontId="66" fillId="0" borderId="0" xfId="55" applyNumberFormat="1" applyFont="1" applyFill="1" applyBorder="1" applyAlignment="1">
      <alignment vertical="center"/>
      <protection/>
    </xf>
    <xf numFmtId="166" fontId="66" fillId="0" borderId="0" xfId="0" applyNumberFormat="1" applyFont="1" applyFill="1" applyBorder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33" borderId="0" xfId="0" applyFont="1" applyFill="1" applyAlignment="1">
      <alignment/>
    </xf>
    <xf numFmtId="0" fontId="66" fillId="0" borderId="0" xfId="0" applyFont="1" applyAlignment="1">
      <alignment horizontal="right"/>
    </xf>
    <xf numFmtId="0" fontId="67" fillId="33" borderId="0" xfId="0" applyFont="1" applyFill="1" applyAlignment="1">
      <alignment/>
    </xf>
    <xf numFmtId="0" fontId="67" fillId="33" borderId="0" xfId="0" applyFont="1" applyFill="1" applyBorder="1" applyAlignment="1">
      <alignment horizontal="center" vertical="center"/>
    </xf>
    <xf numFmtId="166" fontId="66" fillId="33" borderId="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left" vertical="center" wrapText="1"/>
    </xf>
    <xf numFmtId="44" fontId="66" fillId="0" borderId="0" xfId="0" applyNumberFormat="1" applyFont="1" applyFill="1" applyBorder="1" applyAlignment="1">
      <alignment horizontal="right" vertical="center"/>
    </xf>
    <xf numFmtId="0" fontId="66" fillId="0" borderId="0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66" fillId="0" borderId="0" xfId="0" applyFont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33" borderId="0" xfId="0" applyFont="1" applyFill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33" borderId="0" xfId="0" applyFont="1" applyFill="1" applyAlignment="1">
      <alignment horizontal="left" vertical="center"/>
    </xf>
    <xf numFmtId="0" fontId="67" fillId="33" borderId="0" xfId="56" applyFont="1" applyFill="1" applyBorder="1" applyAlignment="1">
      <alignment horizontal="center" vertical="center" wrapText="1"/>
      <protection/>
    </xf>
    <xf numFmtId="0" fontId="66" fillId="33" borderId="0" xfId="56" applyFont="1" applyFill="1" applyBorder="1" applyAlignment="1">
      <alignment horizontal="left" vertical="center" wrapText="1"/>
      <protection/>
    </xf>
    <xf numFmtId="0" fontId="66" fillId="0" borderId="0" xfId="56" applyFont="1" applyBorder="1" applyAlignment="1">
      <alignment horizontal="center" vertical="center" wrapText="1"/>
      <protection/>
    </xf>
    <xf numFmtId="0" fontId="66" fillId="33" borderId="0" xfId="56" applyFont="1" applyFill="1" applyBorder="1" applyAlignment="1">
      <alignment horizontal="center" vertical="center" wrapText="1"/>
      <protection/>
    </xf>
    <xf numFmtId="2" fontId="66" fillId="0" borderId="0" xfId="56" applyNumberFormat="1" applyFont="1" applyBorder="1" applyAlignment="1">
      <alignment horizontal="center" vertical="center" wrapText="1"/>
      <protection/>
    </xf>
    <xf numFmtId="0" fontId="68" fillId="0" borderId="0" xfId="56" applyFont="1" applyFill="1" applyBorder="1" applyAlignment="1">
      <alignment vertical="center" wrapText="1"/>
      <protection/>
    </xf>
    <xf numFmtId="0" fontId="69" fillId="33" borderId="0" xfId="0" applyFont="1" applyFill="1" applyBorder="1" applyAlignment="1">
      <alignment horizontal="center" vertical="center"/>
    </xf>
    <xf numFmtId="166" fontId="66" fillId="33" borderId="0" xfId="0" applyNumberFormat="1" applyFont="1" applyFill="1" applyBorder="1" applyAlignment="1">
      <alignment/>
    </xf>
    <xf numFmtId="0" fontId="66" fillId="33" borderId="0" xfId="56" applyNumberFormat="1" applyFont="1" applyFill="1" applyBorder="1" applyAlignment="1">
      <alignment horizontal="left" vertical="center" wrapText="1"/>
      <protection/>
    </xf>
    <xf numFmtId="0" fontId="65" fillId="33" borderId="0" xfId="0" applyFont="1" applyFill="1" applyAlignment="1">
      <alignment horizontal="center" vertical="center" wrapText="1"/>
    </xf>
    <xf numFmtId="0" fontId="66" fillId="33" borderId="0" xfId="0" applyNumberFormat="1" applyFont="1" applyFill="1" applyBorder="1" applyAlignment="1">
      <alignment horizontal="left" vertical="center" wrapText="1"/>
    </xf>
    <xf numFmtId="166" fontId="66" fillId="0" borderId="0" xfId="0" applyNumberFormat="1" applyFont="1" applyBorder="1" applyAlignment="1">
      <alignment horizontal="center" vertical="center" wrapText="1"/>
    </xf>
    <xf numFmtId="166" fontId="66" fillId="0" borderId="0" xfId="56" applyNumberFormat="1" applyFont="1" applyBorder="1" applyAlignment="1">
      <alignment horizontal="center" vertical="center" wrapText="1"/>
      <protection/>
    </xf>
    <xf numFmtId="0" fontId="67" fillId="33" borderId="10" xfId="0" applyFont="1" applyFill="1" applyBorder="1" applyAlignment="1">
      <alignment horizontal="center" vertical="center" wrapText="1"/>
    </xf>
    <xf numFmtId="166" fontId="66" fillId="33" borderId="0" xfId="0" applyNumberFormat="1" applyFont="1" applyFill="1" applyBorder="1" applyAlignment="1">
      <alignment horizontal="right" vertical="center"/>
    </xf>
    <xf numFmtId="2" fontId="66" fillId="33" borderId="0" xfId="56" applyNumberFormat="1" applyFont="1" applyFill="1" applyBorder="1" applyAlignment="1">
      <alignment horizontal="center" vertical="center" wrapText="1"/>
      <protection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wrapText="1"/>
    </xf>
    <xf numFmtId="0" fontId="66" fillId="33" borderId="0" xfId="0" applyFont="1" applyFill="1" applyBorder="1" applyAlignment="1">
      <alignment horizontal="left" vertical="center"/>
    </xf>
    <xf numFmtId="0" fontId="66" fillId="0" borderId="0" xfId="0" applyFont="1" applyBorder="1" applyAlignment="1">
      <alignment horizontal="right" vertical="center"/>
    </xf>
    <xf numFmtId="0" fontId="66" fillId="33" borderId="0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70" fillId="33" borderId="0" xfId="0" applyFont="1" applyFill="1" applyAlignment="1">
      <alignment/>
    </xf>
    <xf numFmtId="0" fontId="70" fillId="0" borderId="0" xfId="0" applyFont="1" applyAlignment="1">
      <alignment/>
    </xf>
    <xf numFmtId="190" fontId="71" fillId="34" borderId="11" xfId="58" applyNumberFormat="1" applyFont="1" applyFill="1" applyBorder="1" applyAlignment="1">
      <alignment horizontal="center" vertical="center" wrapText="1"/>
      <protection/>
    </xf>
    <xf numFmtId="0" fontId="71" fillId="34" borderId="11" xfId="58" applyFont="1" applyFill="1" applyBorder="1" applyAlignment="1">
      <alignment horizontal="center" vertical="center" wrapText="1"/>
      <protection/>
    </xf>
    <xf numFmtId="0" fontId="5" fillId="33" borderId="12" xfId="58" applyFont="1" applyFill="1" applyBorder="1" applyAlignment="1">
      <alignment horizontal="center" vertical="center"/>
      <protection/>
    </xf>
    <xf numFmtId="0" fontId="5" fillId="35" borderId="11" xfId="58" applyFont="1" applyFill="1" applyBorder="1" applyAlignment="1">
      <alignment vertical="center" wrapText="1"/>
      <protection/>
    </xf>
    <xf numFmtId="191" fontId="65" fillId="33" borderId="11" xfId="58" applyNumberFormat="1" applyFont="1" applyFill="1" applyBorder="1" applyAlignment="1">
      <alignment vertical="center" wrapText="1"/>
      <protection/>
    </xf>
    <xf numFmtId="191" fontId="69" fillId="33" borderId="11" xfId="58" applyNumberFormat="1" applyFont="1" applyFill="1" applyBorder="1" applyAlignment="1">
      <alignment vertical="center" wrapText="1"/>
      <protection/>
    </xf>
    <xf numFmtId="166" fontId="72" fillId="33" borderId="11" xfId="58" applyNumberFormat="1" applyFont="1" applyFill="1" applyBorder="1" applyAlignment="1">
      <alignment vertical="center"/>
      <protection/>
    </xf>
    <xf numFmtId="166" fontId="72" fillId="33" borderId="11" xfId="58" applyNumberFormat="1" applyFont="1" applyFill="1" applyBorder="1" applyAlignment="1">
      <alignment horizontal="right" vertical="center"/>
      <protection/>
    </xf>
    <xf numFmtId="166" fontId="72" fillId="33" borderId="13" xfId="0" applyNumberFormat="1" applyFont="1" applyFill="1" applyBorder="1" applyAlignment="1">
      <alignment vertical="center"/>
    </xf>
    <xf numFmtId="191" fontId="65" fillId="34" borderId="11" xfId="58" applyNumberFormat="1" applyFont="1" applyFill="1" applyBorder="1" applyAlignment="1">
      <alignment vertical="center" wrapText="1"/>
      <protection/>
    </xf>
    <xf numFmtId="191" fontId="65" fillId="36" borderId="11" xfId="58" applyNumberFormat="1" applyFont="1" applyFill="1" applyBorder="1" applyAlignment="1">
      <alignment vertical="center" wrapText="1"/>
      <protection/>
    </xf>
    <xf numFmtId="0" fontId="5" fillId="2" borderId="14" xfId="58" applyFont="1" applyFill="1" applyBorder="1" applyAlignment="1">
      <alignment vertical="center"/>
      <protection/>
    </xf>
    <xf numFmtId="0" fontId="71" fillId="2" borderId="15" xfId="58" applyFont="1" applyFill="1" applyBorder="1" applyAlignment="1">
      <alignment vertical="center" wrapText="1"/>
      <protection/>
    </xf>
    <xf numFmtId="191" fontId="69" fillId="2" borderId="15" xfId="58" applyNumberFormat="1" applyFont="1" applyFill="1" applyBorder="1" applyAlignment="1">
      <alignment vertical="center" wrapText="1"/>
      <protection/>
    </xf>
    <xf numFmtId="166" fontId="73" fillId="37" borderId="15" xfId="58" applyNumberFormat="1" applyFont="1" applyFill="1" applyBorder="1" applyAlignment="1">
      <alignment vertical="center"/>
      <protection/>
    </xf>
    <xf numFmtId="166" fontId="73" fillId="37" borderId="11" xfId="58" applyNumberFormat="1" applyFont="1" applyFill="1" applyBorder="1" applyAlignment="1">
      <alignment horizontal="right" vertical="center"/>
      <protection/>
    </xf>
    <xf numFmtId="166" fontId="73" fillId="37" borderId="13" xfId="0" applyNumberFormat="1" applyFont="1" applyFill="1" applyBorder="1" applyAlignment="1">
      <alignment vertical="center"/>
    </xf>
    <xf numFmtId="0" fontId="4" fillId="33" borderId="0" xfId="58" applyFont="1" applyFill="1">
      <alignment/>
      <protection/>
    </xf>
    <xf numFmtId="0" fontId="5" fillId="33" borderId="0" xfId="58" applyFont="1" applyFill="1">
      <alignment/>
      <protection/>
    </xf>
    <xf numFmtId="0" fontId="71" fillId="33" borderId="16" xfId="58" applyFont="1" applyFill="1" applyBorder="1" applyAlignment="1">
      <alignment vertical="center" wrapText="1"/>
      <protection/>
    </xf>
    <xf numFmtId="191" fontId="74" fillId="33" borderId="0" xfId="58" applyNumberFormat="1" applyFont="1" applyFill="1" applyBorder="1" applyAlignment="1">
      <alignment vertical="center" wrapText="1"/>
      <protection/>
    </xf>
    <xf numFmtId="0" fontId="71" fillId="33" borderId="17" xfId="58" applyFont="1" applyFill="1" applyBorder="1" applyAlignment="1">
      <alignment vertical="center" wrapText="1"/>
      <protection/>
    </xf>
    <xf numFmtId="0" fontId="6" fillId="33" borderId="0" xfId="58" applyFont="1" applyFill="1">
      <alignment/>
      <protection/>
    </xf>
    <xf numFmtId="166" fontId="7" fillId="33" borderId="0" xfId="58" applyNumberFormat="1" applyFont="1" applyFill="1" applyBorder="1" applyAlignment="1">
      <alignment horizontal="right" vertical="center"/>
      <protection/>
    </xf>
    <xf numFmtId="0" fontId="7" fillId="33" borderId="0" xfId="58" applyFont="1" applyFill="1" applyBorder="1" applyAlignment="1">
      <alignment horizontal="right" vertical="center"/>
      <protection/>
    </xf>
    <xf numFmtId="0" fontId="7" fillId="33" borderId="0" xfId="58" applyFont="1" applyFill="1">
      <alignment/>
      <protection/>
    </xf>
    <xf numFmtId="0" fontId="70" fillId="33" borderId="0" xfId="0" applyFont="1" applyFill="1" applyBorder="1" applyAlignment="1">
      <alignment/>
    </xf>
    <xf numFmtId="191" fontId="5" fillId="33" borderId="0" xfId="58" applyNumberFormat="1" applyFont="1" applyFill="1">
      <alignment/>
      <protection/>
    </xf>
    <xf numFmtId="166" fontId="5" fillId="33" borderId="0" xfId="58" applyNumberFormat="1" applyFont="1" applyFill="1">
      <alignment/>
      <protection/>
    </xf>
    <xf numFmtId="191" fontId="4" fillId="33" borderId="0" xfId="58" applyNumberFormat="1" applyFont="1" applyFill="1">
      <alignment/>
      <protection/>
    </xf>
    <xf numFmtId="0" fontId="5" fillId="33" borderId="0" xfId="58" applyFont="1" applyFill="1" applyBorder="1">
      <alignment/>
      <protection/>
    </xf>
    <xf numFmtId="166" fontId="70" fillId="33" borderId="0" xfId="0" applyNumberFormat="1" applyFont="1" applyFill="1" applyAlignment="1">
      <alignment/>
    </xf>
    <xf numFmtId="0" fontId="75" fillId="33" borderId="0" xfId="58" applyFont="1" applyFill="1">
      <alignment/>
      <protection/>
    </xf>
    <xf numFmtId="166" fontId="4" fillId="33" borderId="0" xfId="58" applyNumberFormat="1" applyFont="1" applyFill="1">
      <alignment/>
      <protection/>
    </xf>
    <xf numFmtId="191" fontId="70" fillId="33" borderId="0" xfId="0" applyNumberFormat="1" applyFont="1" applyFill="1" applyAlignment="1">
      <alignment/>
    </xf>
    <xf numFmtId="190" fontId="5" fillId="33" borderId="0" xfId="58" applyNumberFormat="1" applyFont="1" applyFill="1">
      <alignment/>
      <protection/>
    </xf>
    <xf numFmtId="0" fontId="76" fillId="33" borderId="0" xfId="0" applyFont="1" applyFill="1" applyAlignment="1">
      <alignment/>
    </xf>
    <xf numFmtId="0" fontId="4" fillId="33" borderId="12" xfId="58" applyFont="1" applyFill="1" applyBorder="1" applyAlignment="1">
      <alignment horizontal="center" vertical="center"/>
      <protection/>
    </xf>
    <xf numFmtId="0" fontId="71" fillId="33" borderId="11" xfId="58" applyFont="1" applyFill="1" applyBorder="1" applyAlignment="1">
      <alignment horizontal="left" vertical="center" wrapText="1"/>
      <protection/>
    </xf>
    <xf numFmtId="191" fontId="74" fillId="33" borderId="11" xfId="58" applyNumberFormat="1" applyFont="1" applyFill="1" applyBorder="1" applyAlignment="1">
      <alignment horizontal="right" vertical="center" wrapText="1"/>
      <protection/>
    </xf>
    <xf numFmtId="166" fontId="77" fillId="33" borderId="0" xfId="0" applyNumberFormat="1" applyFont="1" applyFill="1" applyAlignment="1">
      <alignment/>
    </xf>
    <xf numFmtId="0" fontId="77" fillId="33" borderId="0" xfId="0" applyFont="1" applyFill="1" applyAlignment="1">
      <alignment/>
    </xf>
    <xf numFmtId="0" fontId="78" fillId="33" borderId="0" xfId="58" applyFont="1" applyFill="1">
      <alignment/>
      <protection/>
    </xf>
    <xf numFmtId="0" fontId="67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horizontal="left" vertical="center"/>
    </xf>
    <xf numFmtId="166" fontId="66" fillId="0" borderId="0" xfId="0" applyNumberFormat="1" applyFont="1" applyAlignment="1">
      <alignment horizontal="right"/>
    </xf>
    <xf numFmtId="166" fontId="66" fillId="33" borderId="0" xfId="0" applyNumberFormat="1" applyFont="1" applyFill="1" applyBorder="1" applyAlignment="1">
      <alignment vertical="center"/>
    </xf>
    <xf numFmtId="166" fontId="67" fillId="33" borderId="0" xfId="0" applyNumberFormat="1" applyFont="1" applyFill="1" applyBorder="1" applyAlignment="1">
      <alignment/>
    </xf>
    <xf numFmtId="0" fontId="69" fillId="38" borderId="18" xfId="53" applyFont="1" applyFill="1" applyBorder="1" applyAlignment="1">
      <alignment horizontal="center" vertical="center"/>
      <protection/>
    </xf>
    <xf numFmtId="0" fontId="69" fillId="38" borderId="19" xfId="53" applyFont="1" applyFill="1" applyBorder="1" applyAlignment="1">
      <alignment horizontal="center" vertical="center"/>
      <protection/>
    </xf>
    <xf numFmtId="0" fontId="65" fillId="0" borderId="12" xfId="53" applyFont="1" applyFill="1" applyBorder="1" applyAlignment="1">
      <alignment horizontal="center" vertical="center"/>
      <protection/>
    </xf>
    <xf numFmtId="0" fontId="65" fillId="33" borderId="11" xfId="53" applyFont="1" applyFill="1" applyBorder="1" applyAlignment="1">
      <alignment horizontal="left" vertical="center"/>
      <protection/>
    </xf>
    <xf numFmtId="0" fontId="65" fillId="33" borderId="11" xfId="53" applyFont="1" applyFill="1" applyBorder="1" applyAlignment="1">
      <alignment horizontal="left" vertical="center" wrapText="1"/>
      <protection/>
    </xf>
    <xf numFmtId="0" fontId="69" fillId="38" borderId="2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5" fillId="0" borderId="11" xfId="55" applyFont="1" applyFill="1" applyBorder="1" applyAlignment="1">
      <alignment vertical="center" wrapText="1"/>
      <protection/>
    </xf>
    <xf numFmtId="0" fontId="65" fillId="0" borderId="12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 wrapText="1"/>
    </xf>
    <xf numFmtId="0" fontId="79" fillId="33" borderId="0" xfId="0" applyFont="1" applyFill="1" applyAlignment="1">
      <alignment/>
    </xf>
    <xf numFmtId="166" fontId="69" fillId="33" borderId="0" xfId="0" applyNumberFormat="1" applyFont="1" applyFill="1" applyBorder="1" applyAlignment="1">
      <alignment/>
    </xf>
    <xf numFmtId="0" fontId="65" fillId="0" borderId="0" xfId="0" applyFont="1" applyAlignment="1">
      <alignment wrapText="1"/>
    </xf>
    <xf numFmtId="166" fontId="65" fillId="33" borderId="0" xfId="0" applyNumberFormat="1" applyFont="1" applyFill="1" applyBorder="1" applyAlignment="1">
      <alignment/>
    </xf>
    <xf numFmtId="0" fontId="69" fillId="33" borderId="0" xfId="0" applyFont="1" applyFill="1" applyAlignment="1">
      <alignment horizontal="center"/>
    </xf>
    <xf numFmtId="166" fontId="80" fillId="33" borderId="0" xfId="0" applyNumberFormat="1" applyFont="1" applyFill="1" applyAlignment="1">
      <alignment/>
    </xf>
    <xf numFmtId="0" fontId="65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6" fillId="39" borderId="0" xfId="0" applyFont="1" applyFill="1" applyBorder="1" applyAlignment="1">
      <alignment vertical="center" wrapText="1"/>
    </xf>
    <xf numFmtId="0" fontId="65" fillId="39" borderId="0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vertical="center" wrapText="1"/>
    </xf>
    <xf numFmtId="0" fontId="65" fillId="39" borderId="0" xfId="57" applyFont="1" applyFill="1" applyBorder="1" applyAlignment="1">
      <alignment vertical="center" wrapText="1"/>
      <protection/>
    </xf>
    <xf numFmtId="0" fontId="69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/>
    </xf>
    <xf numFmtId="0" fontId="69" fillId="38" borderId="18" xfId="0" applyFont="1" applyFill="1" applyBorder="1" applyAlignment="1">
      <alignment horizontal="center"/>
    </xf>
    <xf numFmtId="0" fontId="69" fillId="38" borderId="19" xfId="0" applyFont="1" applyFill="1" applyBorder="1" applyAlignment="1">
      <alignment horizontal="center" wrapText="1"/>
    </xf>
    <xf numFmtId="0" fontId="69" fillId="38" borderId="19" xfId="0" applyFont="1" applyFill="1" applyBorder="1" applyAlignment="1">
      <alignment horizontal="center"/>
    </xf>
    <xf numFmtId="0" fontId="69" fillId="38" borderId="20" xfId="0" applyFont="1" applyFill="1" applyBorder="1" applyAlignment="1">
      <alignment horizontal="center" wrapText="1"/>
    </xf>
    <xf numFmtId="0" fontId="65" fillId="33" borderId="12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left" vertical="center"/>
    </xf>
    <xf numFmtId="193" fontId="65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8" fontId="65" fillId="0" borderId="11" xfId="0" applyNumberFormat="1" applyFont="1" applyBorder="1" applyAlignment="1">
      <alignment horizontal="right" vertical="center"/>
    </xf>
    <xf numFmtId="0" fontId="65" fillId="0" borderId="13" xfId="0" applyFont="1" applyBorder="1" applyAlignment="1">
      <alignment horizontal="left" vertical="center"/>
    </xf>
    <xf numFmtId="0" fontId="65" fillId="39" borderId="12" xfId="0" applyFont="1" applyFill="1" applyBorder="1" applyAlignment="1">
      <alignment horizontal="center" vertical="center" wrapText="1"/>
    </xf>
    <xf numFmtId="14" fontId="65" fillId="33" borderId="11" xfId="0" applyNumberFormat="1" applyFont="1" applyFill="1" applyBorder="1" applyAlignment="1">
      <alignment horizontal="left" vertical="center" wrapText="1"/>
    </xf>
    <xf numFmtId="193" fontId="65" fillId="39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166" fontId="65" fillId="39" borderId="11" xfId="0" applyNumberFormat="1" applyFont="1" applyFill="1" applyBorder="1" applyAlignment="1">
      <alignment vertical="center" wrapText="1"/>
    </xf>
    <xf numFmtId="166" fontId="65" fillId="33" borderId="11" xfId="0" applyNumberFormat="1" applyFont="1" applyFill="1" applyBorder="1" applyAlignment="1">
      <alignment horizontal="right" vertical="center"/>
    </xf>
    <xf numFmtId="0" fontId="65" fillId="39" borderId="13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horizontal="left" vertical="center" wrapText="1"/>
    </xf>
    <xf numFmtId="14" fontId="65" fillId="39" borderId="11" xfId="0" applyNumberFormat="1" applyFont="1" applyFill="1" applyBorder="1" applyAlignment="1">
      <alignment vertical="center" wrapText="1"/>
    </xf>
    <xf numFmtId="0" fontId="65" fillId="0" borderId="11" xfId="0" applyFont="1" applyBorder="1" applyAlignment="1">
      <alignment horizontal="left" vertical="center" wrapText="1"/>
    </xf>
    <xf numFmtId="8" fontId="65" fillId="33" borderId="11" xfId="0" applyNumberFormat="1" applyFont="1" applyFill="1" applyBorder="1" applyAlignment="1">
      <alignment horizontal="right" vertical="center"/>
    </xf>
    <xf numFmtId="0" fontId="65" fillId="0" borderId="13" xfId="0" applyFont="1" applyBorder="1" applyAlignment="1">
      <alignment horizontal="left" vertical="center" wrapText="1"/>
    </xf>
    <xf numFmtId="193" fontId="65" fillId="39" borderId="11" xfId="57" applyNumberFormat="1" applyFont="1" applyFill="1" applyBorder="1" applyAlignment="1">
      <alignment horizontal="center" vertical="center" wrapText="1"/>
      <protection/>
    </xf>
    <xf numFmtId="166" fontId="65" fillId="39" borderId="11" xfId="57" applyNumberFormat="1" applyFont="1" applyFill="1" applyBorder="1" applyAlignment="1">
      <alignment vertical="center" wrapText="1"/>
      <protection/>
    </xf>
    <xf numFmtId="0" fontId="65" fillId="39" borderId="13" xfId="57" applyFont="1" applyFill="1" applyBorder="1" applyAlignment="1">
      <alignment vertical="center" wrapText="1"/>
      <protection/>
    </xf>
    <xf numFmtId="0" fontId="65" fillId="33" borderId="15" xfId="0" applyFont="1" applyFill="1" applyBorder="1" applyAlignment="1">
      <alignment vertical="center"/>
    </xf>
    <xf numFmtId="8" fontId="69" fillId="33" borderId="15" xfId="0" applyNumberFormat="1" applyFont="1" applyFill="1" applyBorder="1" applyAlignment="1">
      <alignment horizontal="right" vertical="center"/>
    </xf>
    <xf numFmtId="0" fontId="65" fillId="33" borderId="21" xfId="0" applyFont="1" applyFill="1" applyBorder="1" applyAlignment="1">
      <alignment vertical="center"/>
    </xf>
    <xf numFmtId="0" fontId="65" fillId="33" borderId="11" xfId="0" applyFont="1" applyFill="1" applyBorder="1" applyAlignment="1">
      <alignment horizontal="left" vertical="center"/>
    </xf>
    <xf numFmtId="193" fontId="65" fillId="33" borderId="11" xfId="0" applyNumberFormat="1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left" vertical="center"/>
    </xf>
    <xf numFmtId="0" fontId="65" fillId="0" borderId="15" xfId="0" applyFont="1" applyBorder="1" applyAlignment="1">
      <alignment vertical="center"/>
    </xf>
    <xf numFmtId="8" fontId="69" fillId="0" borderId="15" xfId="0" applyNumberFormat="1" applyFont="1" applyBorder="1" applyAlignment="1">
      <alignment horizontal="right" vertical="center"/>
    </xf>
    <xf numFmtId="0" fontId="65" fillId="0" borderId="21" xfId="0" applyFont="1" applyBorder="1" applyAlignment="1">
      <alignment vertical="center"/>
    </xf>
    <xf numFmtId="14" fontId="81" fillId="33" borderId="0" xfId="0" applyNumberFormat="1" applyFont="1" applyFill="1" applyAlignment="1">
      <alignment/>
    </xf>
    <xf numFmtId="0" fontId="69" fillId="38" borderId="11" xfId="0" applyFont="1" applyFill="1" applyBorder="1" applyAlignment="1">
      <alignment horizontal="center" vertical="center" wrapText="1"/>
    </xf>
    <xf numFmtId="0" fontId="69" fillId="38" borderId="11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left" vertical="center" wrapText="1"/>
    </xf>
    <xf numFmtId="166" fontId="65" fillId="0" borderId="11" xfId="0" applyNumberFormat="1" applyFont="1" applyBorder="1" applyAlignment="1">
      <alignment horizontal="right" vertical="center" wrapText="1"/>
    </xf>
    <xf numFmtId="166" fontId="65" fillId="0" borderId="11" xfId="0" applyNumberFormat="1" applyFont="1" applyBorder="1" applyAlignment="1">
      <alignment horizontal="right" vertical="center"/>
    </xf>
    <xf numFmtId="166" fontId="65" fillId="0" borderId="13" xfId="0" applyNumberFormat="1" applyFont="1" applyBorder="1" applyAlignment="1">
      <alignment vertical="center"/>
    </xf>
    <xf numFmtId="0" fontId="65" fillId="0" borderId="12" xfId="0" applyFont="1" applyBorder="1" applyAlignment="1">
      <alignment horizontal="left" wrapText="1"/>
    </xf>
    <xf numFmtId="166" fontId="69" fillId="0" borderId="11" xfId="0" applyNumberFormat="1" applyFont="1" applyBorder="1" applyAlignment="1">
      <alignment vertical="center" wrapText="1"/>
    </xf>
    <xf numFmtId="166" fontId="69" fillId="0" borderId="11" xfId="0" applyNumberFormat="1" applyFont="1" applyBorder="1" applyAlignment="1">
      <alignment vertical="center"/>
    </xf>
    <xf numFmtId="166" fontId="65" fillId="0" borderId="20" xfId="0" applyNumberFormat="1" applyFont="1" applyBorder="1" applyAlignment="1">
      <alignment/>
    </xf>
    <xf numFmtId="0" fontId="65" fillId="33" borderId="11" xfId="0" applyFont="1" applyFill="1" applyBorder="1" applyAlignment="1">
      <alignment horizontal="center" vertical="center" wrapText="1"/>
    </xf>
    <xf numFmtId="166" fontId="65" fillId="33" borderId="11" xfId="0" applyNumberFormat="1" applyFont="1" applyFill="1" applyBorder="1" applyAlignment="1">
      <alignment horizontal="center" vertical="center"/>
    </xf>
    <xf numFmtId="8" fontId="65" fillId="33" borderId="11" xfId="0" applyNumberFormat="1" applyFont="1" applyFill="1" applyBorder="1" applyAlignment="1">
      <alignment horizontal="center" vertical="center"/>
    </xf>
    <xf numFmtId="12" fontId="65" fillId="33" borderId="11" xfId="0" applyNumberFormat="1" applyFont="1" applyFill="1" applyBorder="1" applyAlignment="1">
      <alignment horizontal="center" vertical="center"/>
    </xf>
    <xf numFmtId="166" fontId="65" fillId="33" borderId="11" xfId="0" applyNumberFormat="1" applyFont="1" applyFill="1" applyBorder="1" applyAlignment="1">
      <alignment horizontal="center" vertical="center" wrapText="1"/>
    </xf>
    <xf numFmtId="3" fontId="65" fillId="33" borderId="11" xfId="0" applyNumberFormat="1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 quotePrefix="1">
      <alignment horizontal="center" vertical="center" wrapText="1"/>
    </xf>
    <xf numFmtId="0" fontId="65" fillId="33" borderId="15" xfId="0" applyFont="1" applyFill="1" applyBorder="1" applyAlignment="1" quotePrefix="1">
      <alignment horizontal="center" vertical="center" wrapText="1"/>
    </xf>
    <xf numFmtId="0" fontId="65" fillId="33" borderId="11" xfId="0" applyFont="1" applyFill="1" applyBorder="1" applyAlignment="1" quotePrefix="1">
      <alignment horizontal="center" vertical="center"/>
    </xf>
    <xf numFmtId="0" fontId="65" fillId="33" borderId="13" xfId="0" applyFont="1" applyFill="1" applyBorder="1" applyAlignment="1" quotePrefix="1">
      <alignment horizontal="center" vertical="center" wrapText="1"/>
    </xf>
    <xf numFmtId="0" fontId="69" fillId="38" borderId="13" xfId="0" applyFont="1" applyFill="1" applyBorder="1" applyAlignment="1">
      <alignment horizontal="center" vertical="center"/>
    </xf>
    <xf numFmtId="0" fontId="65" fillId="33" borderId="13" xfId="0" applyFont="1" applyFill="1" applyBorder="1" applyAlignment="1" quotePrefix="1">
      <alignment horizontal="center" vertical="center"/>
    </xf>
    <xf numFmtId="0" fontId="65" fillId="33" borderId="21" xfId="0" applyFont="1" applyFill="1" applyBorder="1" applyAlignment="1" quotePrefix="1">
      <alignment horizontal="center" vertical="center"/>
    </xf>
    <xf numFmtId="6" fontId="65" fillId="33" borderId="11" xfId="0" applyNumberFormat="1" applyFont="1" applyFill="1" applyBorder="1" applyAlignment="1">
      <alignment horizontal="center" vertical="center" wrapText="1"/>
    </xf>
    <xf numFmtId="0" fontId="69" fillId="38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/>
    </xf>
    <xf numFmtId="8" fontId="69" fillId="40" borderId="22" xfId="0" applyNumberFormat="1" applyFont="1" applyFill="1" applyBorder="1" applyAlignment="1">
      <alignment vertical="center"/>
    </xf>
    <xf numFmtId="0" fontId="69" fillId="38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/>
    </xf>
    <xf numFmtId="0" fontId="69" fillId="40" borderId="18" xfId="0" applyFont="1" applyFill="1" applyBorder="1" applyAlignment="1">
      <alignment horizontal="center" vertical="center" wrapText="1"/>
    </xf>
    <xf numFmtId="0" fontId="69" fillId="40" borderId="19" xfId="56" applyFont="1" applyFill="1" applyBorder="1" applyAlignment="1">
      <alignment vertical="center" wrapText="1"/>
      <protection/>
    </xf>
    <xf numFmtId="0" fontId="69" fillId="33" borderId="0" xfId="56" applyFont="1" applyFill="1" applyBorder="1" applyAlignment="1">
      <alignment horizontal="left" vertical="center" wrapText="1"/>
      <protection/>
    </xf>
    <xf numFmtId="0" fontId="65" fillId="0" borderId="12" xfId="0" applyFont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center" wrapText="1"/>
    </xf>
    <xf numFmtId="166" fontId="65" fillId="0" borderId="11" xfId="0" applyNumberFormat="1" applyFont="1" applyFill="1" applyBorder="1" applyAlignment="1">
      <alignment horizontal="right" vertical="center"/>
    </xf>
    <xf numFmtId="0" fontId="65" fillId="0" borderId="11" xfId="0" applyFont="1" applyBorder="1" applyAlignment="1">
      <alignment horizontal="center" vertical="center" wrapText="1"/>
    </xf>
    <xf numFmtId="2" fontId="65" fillId="0" borderId="11" xfId="0" applyNumberFormat="1" applyFont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166" fontId="65" fillId="33" borderId="0" xfId="0" applyNumberFormat="1" applyFont="1" applyFill="1" applyBorder="1" applyAlignment="1">
      <alignment horizontal="center" vertical="center"/>
    </xf>
    <xf numFmtId="49" fontId="65" fillId="33" borderId="11" xfId="56" applyNumberFormat="1" applyFont="1" applyFill="1" applyBorder="1" applyAlignment="1">
      <alignment vertical="center" wrapText="1"/>
      <protection/>
    </xf>
    <xf numFmtId="166" fontId="65" fillId="41" borderId="11" xfId="56" applyNumberFormat="1" applyFont="1" applyFill="1" applyBorder="1" applyAlignment="1">
      <alignment horizontal="right" vertical="center" wrapText="1"/>
      <protection/>
    </xf>
    <xf numFmtId="49" fontId="65" fillId="33" borderId="11" xfId="56" applyNumberFormat="1" applyFont="1" applyFill="1" applyBorder="1" applyAlignment="1">
      <alignment horizontal="center" vertical="center" wrapText="1"/>
      <protection/>
    </xf>
    <xf numFmtId="0" fontId="65" fillId="0" borderId="11" xfId="56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vertical="center"/>
    </xf>
    <xf numFmtId="166" fontId="65" fillId="37" borderId="11" xfId="56" applyNumberFormat="1" applyFont="1" applyFill="1" applyBorder="1" applyAlignment="1">
      <alignment horizontal="right" vertical="center" wrapText="1"/>
      <protection/>
    </xf>
    <xf numFmtId="0" fontId="65" fillId="0" borderId="14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vertical="center" wrapText="1"/>
    </xf>
    <xf numFmtId="166" fontId="65" fillId="37" borderId="15" xfId="56" applyNumberFormat="1" applyFont="1" applyFill="1" applyBorder="1" applyAlignment="1">
      <alignment horizontal="right" vertical="center" wrapText="1"/>
      <protection/>
    </xf>
    <xf numFmtId="0" fontId="65" fillId="0" borderId="15" xfId="0" applyFont="1" applyBorder="1" applyAlignment="1">
      <alignment horizontal="center" vertical="center" wrapText="1"/>
    </xf>
    <xf numFmtId="166" fontId="65" fillId="33" borderId="13" xfId="0" applyNumberFormat="1" applyFont="1" applyFill="1" applyBorder="1" applyAlignment="1">
      <alignment horizontal="center" vertical="center"/>
    </xf>
    <xf numFmtId="0" fontId="69" fillId="38" borderId="12" xfId="54" applyFont="1" applyFill="1" applyBorder="1" applyAlignment="1">
      <alignment horizontal="center" vertical="center"/>
      <protection/>
    </xf>
    <xf numFmtId="0" fontId="69" fillId="38" borderId="11" xfId="54" applyFont="1" applyFill="1" applyBorder="1" applyAlignment="1">
      <alignment horizontal="center" vertical="center"/>
      <protection/>
    </xf>
    <xf numFmtId="0" fontId="69" fillId="38" borderId="13" xfId="54" applyFont="1" applyFill="1" applyBorder="1" applyAlignment="1">
      <alignment horizontal="center" vertical="center"/>
      <protection/>
    </xf>
    <xf numFmtId="0" fontId="65" fillId="0" borderId="12" xfId="54" applyFont="1" applyFill="1" applyBorder="1" applyAlignment="1">
      <alignment horizontal="center" vertical="center"/>
      <protection/>
    </xf>
    <xf numFmtId="0" fontId="65" fillId="0" borderId="11" xfId="55" applyFont="1" applyFill="1" applyBorder="1" applyAlignment="1">
      <alignment vertical="center"/>
      <protection/>
    </xf>
    <xf numFmtId="166" fontId="65" fillId="0" borderId="13" xfId="71" applyNumberFormat="1" applyFont="1" applyFill="1" applyBorder="1" applyAlignment="1">
      <alignment vertical="center"/>
    </xf>
    <xf numFmtId="0" fontId="65" fillId="0" borderId="14" xfId="54" applyFont="1" applyFill="1" applyBorder="1" applyAlignment="1">
      <alignment horizontal="center" vertical="center"/>
      <protection/>
    </xf>
    <xf numFmtId="0" fontId="65" fillId="0" borderId="15" xfId="55" applyFont="1" applyFill="1" applyBorder="1" applyAlignment="1">
      <alignment vertical="center"/>
      <protection/>
    </xf>
    <xf numFmtId="166" fontId="65" fillId="42" borderId="21" xfId="55" applyNumberFormat="1" applyFont="1" applyFill="1" applyBorder="1" applyAlignment="1">
      <alignment vertical="center"/>
      <protection/>
    </xf>
    <xf numFmtId="166" fontId="65" fillId="42" borderId="13" xfId="55" applyNumberFormat="1" applyFont="1" applyFill="1" applyBorder="1" applyAlignment="1">
      <alignment vertical="center"/>
      <protection/>
    </xf>
    <xf numFmtId="0" fontId="69" fillId="40" borderId="19" xfId="56" applyNumberFormat="1" applyFont="1" applyFill="1" applyBorder="1" applyAlignment="1">
      <alignment vertical="center" wrapText="1"/>
      <protection/>
    </xf>
    <xf numFmtId="0" fontId="69" fillId="33" borderId="0" xfId="56" applyNumberFormat="1" applyFont="1" applyFill="1" applyBorder="1" applyAlignment="1">
      <alignment horizontal="left" vertical="center" wrapText="1"/>
      <protection/>
    </xf>
    <xf numFmtId="0" fontId="65" fillId="0" borderId="0" xfId="0" applyFont="1" applyAlignment="1">
      <alignment horizontal="center" vertical="center"/>
    </xf>
    <xf numFmtId="0" fontId="65" fillId="33" borderId="11" xfId="56" applyNumberFormat="1" applyFont="1" applyFill="1" applyBorder="1" applyAlignment="1">
      <alignment horizontal="left" vertical="center" wrapText="1"/>
      <protection/>
    </xf>
    <xf numFmtId="0" fontId="65" fillId="0" borderId="11" xfId="56" applyFont="1" applyBorder="1" applyAlignment="1">
      <alignment horizontal="center" vertical="center" wrapText="1"/>
      <protection/>
    </xf>
    <xf numFmtId="2" fontId="65" fillId="0" borderId="11" xfId="56" applyNumberFormat="1" applyFont="1" applyBorder="1" applyAlignment="1">
      <alignment horizontal="center" vertical="center" wrapText="1"/>
      <protection/>
    </xf>
    <xf numFmtId="0" fontId="65" fillId="33" borderId="11" xfId="56" applyFont="1" applyFill="1" applyBorder="1" applyAlignment="1">
      <alignment horizontal="center" vertical="center" wrapText="1"/>
      <protection/>
    </xf>
    <xf numFmtId="0" fontId="65" fillId="33" borderId="11" xfId="56" applyFont="1" applyFill="1" applyBorder="1" applyAlignment="1">
      <alignment horizontal="left" vertical="center" wrapText="1"/>
      <protection/>
    </xf>
    <xf numFmtId="166" fontId="65" fillId="37" borderId="11" xfId="0" applyNumberFormat="1" applyFont="1" applyFill="1" applyBorder="1" applyAlignment="1">
      <alignment horizontal="right" vertical="center"/>
    </xf>
    <xf numFmtId="166" fontId="65" fillId="37" borderId="15" xfId="0" applyNumberFormat="1" applyFont="1" applyFill="1" applyBorder="1" applyAlignment="1">
      <alignment horizontal="right" vertical="center"/>
    </xf>
    <xf numFmtId="0" fontId="69" fillId="38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/>
    </xf>
    <xf numFmtId="0" fontId="69" fillId="40" borderId="19" xfId="0" applyFont="1" applyFill="1" applyBorder="1" applyAlignment="1">
      <alignment vertical="center"/>
    </xf>
    <xf numFmtId="166" fontId="65" fillId="37" borderId="15" xfId="53" applyNumberFormat="1" applyFont="1" applyFill="1" applyBorder="1" applyAlignment="1">
      <alignment horizontal="right" vertical="center"/>
      <protection/>
    </xf>
    <xf numFmtId="166" fontId="65" fillId="0" borderId="13" xfId="55" applyNumberFormat="1" applyFont="1" applyFill="1" applyBorder="1" applyAlignment="1">
      <alignment vertical="center"/>
      <protection/>
    </xf>
    <xf numFmtId="166" fontId="65" fillId="43" borderId="13" xfId="55" applyNumberFormat="1" applyFont="1" applyFill="1" applyBorder="1" applyAlignment="1">
      <alignment vertical="center"/>
      <protection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166" fontId="65" fillId="37" borderId="24" xfId="0" applyNumberFormat="1" applyFont="1" applyFill="1" applyBorder="1" applyAlignment="1">
      <alignment horizontal="right" vertical="center"/>
    </xf>
    <xf numFmtId="166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9" fillId="40" borderId="19" xfId="0" applyNumberFormat="1" applyFont="1" applyFill="1" applyBorder="1" applyAlignment="1">
      <alignment vertical="center" wrapText="1"/>
    </xf>
    <xf numFmtId="0" fontId="69" fillId="33" borderId="0" xfId="0" applyNumberFormat="1" applyFont="1" applyFill="1" applyBorder="1" applyAlignment="1">
      <alignment horizontal="left" vertical="center" wrapText="1"/>
    </xf>
    <xf numFmtId="0" fontId="65" fillId="0" borderId="11" xfId="0" applyFont="1" applyBorder="1" applyAlignment="1" quotePrefix="1">
      <alignment horizontal="center" vertical="center"/>
    </xf>
    <xf numFmtId="49" fontId="65" fillId="33" borderId="11" xfId="0" applyNumberFormat="1" applyFont="1" applyFill="1" applyBorder="1" applyAlignment="1">
      <alignment vertical="center" wrapText="1"/>
    </xf>
    <xf numFmtId="0" fontId="65" fillId="0" borderId="15" xfId="0" applyFont="1" applyBorder="1" applyAlignment="1">
      <alignment/>
    </xf>
    <xf numFmtId="0" fontId="65" fillId="33" borderId="12" xfId="54" applyFont="1" applyFill="1" applyBorder="1" applyAlignment="1">
      <alignment horizontal="center" vertical="center"/>
      <protection/>
    </xf>
    <xf numFmtId="166" fontId="65" fillId="33" borderId="13" xfId="54" applyNumberFormat="1" applyFont="1" applyFill="1" applyBorder="1" applyAlignment="1">
      <alignment horizontal="right" vertical="center"/>
      <protection/>
    </xf>
    <xf numFmtId="166" fontId="65" fillId="43" borderId="13" xfId="55" applyNumberFormat="1" applyFont="1" applyFill="1" applyBorder="1" applyAlignment="1">
      <alignment horizontal="right" vertical="center"/>
      <protection/>
    </xf>
    <xf numFmtId="166" fontId="65" fillId="33" borderId="13" xfId="53" applyNumberFormat="1" applyFont="1" applyFill="1" applyBorder="1" applyAlignment="1">
      <alignment horizontal="right" vertical="center"/>
      <protection/>
    </xf>
    <xf numFmtId="166" fontId="65" fillId="41" borderId="11" xfId="0" applyNumberFormat="1" applyFont="1" applyFill="1" applyBorder="1" applyAlignment="1">
      <alignment horizontal="right" vertical="center" wrapText="1"/>
    </xf>
    <xf numFmtId="0" fontId="82" fillId="33" borderId="11" xfId="0" applyFont="1" applyFill="1" applyBorder="1" applyAlignment="1" quotePrefix="1">
      <alignment horizontal="center" vertical="center" wrapText="1"/>
    </xf>
    <xf numFmtId="166" fontId="65" fillId="41" borderId="13" xfId="53" applyNumberFormat="1" applyFont="1" applyFill="1" applyBorder="1" applyAlignment="1">
      <alignment horizontal="right" vertical="center"/>
      <protection/>
    </xf>
    <xf numFmtId="166" fontId="65" fillId="37" borderId="13" xfId="53" applyNumberFormat="1" applyFont="1" applyFill="1" applyBorder="1" applyAlignment="1">
      <alignment horizontal="right" vertical="center"/>
      <protection/>
    </xf>
    <xf numFmtId="0" fontId="65" fillId="33" borderId="0" xfId="0" applyFont="1" applyFill="1" applyBorder="1" applyAlignment="1">
      <alignment horizontal="center" vertical="center"/>
    </xf>
    <xf numFmtId="0" fontId="65" fillId="33" borderId="11" xfId="56" applyFont="1" applyFill="1" applyBorder="1" applyAlignment="1" quotePrefix="1">
      <alignment horizontal="center" vertical="center" wrapText="1"/>
      <protection/>
    </xf>
    <xf numFmtId="166" fontId="65" fillId="41" borderId="11" xfId="0" applyNumberFormat="1" applyFont="1" applyFill="1" applyBorder="1" applyAlignment="1">
      <alignment horizontal="right" vertical="center"/>
    </xf>
    <xf numFmtId="0" fontId="69" fillId="38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/>
    </xf>
    <xf numFmtId="0" fontId="83" fillId="0" borderId="11" xfId="56" applyFont="1" applyBorder="1" applyAlignment="1">
      <alignment horizontal="center" vertical="center" wrapText="1"/>
      <protection/>
    </xf>
    <xf numFmtId="49" fontId="65" fillId="33" borderId="25" xfId="0" applyNumberFormat="1" applyFont="1" applyFill="1" applyBorder="1" applyAlignment="1">
      <alignment vertical="top" wrapText="1"/>
    </xf>
    <xf numFmtId="192" fontId="65" fillId="41" borderId="25" xfId="0" applyNumberFormat="1" applyFont="1" applyFill="1" applyBorder="1" applyAlignment="1">
      <alignment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9" fillId="38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/>
    </xf>
    <xf numFmtId="0" fontId="69" fillId="38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/>
    </xf>
    <xf numFmtId="0" fontId="69" fillId="38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166" fontId="65" fillId="41" borderId="11" xfId="56" applyNumberFormat="1" applyFont="1" applyFill="1" applyBorder="1" applyAlignment="1">
      <alignment vertical="center" wrapText="1"/>
      <protection/>
    </xf>
    <xf numFmtId="0" fontId="65" fillId="0" borderId="11" xfId="56" applyFont="1" applyFill="1" applyBorder="1" applyAlignment="1" quotePrefix="1">
      <alignment horizontal="center" vertical="center" wrapText="1"/>
      <protection/>
    </xf>
    <xf numFmtId="0" fontId="65" fillId="33" borderId="14" xfId="0" applyFont="1" applyFill="1" applyBorder="1" applyAlignment="1">
      <alignment horizontal="center" vertical="center" wrapText="1"/>
    </xf>
    <xf numFmtId="0" fontId="65" fillId="0" borderId="15" xfId="56" applyFont="1" applyFill="1" applyBorder="1" applyAlignment="1" quotePrefix="1">
      <alignment horizontal="center" vertical="center" wrapText="1"/>
      <protection/>
    </xf>
    <xf numFmtId="0" fontId="69" fillId="40" borderId="19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horizontal="left" vertical="center" wrapText="1"/>
    </xf>
    <xf numFmtId="8" fontId="65" fillId="37" borderId="15" xfId="0" applyNumberFormat="1" applyFont="1" applyFill="1" applyBorder="1" applyAlignment="1">
      <alignment horizontal="right" vertical="center" wrapText="1"/>
    </xf>
    <xf numFmtId="166" fontId="69" fillId="33" borderId="0" xfId="0" applyNumberFormat="1" applyFont="1" applyFill="1" applyBorder="1" applyAlignment="1">
      <alignment horizontal="center" vertical="center"/>
    </xf>
    <xf numFmtId="0" fontId="65" fillId="0" borderId="25" xfId="0" applyFont="1" applyBorder="1" applyAlignment="1">
      <alignment vertical="center" wrapText="1"/>
    </xf>
    <xf numFmtId="192" fontId="65" fillId="41" borderId="25" xfId="0" applyNumberFormat="1" applyFont="1" applyFill="1" applyBorder="1" applyAlignment="1">
      <alignment horizontal="right" vertical="center"/>
    </xf>
    <xf numFmtId="0" fontId="69" fillId="40" borderId="18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left"/>
    </xf>
    <xf numFmtId="0" fontId="69" fillId="33" borderId="0" xfId="0" applyFont="1" applyFill="1" applyAlignment="1">
      <alignment/>
    </xf>
    <xf numFmtId="2" fontId="65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vertical="center" wrapText="1"/>
    </xf>
    <xf numFmtId="49" fontId="65" fillId="33" borderId="11" xfId="0" applyNumberFormat="1" applyFont="1" applyFill="1" applyBorder="1" applyAlignment="1">
      <alignment vertical="top" wrapText="1"/>
    </xf>
    <xf numFmtId="166" fontId="65" fillId="41" borderId="11" xfId="0" applyNumberFormat="1" applyFont="1" applyFill="1" applyBorder="1" applyAlignment="1">
      <alignment vertical="center"/>
    </xf>
    <xf numFmtId="166" fontId="65" fillId="41" borderId="11" xfId="0" applyNumberFormat="1" applyFont="1" applyFill="1" applyBorder="1" applyAlignment="1">
      <alignment vertical="center" wrapText="1"/>
    </xf>
    <xf numFmtId="49" fontId="65" fillId="33" borderId="11" xfId="0" applyNumberFormat="1" applyFont="1" applyFill="1" applyBorder="1" applyAlignment="1">
      <alignment vertical="top" wrapText="1"/>
    </xf>
    <xf numFmtId="166" fontId="65" fillId="41" borderId="11" xfId="0" applyNumberFormat="1" applyFont="1" applyFill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8" fontId="65" fillId="41" borderId="11" xfId="0" applyNumberFormat="1" applyFont="1" applyFill="1" applyBorder="1" applyAlignment="1">
      <alignment horizontal="right" vertical="center" wrapText="1"/>
    </xf>
    <xf numFmtId="0" fontId="65" fillId="0" borderId="25" xfId="0" applyFont="1" applyBorder="1" applyAlignment="1">
      <alignment vertical="center"/>
    </xf>
    <xf numFmtId="192" fontId="65" fillId="41" borderId="25" xfId="0" applyNumberFormat="1" applyFont="1" applyFill="1" applyBorder="1" applyAlignment="1">
      <alignment horizontal="center" vertical="center"/>
    </xf>
    <xf numFmtId="166" fontId="65" fillId="37" borderId="11" xfId="0" applyNumberFormat="1" applyFont="1" applyFill="1" applyBorder="1" applyAlignment="1">
      <alignment vertical="center" wrapText="1"/>
    </xf>
    <xf numFmtId="166" fontId="65" fillId="44" borderId="13" xfId="55" applyNumberFormat="1" applyFont="1" applyFill="1" applyBorder="1" applyAlignment="1">
      <alignment vertical="center"/>
      <protection/>
    </xf>
    <xf numFmtId="192" fontId="65" fillId="37" borderId="15" xfId="0" applyNumberFormat="1" applyFont="1" applyFill="1" applyBorder="1" applyAlignment="1">
      <alignment horizontal="right" vertical="center"/>
    </xf>
    <xf numFmtId="0" fontId="65" fillId="0" borderId="15" xfId="0" applyFont="1" applyBorder="1" applyAlignment="1">
      <alignment horizontal="center" vertical="center"/>
    </xf>
    <xf numFmtId="166" fontId="65" fillId="33" borderId="11" xfId="0" applyNumberFormat="1" applyFont="1" applyFill="1" applyBorder="1" applyAlignment="1" quotePrefix="1">
      <alignment horizontal="center" vertical="center"/>
    </xf>
    <xf numFmtId="0" fontId="50" fillId="0" borderId="0" xfId="44" applyFill="1" applyBorder="1" applyAlignment="1">
      <alignment/>
    </xf>
    <xf numFmtId="0" fontId="69" fillId="33" borderId="11" xfId="56" applyFont="1" applyFill="1" applyBorder="1" applyAlignment="1">
      <alignment horizontal="center" vertical="center" wrapText="1"/>
      <protection/>
    </xf>
    <xf numFmtId="0" fontId="69" fillId="33" borderId="11" xfId="56" applyFont="1" applyFill="1" applyBorder="1" applyAlignment="1" quotePrefix="1">
      <alignment horizontal="center" vertical="center" wrapText="1"/>
      <protection/>
    </xf>
    <xf numFmtId="2" fontId="65" fillId="33" borderId="11" xfId="56" applyNumberFormat="1" applyFont="1" applyFill="1" applyBorder="1" applyAlignment="1">
      <alignment horizontal="center" vertical="center" wrapText="1"/>
      <protection/>
    </xf>
    <xf numFmtId="0" fontId="65" fillId="33" borderId="11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166" fontId="65" fillId="33" borderId="11" xfId="0" applyNumberFormat="1" applyFont="1" applyFill="1" applyBorder="1" applyAlignment="1">
      <alignment horizontal="right" vertical="center" wrapText="1"/>
    </xf>
    <xf numFmtId="166" fontId="84" fillId="33" borderId="0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166" fontId="69" fillId="0" borderId="21" xfId="0" applyNumberFormat="1" applyFont="1" applyBorder="1" applyAlignment="1">
      <alignment horizontal="right" vertical="center"/>
    </xf>
    <xf numFmtId="0" fontId="65" fillId="0" borderId="11" xfId="0" applyFont="1" applyFill="1" applyBorder="1" applyAlignment="1">
      <alignment horizontal="left" vertical="center"/>
    </xf>
    <xf numFmtId="166" fontId="69" fillId="33" borderId="21" xfId="0" applyNumberFormat="1" applyFont="1" applyFill="1" applyBorder="1" applyAlignment="1">
      <alignment vertical="center"/>
    </xf>
    <xf numFmtId="166" fontId="65" fillId="33" borderId="13" xfId="0" applyNumberFormat="1" applyFont="1" applyFill="1" applyBorder="1" applyAlignment="1">
      <alignment vertical="center"/>
    </xf>
    <xf numFmtId="166" fontId="69" fillId="0" borderId="13" xfId="0" applyNumberFormat="1" applyFont="1" applyBorder="1" applyAlignment="1">
      <alignment vertical="center"/>
    </xf>
    <xf numFmtId="0" fontId="65" fillId="0" borderId="12" xfId="0" applyFont="1" applyBorder="1" applyAlignment="1">
      <alignment horizontal="left" vertical="center"/>
    </xf>
    <xf numFmtId="0" fontId="65" fillId="33" borderId="26" xfId="0" applyFont="1" applyFill="1" applyBorder="1" applyAlignment="1" quotePrefix="1">
      <alignment horizontal="center" vertical="center" wrapText="1"/>
    </xf>
    <xf numFmtId="0" fontId="65" fillId="33" borderId="27" xfId="0" applyFont="1" applyFill="1" applyBorder="1" applyAlignment="1" quotePrefix="1">
      <alignment horizontal="center" vertical="center" wrapText="1"/>
    </xf>
    <xf numFmtId="0" fontId="65" fillId="33" borderId="28" xfId="0" applyFont="1" applyFill="1" applyBorder="1" applyAlignment="1" quotePrefix="1">
      <alignment horizontal="center" vertical="center" wrapText="1"/>
    </xf>
    <xf numFmtId="0" fontId="65" fillId="33" borderId="29" xfId="0" applyFont="1" applyFill="1" applyBorder="1" applyAlignment="1" quotePrefix="1">
      <alignment horizontal="center" vertical="center" wrapText="1"/>
    </xf>
    <xf numFmtId="0" fontId="65" fillId="33" borderId="0" xfId="0" applyFont="1" applyFill="1" applyBorder="1" applyAlignment="1" quotePrefix="1">
      <alignment horizontal="center" vertical="center" wrapText="1"/>
    </xf>
    <xf numFmtId="0" fontId="65" fillId="33" borderId="30" xfId="0" applyFont="1" applyFill="1" applyBorder="1" applyAlignment="1" quotePrefix="1">
      <alignment horizontal="center" vertical="center" wrapText="1"/>
    </xf>
    <xf numFmtId="0" fontId="65" fillId="33" borderId="31" xfId="0" applyFont="1" applyFill="1" applyBorder="1" applyAlignment="1" quotePrefix="1">
      <alignment horizontal="center" vertical="center" wrapText="1"/>
    </xf>
    <xf numFmtId="0" fontId="65" fillId="33" borderId="32" xfId="0" applyFont="1" applyFill="1" applyBorder="1" applyAlignment="1" quotePrefix="1">
      <alignment horizontal="center" vertical="center" wrapText="1"/>
    </xf>
    <xf numFmtId="0" fontId="65" fillId="33" borderId="33" xfId="0" applyFont="1" applyFill="1" applyBorder="1" applyAlignment="1" quotePrefix="1">
      <alignment horizontal="center" vertical="center" wrapText="1"/>
    </xf>
    <xf numFmtId="0" fontId="69" fillId="38" borderId="34" xfId="0" applyFont="1" applyFill="1" applyBorder="1" applyAlignment="1">
      <alignment horizontal="center" vertical="center" wrapText="1"/>
    </xf>
    <xf numFmtId="0" fontId="69" fillId="38" borderId="35" xfId="0" applyFont="1" applyFill="1" applyBorder="1" applyAlignment="1">
      <alignment horizontal="center" vertical="center" wrapText="1"/>
    </xf>
    <xf numFmtId="0" fontId="69" fillId="38" borderId="36" xfId="0" applyFont="1" applyFill="1" applyBorder="1" applyAlignment="1">
      <alignment horizontal="center" vertical="center" wrapText="1"/>
    </xf>
    <xf numFmtId="0" fontId="69" fillId="38" borderId="37" xfId="0" applyFont="1" applyFill="1" applyBorder="1" applyAlignment="1">
      <alignment horizontal="center" vertical="center" wrapText="1"/>
    </xf>
    <xf numFmtId="0" fontId="69" fillId="38" borderId="38" xfId="0" applyFont="1" applyFill="1" applyBorder="1" applyAlignment="1">
      <alignment horizontal="center" vertical="center" wrapText="1"/>
    </xf>
    <xf numFmtId="0" fontId="69" fillId="38" borderId="39" xfId="0" applyFont="1" applyFill="1" applyBorder="1" applyAlignment="1">
      <alignment horizontal="center" vertical="center" wrapText="1"/>
    </xf>
    <xf numFmtId="0" fontId="69" fillId="38" borderId="19" xfId="0" applyFont="1" applyFill="1" applyBorder="1" applyAlignment="1">
      <alignment horizontal="center" vertical="center" wrapText="1"/>
    </xf>
    <xf numFmtId="0" fontId="69" fillId="38" borderId="11" xfId="0" applyFont="1" applyFill="1" applyBorder="1" applyAlignment="1">
      <alignment horizontal="center" vertical="center" wrapText="1"/>
    </xf>
    <xf numFmtId="0" fontId="69" fillId="38" borderId="19" xfId="0" applyFont="1" applyFill="1" applyBorder="1" applyAlignment="1">
      <alignment horizontal="center" wrapText="1"/>
    </xf>
    <xf numFmtId="0" fontId="69" fillId="38" borderId="11" xfId="0" applyFont="1" applyFill="1" applyBorder="1" applyAlignment="1">
      <alignment horizontal="center"/>
    </xf>
    <xf numFmtId="0" fontId="65" fillId="33" borderId="24" xfId="0" applyFont="1" applyFill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9" fillId="38" borderId="12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38" borderId="19" xfId="53" applyFont="1" applyFill="1" applyBorder="1" applyAlignment="1">
      <alignment horizontal="center" vertical="center" wrapText="1"/>
      <protection/>
    </xf>
    <xf numFmtId="0" fontId="69" fillId="38" borderId="11" xfId="53" applyFont="1" applyFill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left" vertical="center" wrapText="1"/>
    </xf>
    <xf numFmtId="0" fontId="69" fillId="38" borderId="20" xfId="0" applyFont="1" applyFill="1" applyBorder="1" applyAlignment="1">
      <alignment horizontal="center" wrapText="1"/>
    </xf>
    <xf numFmtId="0" fontId="69" fillId="38" borderId="13" xfId="0" applyFont="1" applyFill="1" applyBorder="1" applyAlignment="1">
      <alignment horizontal="center"/>
    </xf>
    <xf numFmtId="2" fontId="65" fillId="33" borderId="26" xfId="0" applyNumberFormat="1" applyFont="1" applyFill="1" applyBorder="1" applyAlignment="1">
      <alignment horizontal="center" vertical="center" wrapText="1"/>
    </xf>
    <xf numFmtId="2" fontId="65" fillId="33" borderId="27" xfId="0" applyNumberFormat="1" applyFont="1" applyFill="1" applyBorder="1" applyAlignment="1">
      <alignment horizontal="center" vertical="center" wrapText="1"/>
    </xf>
    <xf numFmtId="2" fontId="65" fillId="33" borderId="28" xfId="0" applyNumberFormat="1" applyFont="1" applyFill="1" applyBorder="1" applyAlignment="1">
      <alignment horizontal="center" vertical="center" wrapText="1"/>
    </xf>
    <xf numFmtId="2" fontId="65" fillId="33" borderId="29" xfId="0" applyNumberFormat="1" applyFont="1" applyFill="1" applyBorder="1" applyAlignment="1">
      <alignment horizontal="center" vertical="center" wrapText="1"/>
    </xf>
    <xf numFmtId="2" fontId="65" fillId="33" borderId="0" xfId="0" applyNumberFormat="1" applyFont="1" applyFill="1" applyBorder="1" applyAlignment="1">
      <alignment horizontal="center" vertical="center" wrapText="1"/>
    </xf>
    <xf numFmtId="2" fontId="65" fillId="33" borderId="30" xfId="0" applyNumberFormat="1" applyFont="1" applyFill="1" applyBorder="1" applyAlignment="1">
      <alignment horizontal="center" vertical="center" wrapText="1"/>
    </xf>
    <xf numFmtId="2" fontId="65" fillId="33" borderId="31" xfId="0" applyNumberFormat="1" applyFont="1" applyFill="1" applyBorder="1" applyAlignment="1">
      <alignment horizontal="center" vertical="center" wrapText="1"/>
    </xf>
    <xf numFmtId="2" fontId="65" fillId="33" borderId="32" xfId="0" applyNumberFormat="1" applyFont="1" applyFill="1" applyBorder="1" applyAlignment="1">
      <alignment horizontal="center" vertical="center" wrapText="1"/>
    </xf>
    <xf numFmtId="2" fontId="65" fillId="33" borderId="33" xfId="0" applyNumberFormat="1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2" fontId="65" fillId="33" borderId="26" xfId="56" applyNumberFormat="1" applyFont="1" applyFill="1" applyBorder="1" applyAlignment="1">
      <alignment horizontal="center" vertical="center" wrapText="1"/>
      <protection/>
    </xf>
    <xf numFmtId="2" fontId="65" fillId="33" borderId="27" xfId="56" applyNumberFormat="1" applyFont="1" applyFill="1" applyBorder="1" applyAlignment="1">
      <alignment horizontal="center" vertical="center" wrapText="1"/>
      <protection/>
    </xf>
    <xf numFmtId="2" fontId="65" fillId="33" borderId="28" xfId="56" applyNumberFormat="1" applyFont="1" applyFill="1" applyBorder="1" applyAlignment="1">
      <alignment horizontal="center" vertical="center" wrapText="1"/>
      <protection/>
    </xf>
    <xf numFmtId="2" fontId="65" fillId="33" borderId="29" xfId="56" applyNumberFormat="1" applyFont="1" applyFill="1" applyBorder="1" applyAlignment="1">
      <alignment horizontal="center" vertical="center" wrapText="1"/>
      <protection/>
    </xf>
    <xf numFmtId="2" fontId="65" fillId="33" borderId="0" xfId="56" applyNumberFormat="1" applyFont="1" applyFill="1" applyBorder="1" applyAlignment="1">
      <alignment horizontal="center" vertical="center" wrapText="1"/>
      <protection/>
    </xf>
    <xf numFmtId="2" fontId="65" fillId="33" borderId="30" xfId="56" applyNumberFormat="1" applyFont="1" applyFill="1" applyBorder="1" applyAlignment="1">
      <alignment horizontal="center" vertical="center" wrapText="1"/>
      <protection/>
    </xf>
    <xf numFmtId="2" fontId="65" fillId="33" borderId="31" xfId="56" applyNumberFormat="1" applyFont="1" applyFill="1" applyBorder="1" applyAlignment="1">
      <alignment horizontal="center" vertical="center" wrapText="1"/>
      <protection/>
    </xf>
    <xf numFmtId="2" fontId="65" fillId="33" borderId="32" xfId="56" applyNumberFormat="1" applyFont="1" applyFill="1" applyBorder="1" applyAlignment="1">
      <alignment horizontal="center" vertical="center" wrapText="1"/>
      <protection/>
    </xf>
    <xf numFmtId="2" fontId="65" fillId="33" borderId="33" xfId="56" applyNumberFormat="1" applyFont="1" applyFill="1" applyBorder="1" applyAlignment="1">
      <alignment horizontal="center" vertical="center" wrapText="1"/>
      <protection/>
    </xf>
    <xf numFmtId="2" fontId="65" fillId="0" borderId="27" xfId="0" applyNumberFormat="1" applyFont="1" applyBorder="1" applyAlignment="1">
      <alignment horizontal="center" vertical="center" wrapText="1"/>
    </xf>
    <xf numFmtId="2" fontId="65" fillId="0" borderId="28" xfId="0" applyNumberFormat="1" applyFont="1" applyBorder="1" applyAlignment="1">
      <alignment horizontal="center" vertical="center" wrapText="1"/>
    </xf>
    <xf numFmtId="2" fontId="65" fillId="0" borderId="38" xfId="0" applyNumberFormat="1" applyFont="1" applyBorder="1" applyAlignment="1">
      <alignment horizontal="center" vertical="center" wrapText="1"/>
    </xf>
    <xf numFmtId="2" fontId="65" fillId="0" borderId="43" xfId="0" applyNumberFormat="1" applyFont="1" applyBorder="1" applyAlignment="1">
      <alignment horizontal="center" vertical="center" wrapText="1"/>
    </xf>
    <xf numFmtId="0" fontId="65" fillId="0" borderId="26" xfId="56" applyFont="1" applyBorder="1" applyAlignment="1">
      <alignment horizontal="center" vertical="center" wrapText="1"/>
      <protection/>
    </xf>
    <xf numFmtId="0" fontId="65" fillId="0" borderId="27" xfId="56" applyFont="1" applyBorder="1" applyAlignment="1">
      <alignment horizontal="center" vertical="center" wrapText="1"/>
      <protection/>
    </xf>
    <xf numFmtId="0" fontId="65" fillId="0" borderId="28" xfId="56" applyFont="1" applyBorder="1" applyAlignment="1">
      <alignment horizontal="center" vertical="center" wrapText="1"/>
      <protection/>
    </xf>
    <xf numFmtId="0" fontId="65" fillId="0" borderId="31" xfId="56" applyFont="1" applyBorder="1" applyAlignment="1">
      <alignment horizontal="center" vertical="center" wrapText="1"/>
      <protection/>
    </xf>
    <xf numFmtId="0" fontId="65" fillId="0" borderId="32" xfId="56" applyFont="1" applyBorder="1" applyAlignment="1">
      <alignment horizontal="center" vertical="center" wrapText="1"/>
      <protection/>
    </xf>
    <xf numFmtId="0" fontId="65" fillId="0" borderId="33" xfId="56" applyFont="1" applyBorder="1" applyAlignment="1">
      <alignment horizontal="center" vertical="center" wrapText="1"/>
      <protection/>
    </xf>
    <xf numFmtId="0" fontId="65" fillId="0" borderId="29" xfId="56" applyFont="1" applyBorder="1" applyAlignment="1">
      <alignment horizontal="center" vertical="center" wrapText="1"/>
      <protection/>
    </xf>
    <xf numFmtId="0" fontId="65" fillId="0" borderId="0" xfId="56" applyFont="1" applyBorder="1" applyAlignment="1">
      <alignment horizontal="center" vertical="center" wrapText="1"/>
      <protection/>
    </xf>
    <xf numFmtId="0" fontId="65" fillId="0" borderId="30" xfId="56" applyFont="1" applyBorder="1" applyAlignment="1">
      <alignment horizontal="center" vertical="center" wrapText="1"/>
      <protection/>
    </xf>
    <xf numFmtId="0" fontId="65" fillId="0" borderId="24" xfId="56" applyFont="1" applyFill="1" applyBorder="1" applyAlignment="1">
      <alignment horizontal="center" vertical="center" wrapText="1"/>
      <protection/>
    </xf>
    <xf numFmtId="0" fontId="65" fillId="0" borderId="44" xfId="56" applyFont="1" applyFill="1" applyBorder="1" applyAlignment="1">
      <alignment horizontal="center" vertical="center" wrapText="1"/>
      <protection/>
    </xf>
    <xf numFmtId="0" fontId="65" fillId="0" borderId="40" xfId="56" applyFont="1" applyFill="1" applyBorder="1" applyAlignment="1">
      <alignment horizontal="center" vertical="center" wrapText="1"/>
      <protection/>
    </xf>
    <xf numFmtId="2" fontId="65" fillId="0" borderId="26" xfId="0" applyNumberFormat="1" applyFont="1" applyBorder="1" applyAlignment="1">
      <alignment horizontal="center" vertical="center" wrapText="1"/>
    </xf>
    <xf numFmtId="2" fontId="65" fillId="0" borderId="29" xfId="0" applyNumberFormat="1" applyFont="1" applyBorder="1" applyAlignment="1">
      <alignment horizontal="center" vertical="center" wrapText="1"/>
    </xf>
    <xf numFmtId="2" fontId="65" fillId="0" borderId="0" xfId="0" applyNumberFormat="1" applyFont="1" applyBorder="1" applyAlignment="1">
      <alignment horizontal="center" vertical="center" wrapText="1"/>
    </xf>
    <xf numFmtId="2" fontId="65" fillId="0" borderId="30" xfId="0" applyNumberFormat="1" applyFont="1" applyBorder="1" applyAlignment="1">
      <alignment horizontal="center" vertical="center" wrapText="1"/>
    </xf>
    <xf numFmtId="2" fontId="65" fillId="0" borderId="31" xfId="0" applyNumberFormat="1" applyFont="1" applyBorder="1" applyAlignment="1">
      <alignment horizontal="center" vertical="center" wrapText="1"/>
    </xf>
    <xf numFmtId="2" fontId="65" fillId="0" borderId="32" xfId="0" applyNumberFormat="1" applyFont="1" applyBorder="1" applyAlignment="1">
      <alignment horizontal="center" vertical="center" wrapText="1"/>
    </xf>
    <xf numFmtId="2" fontId="65" fillId="0" borderId="33" xfId="0" applyNumberFormat="1" applyFont="1" applyBorder="1" applyAlignment="1">
      <alignment horizontal="center" vertical="center" wrapText="1"/>
    </xf>
    <xf numFmtId="0" fontId="69" fillId="40" borderId="18" xfId="54" applyFont="1" applyFill="1" applyBorder="1" applyAlignment="1">
      <alignment horizontal="center" vertical="center"/>
      <protection/>
    </xf>
    <xf numFmtId="0" fontId="69" fillId="40" borderId="19" xfId="54" applyFont="1" applyFill="1" applyBorder="1" applyAlignment="1">
      <alignment horizontal="center" vertical="center"/>
      <protection/>
    </xf>
    <xf numFmtId="0" fontId="69" fillId="40" borderId="20" xfId="54" applyFont="1" applyFill="1" applyBorder="1" applyAlignment="1">
      <alignment horizontal="center" vertical="center"/>
      <protection/>
    </xf>
    <xf numFmtId="0" fontId="69" fillId="0" borderId="14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5" fillId="38" borderId="11" xfId="0" applyFont="1" applyFill="1" applyBorder="1" applyAlignment="1">
      <alignment horizontal="center" vertical="center" wrapText="1"/>
    </xf>
    <xf numFmtId="0" fontId="69" fillId="38" borderId="18" xfId="0" applyFont="1" applyFill="1" applyBorder="1" applyAlignment="1">
      <alignment horizontal="center" vertical="center" wrapText="1"/>
    </xf>
    <xf numFmtId="0" fontId="69" fillId="40" borderId="12" xfId="0" applyFont="1" applyFill="1" applyBorder="1" applyAlignment="1">
      <alignment horizontal="left" vertical="center" wrapText="1"/>
    </xf>
    <xf numFmtId="0" fontId="69" fillId="40" borderId="11" xfId="0" applyFont="1" applyFill="1" applyBorder="1" applyAlignment="1">
      <alignment horizontal="left" vertical="center" wrapText="1"/>
    </xf>
    <xf numFmtId="0" fontId="69" fillId="40" borderId="13" xfId="0" applyFont="1" applyFill="1" applyBorder="1" applyAlignment="1">
      <alignment horizontal="left" vertical="center" wrapText="1"/>
    </xf>
    <xf numFmtId="0" fontId="69" fillId="38" borderId="2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166" fontId="69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38" borderId="18" xfId="0" applyFont="1" applyFill="1" applyBorder="1" applyAlignment="1">
      <alignment horizontal="center" vertical="center"/>
    </xf>
    <xf numFmtId="0" fontId="69" fillId="38" borderId="12" xfId="0" applyFont="1" applyFill="1" applyBorder="1" applyAlignment="1">
      <alignment horizontal="center" vertical="center"/>
    </xf>
    <xf numFmtId="0" fontId="69" fillId="38" borderId="19" xfId="0" applyFont="1" applyFill="1" applyBorder="1" applyAlignment="1">
      <alignment horizontal="center" vertical="center"/>
    </xf>
    <xf numFmtId="0" fontId="69" fillId="45" borderId="12" xfId="0" applyFont="1" applyFill="1" applyBorder="1" applyAlignment="1">
      <alignment horizontal="center" vertical="center"/>
    </xf>
    <xf numFmtId="0" fontId="69" fillId="45" borderId="14" xfId="0" applyFont="1" applyFill="1" applyBorder="1" applyAlignment="1">
      <alignment horizontal="center" vertical="center"/>
    </xf>
    <xf numFmtId="166" fontId="69" fillId="45" borderId="15" xfId="0" applyNumberFormat="1" applyFont="1" applyFill="1" applyBorder="1" applyAlignment="1">
      <alignment horizontal="center" vertical="center"/>
    </xf>
    <xf numFmtId="0" fontId="69" fillId="41" borderId="20" xfId="0" applyFont="1" applyFill="1" applyBorder="1" applyAlignment="1">
      <alignment horizontal="center" vertical="center"/>
    </xf>
    <xf numFmtId="0" fontId="69" fillId="41" borderId="13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45" xfId="0" applyFont="1" applyFill="1" applyBorder="1" applyAlignment="1">
      <alignment horizontal="center" vertical="center"/>
    </xf>
    <xf numFmtId="166" fontId="69" fillId="45" borderId="15" xfId="0" applyNumberFormat="1" applyFont="1" applyFill="1" applyBorder="1" applyAlignment="1">
      <alignment horizontal="center"/>
    </xf>
    <xf numFmtId="0" fontId="69" fillId="41" borderId="18" xfId="0" applyFont="1" applyFill="1" applyBorder="1" applyAlignment="1">
      <alignment horizontal="center" vertical="center" wrapText="1"/>
    </xf>
    <xf numFmtId="0" fontId="69" fillId="41" borderId="12" xfId="0" applyFont="1" applyFill="1" applyBorder="1" applyAlignment="1">
      <alignment horizontal="center" vertical="center" wrapText="1"/>
    </xf>
    <xf numFmtId="0" fontId="69" fillId="41" borderId="14" xfId="0" applyFont="1" applyFill="1" applyBorder="1" applyAlignment="1">
      <alignment horizontal="center" vertical="center" wrapText="1"/>
    </xf>
    <xf numFmtId="166" fontId="69" fillId="38" borderId="15" xfId="0" applyNumberFormat="1" applyFont="1" applyFill="1" applyBorder="1" applyAlignment="1">
      <alignment horizontal="center"/>
    </xf>
    <xf numFmtId="0" fontId="65" fillId="33" borderId="0" xfId="0" applyFont="1" applyFill="1" applyAlignment="1">
      <alignment horizontal="center"/>
    </xf>
    <xf numFmtId="0" fontId="67" fillId="33" borderId="1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45" xfId="0" applyFont="1" applyFill="1" applyBorder="1" applyAlignment="1">
      <alignment horizontal="center" vertical="center"/>
    </xf>
    <xf numFmtId="166" fontId="69" fillId="33" borderId="46" xfId="0" applyNumberFormat="1" applyFont="1" applyFill="1" applyBorder="1" applyAlignment="1">
      <alignment horizontal="center"/>
    </xf>
    <xf numFmtId="166" fontId="69" fillId="33" borderId="47" xfId="0" applyNumberFormat="1" applyFont="1" applyFill="1" applyBorder="1" applyAlignment="1">
      <alignment horizontal="center"/>
    </xf>
    <xf numFmtId="166" fontId="69" fillId="41" borderId="15" xfId="0" applyNumberFormat="1" applyFont="1" applyFill="1" applyBorder="1" applyAlignment="1">
      <alignment horizontal="center" vertical="center"/>
    </xf>
    <xf numFmtId="0" fontId="69" fillId="41" borderId="48" xfId="0" applyFont="1" applyFill="1" applyBorder="1" applyAlignment="1">
      <alignment horizontal="center"/>
    </xf>
    <xf numFmtId="0" fontId="69" fillId="41" borderId="49" xfId="0" applyFont="1" applyFill="1" applyBorder="1" applyAlignment="1">
      <alignment horizontal="center"/>
    </xf>
    <xf numFmtId="0" fontId="69" fillId="41" borderId="50" xfId="0" applyFont="1" applyFill="1" applyBorder="1" applyAlignment="1">
      <alignment horizontal="center"/>
    </xf>
    <xf numFmtId="0" fontId="69" fillId="41" borderId="18" xfId="0" applyFont="1" applyFill="1" applyBorder="1" applyAlignment="1">
      <alignment horizontal="center" vertical="center"/>
    </xf>
    <xf numFmtId="0" fontId="69" fillId="41" borderId="19" xfId="0" applyFont="1" applyFill="1" applyBorder="1" applyAlignment="1">
      <alignment horizontal="center" vertical="center"/>
    </xf>
    <xf numFmtId="0" fontId="65" fillId="40" borderId="51" xfId="0" applyFont="1" applyFill="1" applyBorder="1" applyAlignment="1">
      <alignment horizontal="center" vertical="center"/>
    </xf>
    <xf numFmtId="0" fontId="65" fillId="40" borderId="52" xfId="0" applyFont="1" applyFill="1" applyBorder="1" applyAlignment="1">
      <alignment horizontal="center" vertical="center"/>
    </xf>
    <xf numFmtId="0" fontId="69" fillId="40" borderId="53" xfId="0" applyFont="1" applyFill="1" applyBorder="1" applyAlignment="1">
      <alignment horizontal="center" vertical="center"/>
    </xf>
    <xf numFmtId="0" fontId="69" fillId="40" borderId="54" xfId="0" applyFont="1" applyFill="1" applyBorder="1" applyAlignment="1">
      <alignment horizontal="center" vertical="center"/>
    </xf>
    <xf numFmtId="0" fontId="69" fillId="40" borderId="55" xfId="0" applyFont="1" applyFill="1" applyBorder="1" applyAlignment="1">
      <alignment horizontal="center" vertical="center"/>
    </xf>
    <xf numFmtId="0" fontId="69" fillId="33" borderId="56" xfId="0" applyFont="1" applyFill="1" applyBorder="1" applyAlignment="1">
      <alignment horizontal="center" vertical="center"/>
    </xf>
    <xf numFmtId="0" fontId="69" fillId="33" borderId="41" xfId="0" applyFont="1" applyFill="1" applyBorder="1" applyAlignment="1">
      <alignment horizontal="center" vertical="center"/>
    </xf>
    <xf numFmtId="0" fontId="69" fillId="33" borderId="57" xfId="0" applyFont="1" applyFill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71" fillId="34" borderId="11" xfId="58" applyFont="1" applyFill="1" applyBorder="1" applyAlignment="1">
      <alignment horizontal="center" vertical="center" wrapText="1"/>
      <protection/>
    </xf>
    <xf numFmtId="0" fontId="4" fillId="34" borderId="11" xfId="58" applyFont="1" applyFill="1" applyBorder="1" applyAlignment="1">
      <alignment horizontal="center" vertical="center"/>
      <protection/>
    </xf>
    <xf numFmtId="191" fontId="71" fillId="33" borderId="58" xfId="58" applyNumberFormat="1" applyFont="1" applyFill="1" applyBorder="1" applyAlignment="1">
      <alignment horizontal="center" vertical="center" wrapText="1"/>
      <protection/>
    </xf>
    <xf numFmtId="191" fontId="71" fillId="33" borderId="59" xfId="58" applyNumberFormat="1" applyFont="1" applyFill="1" applyBorder="1" applyAlignment="1">
      <alignment horizontal="center" vertical="center" wrapText="1"/>
      <protection/>
    </xf>
    <xf numFmtId="166" fontId="73" fillId="41" borderId="53" xfId="58" applyNumberFormat="1" applyFont="1" applyFill="1" applyBorder="1" applyAlignment="1">
      <alignment horizontal="center" vertical="center"/>
      <protection/>
    </xf>
    <xf numFmtId="166" fontId="73" fillId="41" borderId="54" xfId="58" applyNumberFormat="1" applyFont="1" applyFill="1" applyBorder="1" applyAlignment="1">
      <alignment horizontal="center" vertical="center"/>
      <protection/>
    </xf>
    <xf numFmtId="166" fontId="73" fillId="41" borderId="52" xfId="58" applyNumberFormat="1" applyFont="1" applyFill="1" applyBorder="1" applyAlignment="1">
      <alignment horizontal="center" vertical="center"/>
      <protection/>
    </xf>
    <xf numFmtId="191" fontId="71" fillId="46" borderId="60" xfId="58" applyNumberFormat="1" applyFont="1" applyFill="1" applyBorder="1" applyAlignment="1">
      <alignment horizontal="center" vertical="center" wrapText="1"/>
      <protection/>
    </xf>
    <xf numFmtId="0" fontId="4" fillId="34" borderId="18" xfId="58" applyFont="1" applyFill="1" applyBorder="1" applyAlignment="1">
      <alignment horizontal="center" vertical="center"/>
      <protection/>
    </xf>
    <xf numFmtId="0" fontId="4" fillId="34" borderId="12" xfId="58" applyFont="1" applyFill="1" applyBorder="1" applyAlignment="1">
      <alignment horizontal="center" vertical="center"/>
      <protection/>
    </xf>
    <xf numFmtId="0" fontId="71" fillId="34" borderId="19" xfId="58" applyFont="1" applyFill="1" applyBorder="1" applyAlignment="1">
      <alignment horizontal="center" vertical="center" wrapText="1"/>
      <protection/>
    </xf>
    <xf numFmtId="0" fontId="71" fillId="47" borderId="19" xfId="58" applyFont="1" applyFill="1" applyBorder="1" applyAlignment="1">
      <alignment horizontal="center" vertical="center" wrapText="1"/>
      <protection/>
    </xf>
    <xf numFmtId="0" fontId="4" fillId="37" borderId="19" xfId="58" applyFont="1" applyFill="1" applyBorder="1" applyAlignment="1">
      <alignment horizontal="center" vertical="center"/>
      <protection/>
    </xf>
    <xf numFmtId="0" fontId="4" fillId="37" borderId="20" xfId="58" applyFont="1" applyFill="1" applyBorder="1" applyAlignment="1">
      <alignment horizontal="center" vertical="center"/>
      <protection/>
    </xf>
    <xf numFmtId="0" fontId="75" fillId="34" borderId="13" xfId="0" applyFont="1" applyFill="1" applyBorder="1" applyAlignment="1">
      <alignment horizontal="center" vertic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3 2" xfId="55"/>
    <cellStyle name="Normalny 4" xfId="56"/>
    <cellStyle name="Normalny 5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3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296"/>
  <sheetViews>
    <sheetView showGridLines="0" zoomScalePageLayoutView="0" workbookViewId="0" topLeftCell="A203">
      <selection activeCell="E291" sqref="E291"/>
    </sheetView>
  </sheetViews>
  <sheetFormatPr defaultColWidth="9.140625" defaultRowHeight="15"/>
  <cols>
    <col min="1" max="1" width="5.28125" style="9" customWidth="1"/>
    <col min="2" max="2" width="56.140625" style="27" customWidth="1"/>
    <col min="3" max="3" width="21.421875" style="12" customWidth="1"/>
    <col min="4" max="4" width="11.8515625" style="10" customWidth="1"/>
    <col min="5" max="5" width="14.00390625" style="10" customWidth="1"/>
    <col min="6" max="6" width="15.421875" style="10" customWidth="1"/>
    <col min="7" max="7" width="10.57421875" style="10" customWidth="1"/>
    <col min="8" max="8" width="13.7109375" style="10" customWidth="1"/>
    <col min="9" max="9" width="17.140625" style="10" customWidth="1"/>
    <col min="10" max="10" width="14.00390625" style="10" customWidth="1"/>
    <col min="11" max="11" width="28.57421875" style="9" customWidth="1"/>
    <col min="12" max="12" width="32.8515625" style="9" customWidth="1"/>
    <col min="13" max="13" width="30.00390625" style="11" customWidth="1"/>
    <col min="14" max="14" width="18.28125" style="11" customWidth="1"/>
    <col min="15" max="15" width="18.7109375" style="11" customWidth="1"/>
    <col min="16" max="17" width="20.00390625" style="11" customWidth="1"/>
    <col min="18" max="18" width="22.140625" style="11" customWidth="1"/>
    <col min="19" max="19" width="13.421875" style="11" customWidth="1"/>
    <col min="20" max="16384" width="9.140625" style="10" customWidth="1"/>
  </cols>
  <sheetData>
    <row r="1" spans="1:19" s="288" customFormat="1" ht="15" customHeight="1">
      <c r="A1" s="286" t="s">
        <v>1</v>
      </c>
      <c r="B1" s="237" t="s">
        <v>89</v>
      </c>
      <c r="C1" s="335" t="s">
        <v>10</v>
      </c>
      <c r="D1" s="335" t="s">
        <v>229</v>
      </c>
      <c r="E1" s="335" t="s">
        <v>24</v>
      </c>
      <c r="F1" s="335" t="s">
        <v>496</v>
      </c>
      <c r="G1" s="329" t="s">
        <v>96</v>
      </c>
      <c r="H1" s="330"/>
      <c r="I1" s="330"/>
      <c r="J1" s="331"/>
      <c r="K1" s="353" t="s">
        <v>97</v>
      </c>
      <c r="L1" s="353" t="s">
        <v>63</v>
      </c>
      <c r="M1" s="335" t="s">
        <v>498</v>
      </c>
      <c r="N1" s="335" t="s">
        <v>499</v>
      </c>
      <c r="O1" s="335" t="s">
        <v>497</v>
      </c>
      <c r="P1" s="337" t="s">
        <v>500</v>
      </c>
      <c r="Q1" s="337" t="s">
        <v>501</v>
      </c>
      <c r="R1" s="356" t="s">
        <v>502</v>
      </c>
      <c r="S1" s="287"/>
    </row>
    <row r="2" spans="1:19" s="1" customFormat="1" ht="12" customHeight="1">
      <c r="A2" s="350" t="s">
        <v>0</v>
      </c>
      <c r="B2" s="336" t="s">
        <v>169</v>
      </c>
      <c r="C2" s="336"/>
      <c r="D2" s="336"/>
      <c r="E2" s="336"/>
      <c r="F2" s="336"/>
      <c r="G2" s="332"/>
      <c r="H2" s="333"/>
      <c r="I2" s="333"/>
      <c r="J2" s="334"/>
      <c r="K2" s="354"/>
      <c r="L2" s="354"/>
      <c r="M2" s="336"/>
      <c r="N2" s="336"/>
      <c r="O2" s="336"/>
      <c r="P2" s="338"/>
      <c r="Q2" s="338"/>
      <c r="R2" s="357"/>
      <c r="S2" s="275"/>
    </row>
    <row r="3" spans="1:19" s="1" customFormat="1" ht="13.5" customHeight="1">
      <c r="A3" s="350"/>
      <c r="B3" s="336"/>
      <c r="C3" s="336"/>
      <c r="D3" s="336"/>
      <c r="E3" s="336"/>
      <c r="F3" s="336"/>
      <c r="G3" s="272" t="s">
        <v>503</v>
      </c>
      <c r="H3" s="272" t="s">
        <v>504</v>
      </c>
      <c r="I3" s="272" t="s">
        <v>505</v>
      </c>
      <c r="J3" s="272" t="s">
        <v>506</v>
      </c>
      <c r="K3" s="354"/>
      <c r="L3" s="354"/>
      <c r="M3" s="336"/>
      <c r="N3" s="336"/>
      <c r="O3" s="336"/>
      <c r="P3" s="338"/>
      <c r="Q3" s="338"/>
      <c r="R3" s="357"/>
      <c r="S3" s="275"/>
    </row>
    <row r="4" spans="1:19" s="44" customFormat="1" ht="36">
      <c r="A4" s="178" t="s">
        <v>1</v>
      </c>
      <c r="B4" s="144" t="s">
        <v>114</v>
      </c>
      <c r="C4" s="142">
        <v>383900</v>
      </c>
      <c r="D4" s="172" t="s">
        <v>168</v>
      </c>
      <c r="E4" s="172">
        <v>1938</v>
      </c>
      <c r="F4" s="289">
        <v>174.5</v>
      </c>
      <c r="G4" s="172" t="s">
        <v>28</v>
      </c>
      <c r="H4" s="172" t="s">
        <v>32</v>
      </c>
      <c r="I4" s="172" t="s">
        <v>30</v>
      </c>
      <c r="J4" s="172" t="s">
        <v>31</v>
      </c>
      <c r="K4" s="172" t="s">
        <v>698</v>
      </c>
      <c r="L4" s="172" t="s">
        <v>228</v>
      </c>
      <c r="M4" s="172" t="s">
        <v>27</v>
      </c>
      <c r="N4" s="172" t="s">
        <v>25</v>
      </c>
      <c r="O4" s="181" t="s">
        <v>726</v>
      </c>
      <c r="P4" s="173" t="s">
        <v>27</v>
      </c>
      <c r="Q4" s="173" t="s">
        <v>27</v>
      </c>
      <c r="R4" s="214" t="s">
        <v>27</v>
      </c>
      <c r="S4" s="203"/>
    </row>
    <row r="5" spans="1:19" s="44" customFormat="1" ht="36">
      <c r="A5" s="178" t="s">
        <v>2</v>
      </c>
      <c r="B5" s="144" t="s">
        <v>248</v>
      </c>
      <c r="C5" s="142">
        <v>302940</v>
      </c>
      <c r="D5" s="172" t="s">
        <v>168</v>
      </c>
      <c r="E5" s="172">
        <v>1937</v>
      </c>
      <c r="F5" s="289">
        <v>137.7</v>
      </c>
      <c r="G5" s="172" t="s">
        <v>28</v>
      </c>
      <c r="H5" s="172" t="s">
        <v>33</v>
      </c>
      <c r="I5" s="172" t="s">
        <v>30</v>
      </c>
      <c r="J5" s="172" t="s">
        <v>31</v>
      </c>
      <c r="K5" s="172" t="s">
        <v>666</v>
      </c>
      <c r="L5" s="183" t="s">
        <v>650</v>
      </c>
      <c r="M5" s="172" t="s">
        <v>27</v>
      </c>
      <c r="N5" s="172" t="s">
        <v>25</v>
      </c>
      <c r="O5" s="181" t="s">
        <v>727</v>
      </c>
      <c r="P5" s="173" t="s">
        <v>27</v>
      </c>
      <c r="Q5" s="173" t="s">
        <v>27</v>
      </c>
      <c r="R5" s="214" t="s">
        <v>27</v>
      </c>
      <c r="S5" s="203"/>
    </row>
    <row r="6" spans="1:19" s="44" customFormat="1" ht="36">
      <c r="A6" s="178" t="s">
        <v>3</v>
      </c>
      <c r="B6" s="144" t="s">
        <v>115</v>
      </c>
      <c r="C6" s="142">
        <v>348304</v>
      </c>
      <c r="D6" s="172" t="s">
        <v>168</v>
      </c>
      <c r="E6" s="172">
        <v>1994</v>
      </c>
      <c r="F6" s="289">
        <v>158.32</v>
      </c>
      <c r="G6" s="172" t="s">
        <v>28</v>
      </c>
      <c r="H6" s="172" t="s">
        <v>32</v>
      </c>
      <c r="I6" s="172" t="s">
        <v>30</v>
      </c>
      <c r="J6" s="172" t="s">
        <v>31</v>
      </c>
      <c r="K6" s="172" t="s">
        <v>696</v>
      </c>
      <c r="L6" s="172" t="s">
        <v>234</v>
      </c>
      <c r="M6" s="172" t="s">
        <v>27</v>
      </c>
      <c r="N6" s="173" t="s">
        <v>728</v>
      </c>
      <c r="O6" s="181" t="s">
        <v>729</v>
      </c>
      <c r="P6" s="173" t="s">
        <v>27</v>
      </c>
      <c r="Q6" s="173" t="s">
        <v>27</v>
      </c>
      <c r="R6" s="214" t="s">
        <v>27</v>
      </c>
      <c r="S6" s="203"/>
    </row>
    <row r="7" spans="1:19" s="44" customFormat="1" ht="48">
      <c r="A7" s="178" t="s">
        <v>4</v>
      </c>
      <c r="B7" s="144" t="s">
        <v>116</v>
      </c>
      <c r="C7" s="142">
        <v>134080</v>
      </c>
      <c r="D7" s="172" t="s">
        <v>168</v>
      </c>
      <c r="E7" s="172">
        <v>2002</v>
      </c>
      <c r="F7" s="289">
        <v>83.8</v>
      </c>
      <c r="G7" s="172" t="s">
        <v>28</v>
      </c>
      <c r="H7" s="172" t="s">
        <v>32</v>
      </c>
      <c r="I7" s="181" t="s">
        <v>650</v>
      </c>
      <c r="J7" s="172" t="s">
        <v>34</v>
      </c>
      <c r="K7" s="172" t="s">
        <v>697</v>
      </c>
      <c r="L7" s="310" t="s">
        <v>99</v>
      </c>
      <c r="M7" s="172" t="s">
        <v>27</v>
      </c>
      <c r="N7" s="172" t="s">
        <v>25</v>
      </c>
      <c r="O7" s="172" t="s">
        <v>730</v>
      </c>
      <c r="P7" s="173" t="s">
        <v>27</v>
      </c>
      <c r="Q7" s="173" t="s">
        <v>27</v>
      </c>
      <c r="R7" s="214" t="s">
        <v>27</v>
      </c>
      <c r="S7" s="203"/>
    </row>
    <row r="8" spans="1:19" s="44" customFormat="1" ht="36">
      <c r="A8" s="178" t="s">
        <v>5</v>
      </c>
      <c r="B8" s="144" t="s">
        <v>117</v>
      </c>
      <c r="C8" s="142">
        <v>152900</v>
      </c>
      <c r="D8" s="172" t="s">
        <v>168</v>
      </c>
      <c r="E8" s="172">
        <v>2010</v>
      </c>
      <c r="F8" s="289">
        <v>69.5</v>
      </c>
      <c r="G8" s="172" t="s">
        <v>28</v>
      </c>
      <c r="H8" s="172" t="s">
        <v>32</v>
      </c>
      <c r="I8" s="172" t="s">
        <v>30</v>
      </c>
      <c r="J8" s="172" t="s">
        <v>31</v>
      </c>
      <c r="K8" s="172" t="s">
        <v>666</v>
      </c>
      <c r="L8" s="310" t="s">
        <v>100</v>
      </c>
      <c r="M8" s="172" t="s">
        <v>27</v>
      </c>
      <c r="N8" s="172" t="s">
        <v>25</v>
      </c>
      <c r="O8" s="181" t="s">
        <v>650</v>
      </c>
      <c r="P8" s="173" t="s">
        <v>27</v>
      </c>
      <c r="Q8" s="173" t="s">
        <v>27</v>
      </c>
      <c r="R8" s="214" t="s">
        <v>27</v>
      </c>
      <c r="S8" s="203"/>
    </row>
    <row r="9" spans="1:19" s="44" customFormat="1" ht="36">
      <c r="A9" s="178" t="s">
        <v>6</v>
      </c>
      <c r="B9" s="144" t="s">
        <v>235</v>
      </c>
      <c r="C9" s="142">
        <v>1338920</v>
      </c>
      <c r="D9" s="172" t="s">
        <v>168</v>
      </c>
      <c r="E9" s="172" t="s">
        <v>528</v>
      </c>
      <c r="F9" s="289">
        <v>608.6</v>
      </c>
      <c r="G9" s="172" t="s">
        <v>28</v>
      </c>
      <c r="H9" s="172" t="s">
        <v>29</v>
      </c>
      <c r="I9" s="172" t="s">
        <v>30</v>
      </c>
      <c r="J9" s="172" t="s">
        <v>31</v>
      </c>
      <c r="K9" s="172" t="s">
        <v>666</v>
      </c>
      <c r="L9" s="183" t="s">
        <v>650</v>
      </c>
      <c r="M9" s="172" t="s">
        <v>27</v>
      </c>
      <c r="N9" s="172" t="s">
        <v>25</v>
      </c>
      <c r="O9" s="181" t="s">
        <v>731</v>
      </c>
      <c r="P9" s="173" t="s">
        <v>27</v>
      </c>
      <c r="Q9" s="173" t="s">
        <v>27</v>
      </c>
      <c r="R9" s="214" t="s">
        <v>27</v>
      </c>
      <c r="S9" s="203"/>
    </row>
    <row r="10" spans="1:19" s="44" customFormat="1" ht="36">
      <c r="A10" s="178" t="s">
        <v>7</v>
      </c>
      <c r="B10" s="144" t="s">
        <v>236</v>
      </c>
      <c r="C10" s="142">
        <v>714120</v>
      </c>
      <c r="D10" s="172" t="s">
        <v>168</v>
      </c>
      <c r="E10" s="172" t="s">
        <v>528</v>
      </c>
      <c r="F10" s="289">
        <v>324.6</v>
      </c>
      <c r="G10" s="172" t="s">
        <v>28</v>
      </c>
      <c r="H10" s="172" t="s">
        <v>32</v>
      </c>
      <c r="I10" s="181" t="s">
        <v>650</v>
      </c>
      <c r="J10" s="172" t="s">
        <v>31</v>
      </c>
      <c r="K10" s="172" t="s">
        <v>666</v>
      </c>
      <c r="L10" s="310" t="s">
        <v>99</v>
      </c>
      <c r="M10" s="172" t="s">
        <v>27</v>
      </c>
      <c r="N10" s="173" t="s">
        <v>728</v>
      </c>
      <c r="O10" s="181" t="s">
        <v>732</v>
      </c>
      <c r="P10" s="173" t="s">
        <v>27</v>
      </c>
      <c r="Q10" s="173" t="s">
        <v>27</v>
      </c>
      <c r="R10" s="214" t="s">
        <v>27</v>
      </c>
      <c r="S10" s="203"/>
    </row>
    <row r="11" spans="1:19" s="44" customFormat="1" ht="36">
      <c r="A11" s="178" t="s">
        <v>8</v>
      </c>
      <c r="B11" s="144" t="s">
        <v>237</v>
      </c>
      <c r="C11" s="142">
        <v>1298000</v>
      </c>
      <c r="D11" s="172" t="s">
        <v>168</v>
      </c>
      <c r="E11" s="172" t="s">
        <v>528</v>
      </c>
      <c r="F11" s="289">
        <v>590</v>
      </c>
      <c r="G11" s="172" t="s">
        <v>28</v>
      </c>
      <c r="H11" s="172" t="s">
        <v>32</v>
      </c>
      <c r="I11" s="172" t="s">
        <v>30</v>
      </c>
      <c r="J11" s="172" t="s">
        <v>31</v>
      </c>
      <c r="K11" s="172" t="s">
        <v>666</v>
      </c>
      <c r="L11" s="183" t="s">
        <v>650</v>
      </c>
      <c r="M11" s="172" t="s">
        <v>27</v>
      </c>
      <c r="N11" s="172" t="s">
        <v>25</v>
      </c>
      <c r="O11" s="172" t="s">
        <v>733</v>
      </c>
      <c r="P11" s="173" t="s">
        <v>27</v>
      </c>
      <c r="Q11" s="173" t="s">
        <v>27</v>
      </c>
      <c r="R11" s="214" t="s">
        <v>27</v>
      </c>
      <c r="S11" s="203"/>
    </row>
    <row r="12" spans="1:19" s="44" customFormat="1" ht="36">
      <c r="A12" s="178" t="s">
        <v>64</v>
      </c>
      <c r="B12" s="144" t="s">
        <v>744</v>
      </c>
      <c r="C12" s="142">
        <v>509696</v>
      </c>
      <c r="D12" s="172" t="s">
        <v>168</v>
      </c>
      <c r="E12" s="172" t="s">
        <v>528</v>
      </c>
      <c r="F12" s="289">
        <v>231.68</v>
      </c>
      <c r="G12" s="172" t="s">
        <v>28</v>
      </c>
      <c r="H12" s="172" t="s">
        <v>32</v>
      </c>
      <c r="I12" s="181" t="s">
        <v>650</v>
      </c>
      <c r="J12" s="172" t="s">
        <v>31</v>
      </c>
      <c r="K12" s="172" t="s">
        <v>666</v>
      </c>
      <c r="L12" s="172" t="s">
        <v>745</v>
      </c>
      <c r="M12" s="172" t="s">
        <v>27</v>
      </c>
      <c r="N12" s="172" t="s">
        <v>27</v>
      </c>
      <c r="O12" s="181" t="s">
        <v>734</v>
      </c>
      <c r="P12" s="173" t="s">
        <v>27</v>
      </c>
      <c r="Q12" s="173" t="s">
        <v>27</v>
      </c>
      <c r="R12" s="214" t="s">
        <v>27</v>
      </c>
      <c r="S12" s="203"/>
    </row>
    <row r="13" spans="1:19" s="44" customFormat="1" ht="36">
      <c r="A13" s="178" t="s">
        <v>65</v>
      </c>
      <c r="B13" s="144" t="s">
        <v>426</v>
      </c>
      <c r="C13" s="142">
        <v>2061840</v>
      </c>
      <c r="D13" s="172" t="s">
        <v>168</v>
      </c>
      <c r="E13" s="172">
        <v>1982</v>
      </c>
      <c r="F13" s="289">
        <v>937.2</v>
      </c>
      <c r="G13" s="172" t="s">
        <v>28</v>
      </c>
      <c r="H13" s="172" t="s">
        <v>32</v>
      </c>
      <c r="I13" s="172" t="s">
        <v>30</v>
      </c>
      <c r="J13" s="172" t="s">
        <v>31</v>
      </c>
      <c r="K13" s="172" t="s">
        <v>696</v>
      </c>
      <c r="L13" s="172" t="s">
        <v>231</v>
      </c>
      <c r="M13" s="172" t="s">
        <v>27</v>
      </c>
      <c r="N13" s="172" t="s">
        <v>25</v>
      </c>
      <c r="O13" s="181" t="s">
        <v>735</v>
      </c>
      <c r="P13" s="173" t="s">
        <v>27</v>
      </c>
      <c r="Q13" s="173" t="s">
        <v>27</v>
      </c>
      <c r="R13" s="214" t="s">
        <v>27</v>
      </c>
      <c r="S13" s="203"/>
    </row>
    <row r="14" spans="1:19" s="44" customFormat="1" ht="36">
      <c r="A14" s="178" t="s">
        <v>66</v>
      </c>
      <c r="B14" s="144" t="s">
        <v>249</v>
      </c>
      <c r="C14" s="142">
        <v>237502</v>
      </c>
      <c r="D14" s="172" t="s">
        <v>167</v>
      </c>
      <c r="E14" s="172">
        <v>1981</v>
      </c>
      <c r="F14" s="289">
        <v>76.53</v>
      </c>
      <c r="G14" s="172" t="s">
        <v>28</v>
      </c>
      <c r="H14" s="172" t="s">
        <v>32</v>
      </c>
      <c r="I14" s="181" t="s">
        <v>650</v>
      </c>
      <c r="J14" s="172" t="s">
        <v>34</v>
      </c>
      <c r="K14" s="172" t="s">
        <v>666</v>
      </c>
      <c r="L14" s="172" t="s">
        <v>231</v>
      </c>
      <c r="M14" s="172" t="s">
        <v>27</v>
      </c>
      <c r="N14" s="172" t="s">
        <v>25</v>
      </c>
      <c r="O14" s="181" t="s">
        <v>650</v>
      </c>
      <c r="P14" s="173" t="s">
        <v>27</v>
      </c>
      <c r="Q14" s="173" t="s">
        <v>27</v>
      </c>
      <c r="R14" s="214" t="s">
        <v>27</v>
      </c>
      <c r="S14" s="203"/>
    </row>
    <row r="15" spans="1:19" s="44" customFormat="1" ht="21.75" customHeight="1">
      <c r="A15" s="178" t="s">
        <v>67</v>
      </c>
      <c r="B15" s="144" t="s">
        <v>250</v>
      </c>
      <c r="C15" s="142">
        <v>136000</v>
      </c>
      <c r="D15" s="172" t="s">
        <v>168</v>
      </c>
      <c r="E15" s="172">
        <v>1965</v>
      </c>
      <c r="F15" s="289">
        <v>85</v>
      </c>
      <c r="G15" s="172" t="s">
        <v>28</v>
      </c>
      <c r="H15" s="181" t="s">
        <v>650</v>
      </c>
      <c r="I15" s="181" t="s">
        <v>650</v>
      </c>
      <c r="J15" s="172" t="s">
        <v>31</v>
      </c>
      <c r="K15" s="172" t="s">
        <v>687</v>
      </c>
      <c r="L15" s="172" t="s">
        <v>230</v>
      </c>
      <c r="M15" s="172" t="s">
        <v>27</v>
      </c>
      <c r="N15" s="172" t="s">
        <v>25</v>
      </c>
      <c r="O15" s="181" t="s">
        <v>650</v>
      </c>
      <c r="P15" s="173" t="s">
        <v>27</v>
      </c>
      <c r="Q15" s="173" t="s">
        <v>27</v>
      </c>
      <c r="R15" s="214" t="s">
        <v>27</v>
      </c>
      <c r="S15" s="203"/>
    </row>
    <row r="16" spans="1:19" s="44" customFormat="1" ht="48">
      <c r="A16" s="178" t="s">
        <v>68</v>
      </c>
      <c r="B16" s="144" t="s">
        <v>238</v>
      </c>
      <c r="C16" s="142">
        <v>1610180</v>
      </c>
      <c r="D16" s="172" t="s">
        <v>168</v>
      </c>
      <c r="E16" s="172">
        <v>2000</v>
      </c>
      <c r="F16" s="289">
        <v>731.9</v>
      </c>
      <c r="G16" s="172" t="s">
        <v>28</v>
      </c>
      <c r="H16" s="172" t="s">
        <v>32</v>
      </c>
      <c r="I16" s="172" t="s">
        <v>30</v>
      </c>
      <c r="J16" s="172" t="s">
        <v>31</v>
      </c>
      <c r="K16" s="172" t="s">
        <v>699</v>
      </c>
      <c r="L16" s="310" t="s">
        <v>100</v>
      </c>
      <c r="M16" s="172" t="s">
        <v>27</v>
      </c>
      <c r="N16" s="172" t="s">
        <v>25</v>
      </c>
      <c r="O16" s="181" t="s">
        <v>650</v>
      </c>
      <c r="P16" s="173" t="s">
        <v>27</v>
      </c>
      <c r="Q16" s="173" t="s">
        <v>27</v>
      </c>
      <c r="R16" s="214" t="s">
        <v>27</v>
      </c>
      <c r="S16" s="203"/>
    </row>
    <row r="17" spans="1:19" s="44" customFormat="1" ht="24">
      <c r="A17" s="178" t="s">
        <v>69</v>
      </c>
      <c r="B17" s="144" t="s">
        <v>239</v>
      </c>
      <c r="C17" s="142">
        <v>1193280</v>
      </c>
      <c r="D17" s="172" t="s">
        <v>168</v>
      </c>
      <c r="E17" s="172" t="s">
        <v>528</v>
      </c>
      <c r="F17" s="289">
        <v>542.4</v>
      </c>
      <c r="G17" s="172" t="s">
        <v>28</v>
      </c>
      <c r="H17" s="172" t="s">
        <v>32</v>
      </c>
      <c r="I17" s="172" t="s">
        <v>30</v>
      </c>
      <c r="J17" s="172" t="s">
        <v>31</v>
      </c>
      <c r="K17" s="172" t="s">
        <v>687</v>
      </c>
      <c r="L17" s="310" t="s">
        <v>99</v>
      </c>
      <c r="M17" s="172" t="s">
        <v>27</v>
      </c>
      <c r="N17" s="172" t="s">
        <v>25</v>
      </c>
      <c r="O17" s="181" t="s">
        <v>650</v>
      </c>
      <c r="P17" s="173" t="s">
        <v>27</v>
      </c>
      <c r="Q17" s="173" t="s">
        <v>27</v>
      </c>
      <c r="R17" s="214" t="s">
        <v>27</v>
      </c>
      <c r="S17" s="203"/>
    </row>
    <row r="18" spans="1:19" s="44" customFormat="1" ht="48">
      <c r="A18" s="178" t="s">
        <v>70</v>
      </c>
      <c r="B18" s="144" t="s">
        <v>240</v>
      </c>
      <c r="C18" s="142">
        <v>2255000</v>
      </c>
      <c r="D18" s="172" t="s">
        <v>168</v>
      </c>
      <c r="E18" s="172">
        <v>1982</v>
      </c>
      <c r="F18" s="289">
        <v>1025</v>
      </c>
      <c r="G18" s="172" t="s">
        <v>28</v>
      </c>
      <c r="H18" s="172" t="s">
        <v>32</v>
      </c>
      <c r="I18" s="172" t="s">
        <v>30</v>
      </c>
      <c r="J18" s="172" t="s">
        <v>31</v>
      </c>
      <c r="K18" s="172" t="s">
        <v>699</v>
      </c>
      <c r="L18" s="310" t="s">
        <v>99</v>
      </c>
      <c r="M18" s="172" t="s">
        <v>27</v>
      </c>
      <c r="N18" s="172" t="s">
        <v>25</v>
      </c>
      <c r="O18" s="181" t="s">
        <v>650</v>
      </c>
      <c r="P18" s="173" t="s">
        <v>27</v>
      </c>
      <c r="Q18" s="173" t="s">
        <v>27</v>
      </c>
      <c r="R18" s="214" t="s">
        <v>27</v>
      </c>
      <c r="S18" s="203"/>
    </row>
    <row r="19" spans="1:19" s="44" customFormat="1" ht="21.75" customHeight="1">
      <c r="A19" s="178" t="s">
        <v>71</v>
      </c>
      <c r="B19" s="144" t="s">
        <v>251</v>
      </c>
      <c r="C19" s="142">
        <v>70400</v>
      </c>
      <c r="D19" s="172" t="s">
        <v>168</v>
      </c>
      <c r="E19" s="172">
        <v>2001</v>
      </c>
      <c r="F19" s="289">
        <v>32</v>
      </c>
      <c r="G19" s="172" t="s">
        <v>28</v>
      </c>
      <c r="H19" s="172" t="s">
        <v>32</v>
      </c>
      <c r="I19" s="172" t="s">
        <v>30</v>
      </c>
      <c r="J19" s="172" t="s">
        <v>31</v>
      </c>
      <c r="K19" s="172" t="s">
        <v>687</v>
      </c>
      <c r="L19" s="183" t="s">
        <v>650</v>
      </c>
      <c r="M19" s="172" t="s">
        <v>27</v>
      </c>
      <c r="N19" s="172" t="s">
        <v>25</v>
      </c>
      <c r="O19" s="172" t="s">
        <v>422</v>
      </c>
      <c r="P19" s="173" t="s">
        <v>27</v>
      </c>
      <c r="Q19" s="173" t="s">
        <v>27</v>
      </c>
      <c r="R19" s="214" t="s">
        <v>27</v>
      </c>
      <c r="S19" s="203"/>
    </row>
    <row r="20" spans="1:19" s="44" customFormat="1" ht="24">
      <c r="A20" s="178" t="s">
        <v>72</v>
      </c>
      <c r="B20" s="144" t="s">
        <v>252</v>
      </c>
      <c r="C20" s="142">
        <v>45510</v>
      </c>
      <c r="D20" s="172" t="s">
        <v>168</v>
      </c>
      <c r="E20" s="172">
        <v>2001</v>
      </c>
      <c r="F20" s="289">
        <v>20.5</v>
      </c>
      <c r="G20" s="172" t="s">
        <v>28</v>
      </c>
      <c r="H20" s="181" t="s">
        <v>650</v>
      </c>
      <c r="I20" s="181" t="s">
        <v>650</v>
      </c>
      <c r="J20" s="172" t="s">
        <v>34</v>
      </c>
      <c r="K20" s="172" t="s">
        <v>687</v>
      </c>
      <c r="L20" s="183" t="s">
        <v>650</v>
      </c>
      <c r="M20" s="172" t="s">
        <v>27</v>
      </c>
      <c r="N20" s="172" t="s">
        <v>25</v>
      </c>
      <c r="O20" s="181" t="s">
        <v>650</v>
      </c>
      <c r="P20" s="173" t="s">
        <v>27</v>
      </c>
      <c r="Q20" s="173" t="s">
        <v>27</v>
      </c>
      <c r="R20" s="214" t="s">
        <v>27</v>
      </c>
      <c r="S20" s="203"/>
    </row>
    <row r="21" spans="1:19" s="44" customFormat="1" ht="24">
      <c r="A21" s="178" t="s">
        <v>73</v>
      </c>
      <c r="B21" s="144" t="s">
        <v>241</v>
      </c>
      <c r="C21" s="142">
        <v>240640</v>
      </c>
      <c r="D21" s="172" t="s">
        <v>168</v>
      </c>
      <c r="E21" s="172">
        <v>2001</v>
      </c>
      <c r="F21" s="289">
        <v>150.4</v>
      </c>
      <c r="G21" s="172" t="s">
        <v>28</v>
      </c>
      <c r="H21" s="181" t="s">
        <v>650</v>
      </c>
      <c r="I21" s="181" t="s">
        <v>650</v>
      </c>
      <c r="J21" s="172" t="s">
        <v>31</v>
      </c>
      <c r="K21" s="172" t="s">
        <v>687</v>
      </c>
      <c r="L21" s="183" t="s">
        <v>650</v>
      </c>
      <c r="M21" s="172" t="s">
        <v>27</v>
      </c>
      <c r="N21" s="172" t="s">
        <v>25</v>
      </c>
      <c r="O21" s="181" t="s">
        <v>650</v>
      </c>
      <c r="P21" s="173" t="s">
        <v>27</v>
      </c>
      <c r="Q21" s="173" t="s">
        <v>27</v>
      </c>
      <c r="R21" s="214" t="s">
        <v>27</v>
      </c>
      <c r="S21" s="203"/>
    </row>
    <row r="22" spans="1:19" s="44" customFormat="1" ht="24">
      <c r="A22" s="178" t="s">
        <v>74</v>
      </c>
      <c r="B22" s="144" t="s">
        <v>242</v>
      </c>
      <c r="C22" s="142">
        <v>208846.00000000003</v>
      </c>
      <c r="D22" s="172" t="s">
        <v>168</v>
      </c>
      <c r="E22" s="172">
        <v>2001</v>
      </c>
      <c r="F22" s="289">
        <v>94.93</v>
      </c>
      <c r="G22" s="172" t="s">
        <v>28</v>
      </c>
      <c r="H22" s="181" t="s">
        <v>650</v>
      </c>
      <c r="I22" s="181" t="s">
        <v>650</v>
      </c>
      <c r="J22" s="172" t="s">
        <v>34</v>
      </c>
      <c r="K22" s="172" t="s">
        <v>687</v>
      </c>
      <c r="L22" s="183" t="s">
        <v>650</v>
      </c>
      <c r="M22" s="172" t="s">
        <v>27</v>
      </c>
      <c r="N22" s="172" t="s">
        <v>25</v>
      </c>
      <c r="O22" s="181" t="s">
        <v>650</v>
      </c>
      <c r="P22" s="173" t="s">
        <v>27</v>
      </c>
      <c r="Q22" s="173" t="s">
        <v>27</v>
      </c>
      <c r="R22" s="214" t="s">
        <v>27</v>
      </c>
      <c r="S22" s="203"/>
    </row>
    <row r="23" spans="1:19" s="44" customFormat="1" ht="72">
      <c r="A23" s="178" t="s">
        <v>75</v>
      </c>
      <c r="B23" s="144" t="s">
        <v>118</v>
      </c>
      <c r="C23" s="142">
        <v>344850</v>
      </c>
      <c r="D23" s="172" t="s">
        <v>168</v>
      </c>
      <c r="E23" s="172">
        <v>1971</v>
      </c>
      <c r="F23" s="289">
        <v>156.75</v>
      </c>
      <c r="G23" s="172" t="s">
        <v>28</v>
      </c>
      <c r="H23" s="172" t="s">
        <v>33</v>
      </c>
      <c r="I23" s="172" t="s">
        <v>30</v>
      </c>
      <c r="J23" s="172" t="s">
        <v>36</v>
      </c>
      <c r="K23" s="172" t="s">
        <v>688</v>
      </c>
      <c r="L23" s="310" t="s">
        <v>99</v>
      </c>
      <c r="M23" s="172" t="s">
        <v>27</v>
      </c>
      <c r="N23" s="172" t="s">
        <v>25</v>
      </c>
      <c r="O23" s="172" t="s">
        <v>736</v>
      </c>
      <c r="P23" s="173" t="s">
        <v>27</v>
      </c>
      <c r="Q23" s="173" t="s">
        <v>27</v>
      </c>
      <c r="R23" s="214" t="s">
        <v>27</v>
      </c>
      <c r="S23" s="203"/>
    </row>
    <row r="24" spans="1:19" s="44" customFormat="1" ht="60">
      <c r="A24" s="178" t="s">
        <v>76</v>
      </c>
      <c r="B24" s="144" t="s">
        <v>37</v>
      </c>
      <c r="C24" s="142">
        <v>349822</v>
      </c>
      <c r="D24" s="172" t="s">
        <v>168</v>
      </c>
      <c r="E24" s="172">
        <v>1973</v>
      </c>
      <c r="F24" s="289">
        <v>159.01</v>
      </c>
      <c r="G24" s="172" t="s">
        <v>28</v>
      </c>
      <c r="H24" s="172" t="s">
        <v>29</v>
      </c>
      <c r="I24" s="181" t="s">
        <v>650</v>
      </c>
      <c r="J24" s="172" t="s">
        <v>34</v>
      </c>
      <c r="K24" s="172" t="s">
        <v>689</v>
      </c>
      <c r="L24" s="310" t="s">
        <v>100</v>
      </c>
      <c r="M24" s="172" t="s">
        <v>27</v>
      </c>
      <c r="N24" s="172" t="s">
        <v>25</v>
      </c>
      <c r="O24" s="172" t="s">
        <v>737</v>
      </c>
      <c r="P24" s="173" t="s">
        <v>27</v>
      </c>
      <c r="Q24" s="173" t="s">
        <v>27</v>
      </c>
      <c r="R24" s="214" t="s">
        <v>27</v>
      </c>
      <c r="S24" s="203"/>
    </row>
    <row r="25" spans="1:19" s="44" customFormat="1" ht="36">
      <c r="A25" s="178" t="s">
        <v>77</v>
      </c>
      <c r="B25" s="144" t="s">
        <v>243</v>
      </c>
      <c r="C25" s="142">
        <v>455400</v>
      </c>
      <c r="D25" s="172" t="s">
        <v>168</v>
      </c>
      <c r="E25" s="172">
        <v>1950</v>
      </c>
      <c r="F25" s="289">
        <v>207</v>
      </c>
      <c r="G25" s="172" t="s">
        <v>28</v>
      </c>
      <c r="H25" s="172" t="s">
        <v>33</v>
      </c>
      <c r="I25" s="172" t="s">
        <v>30</v>
      </c>
      <c r="J25" s="172" t="s">
        <v>31</v>
      </c>
      <c r="K25" s="172" t="s">
        <v>690</v>
      </c>
      <c r="L25" s="310" t="s">
        <v>102</v>
      </c>
      <c r="M25" s="172" t="s">
        <v>27</v>
      </c>
      <c r="N25" s="172" t="s">
        <v>25</v>
      </c>
      <c r="O25" s="172" t="s">
        <v>38</v>
      </c>
      <c r="P25" s="173" t="s">
        <v>27</v>
      </c>
      <c r="Q25" s="173" t="s">
        <v>27</v>
      </c>
      <c r="R25" s="214" t="s">
        <v>27</v>
      </c>
      <c r="S25" s="203"/>
    </row>
    <row r="26" spans="1:19" s="44" customFormat="1" ht="60">
      <c r="A26" s="178" t="s">
        <v>78</v>
      </c>
      <c r="B26" s="144" t="s">
        <v>244</v>
      </c>
      <c r="C26" s="142">
        <v>455400</v>
      </c>
      <c r="D26" s="172" t="s">
        <v>168</v>
      </c>
      <c r="E26" s="172">
        <v>1996</v>
      </c>
      <c r="F26" s="289">
        <v>207</v>
      </c>
      <c r="G26" s="172" t="s">
        <v>28</v>
      </c>
      <c r="H26" s="172" t="s">
        <v>32</v>
      </c>
      <c r="I26" s="181" t="s">
        <v>650</v>
      </c>
      <c r="J26" s="172" t="s">
        <v>34</v>
      </c>
      <c r="K26" s="172" t="s">
        <v>691</v>
      </c>
      <c r="L26" s="310" t="s">
        <v>100</v>
      </c>
      <c r="M26" s="172" t="s">
        <v>27</v>
      </c>
      <c r="N26" s="172" t="s">
        <v>25</v>
      </c>
      <c r="O26" s="181" t="s">
        <v>738</v>
      </c>
      <c r="P26" s="173" t="s">
        <v>27</v>
      </c>
      <c r="Q26" s="173" t="s">
        <v>27</v>
      </c>
      <c r="R26" s="214" t="s">
        <v>27</v>
      </c>
      <c r="S26" s="203"/>
    </row>
    <row r="27" spans="1:19" s="44" customFormat="1" ht="48">
      <c r="A27" s="178" t="s">
        <v>79</v>
      </c>
      <c r="B27" s="144" t="s">
        <v>253</v>
      </c>
      <c r="C27" s="142">
        <v>772200</v>
      </c>
      <c r="D27" s="172" t="s">
        <v>168</v>
      </c>
      <c r="E27" s="172">
        <v>1975</v>
      </c>
      <c r="F27" s="289">
        <v>351</v>
      </c>
      <c r="G27" s="172" t="s">
        <v>28</v>
      </c>
      <c r="H27" s="172" t="s">
        <v>29</v>
      </c>
      <c r="I27" s="181" t="s">
        <v>650</v>
      </c>
      <c r="J27" s="172" t="s">
        <v>34</v>
      </c>
      <c r="K27" s="172" t="s">
        <v>687</v>
      </c>
      <c r="L27" s="310" t="s">
        <v>100</v>
      </c>
      <c r="M27" s="172" t="s">
        <v>27</v>
      </c>
      <c r="N27" s="173" t="s">
        <v>25</v>
      </c>
      <c r="O27" s="172" t="s">
        <v>739</v>
      </c>
      <c r="P27" s="173" t="s">
        <v>27</v>
      </c>
      <c r="Q27" s="173" t="s">
        <v>27</v>
      </c>
      <c r="R27" s="214" t="s">
        <v>27</v>
      </c>
      <c r="S27" s="203"/>
    </row>
    <row r="28" spans="1:19" s="44" customFormat="1" ht="36">
      <c r="A28" s="178" t="s">
        <v>80</v>
      </c>
      <c r="B28" s="144" t="s">
        <v>39</v>
      </c>
      <c r="C28" s="142">
        <v>517000</v>
      </c>
      <c r="D28" s="172" t="s">
        <v>168</v>
      </c>
      <c r="E28" s="172">
        <v>1982</v>
      </c>
      <c r="F28" s="289">
        <v>235</v>
      </c>
      <c r="G28" s="172" t="s">
        <v>28</v>
      </c>
      <c r="H28" s="172" t="s">
        <v>29</v>
      </c>
      <c r="I28" s="172" t="s">
        <v>30</v>
      </c>
      <c r="J28" s="172" t="s">
        <v>31</v>
      </c>
      <c r="K28" s="172" t="s">
        <v>690</v>
      </c>
      <c r="L28" s="310" t="s">
        <v>102</v>
      </c>
      <c r="M28" s="172" t="s">
        <v>27</v>
      </c>
      <c r="N28" s="172" t="s">
        <v>25</v>
      </c>
      <c r="O28" s="172" t="s">
        <v>40</v>
      </c>
      <c r="P28" s="173" t="s">
        <v>27</v>
      </c>
      <c r="Q28" s="173" t="s">
        <v>27</v>
      </c>
      <c r="R28" s="214" t="s">
        <v>27</v>
      </c>
      <c r="S28" s="203"/>
    </row>
    <row r="29" spans="1:19" s="44" customFormat="1" ht="48">
      <c r="A29" s="178" t="s">
        <v>81</v>
      </c>
      <c r="B29" s="144" t="s">
        <v>41</v>
      </c>
      <c r="C29" s="142">
        <v>627000</v>
      </c>
      <c r="D29" s="172" t="s">
        <v>168</v>
      </c>
      <c r="E29" s="172">
        <v>1960</v>
      </c>
      <c r="F29" s="289">
        <v>285</v>
      </c>
      <c r="G29" s="172" t="s">
        <v>28</v>
      </c>
      <c r="H29" s="172" t="s">
        <v>32</v>
      </c>
      <c r="I29" s="172" t="s">
        <v>30</v>
      </c>
      <c r="J29" s="172" t="s">
        <v>31</v>
      </c>
      <c r="K29" s="172" t="s">
        <v>692</v>
      </c>
      <c r="L29" s="310" t="s">
        <v>102</v>
      </c>
      <c r="M29" s="172" t="s">
        <v>27</v>
      </c>
      <c r="N29" s="172" t="s">
        <v>25</v>
      </c>
      <c r="O29" s="172" t="s">
        <v>740</v>
      </c>
      <c r="P29" s="173" t="s">
        <v>27</v>
      </c>
      <c r="Q29" s="173" t="s">
        <v>27</v>
      </c>
      <c r="R29" s="214" t="s">
        <v>27</v>
      </c>
      <c r="S29" s="203"/>
    </row>
    <row r="30" spans="1:19" s="44" customFormat="1" ht="48">
      <c r="A30" s="178" t="s">
        <v>82</v>
      </c>
      <c r="B30" s="144" t="s">
        <v>42</v>
      </c>
      <c r="C30" s="142">
        <v>727540</v>
      </c>
      <c r="D30" s="172" t="s">
        <v>168</v>
      </c>
      <c r="E30" s="172">
        <v>1960</v>
      </c>
      <c r="F30" s="289">
        <v>330.7</v>
      </c>
      <c r="G30" s="172" t="s">
        <v>28</v>
      </c>
      <c r="H30" s="172" t="s">
        <v>32</v>
      </c>
      <c r="I30" s="172" t="s">
        <v>30</v>
      </c>
      <c r="J30" s="172" t="s">
        <v>31</v>
      </c>
      <c r="K30" s="172" t="s">
        <v>693</v>
      </c>
      <c r="L30" s="310" t="s">
        <v>102</v>
      </c>
      <c r="M30" s="172" t="s">
        <v>27</v>
      </c>
      <c r="N30" s="172" t="s">
        <v>25</v>
      </c>
      <c r="O30" s="172" t="s">
        <v>43</v>
      </c>
      <c r="P30" s="173" t="s">
        <v>27</v>
      </c>
      <c r="Q30" s="173" t="s">
        <v>27</v>
      </c>
      <c r="R30" s="214" t="s">
        <v>27</v>
      </c>
      <c r="S30" s="203"/>
    </row>
    <row r="31" spans="1:19" s="44" customFormat="1" ht="36">
      <c r="A31" s="178" t="s">
        <v>83</v>
      </c>
      <c r="B31" s="144" t="s">
        <v>44</v>
      </c>
      <c r="C31" s="142">
        <v>333960</v>
      </c>
      <c r="D31" s="172" t="s">
        <v>168</v>
      </c>
      <c r="E31" s="172">
        <v>1958</v>
      </c>
      <c r="F31" s="289">
        <v>151.8</v>
      </c>
      <c r="G31" s="172" t="s">
        <v>28</v>
      </c>
      <c r="H31" s="172" t="s">
        <v>33</v>
      </c>
      <c r="I31" s="172" t="s">
        <v>30</v>
      </c>
      <c r="J31" s="172" t="s">
        <v>31</v>
      </c>
      <c r="K31" s="172" t="s">
        <v>690</v>
      </c>
      <c r="L31" s="310" t="s">
        <v>99</v>
      </c>
      <c r="M31" s="172" t="s">
        <v>27</v>
      </c>
      <c r="N31" s="172" t="s">
        <v>25</v>
      </c>
      <c r="O31" s="172" t="s">
        <v>45</v>
      </c>
      <c r="P31" s="173" t="s">
        <v>27</v>
      </c>
      <c r="Q31" s="173" t="s">
        <v>27</v>
      </c>
      <c r="R31" s="214" t="s">
        <v>27</v>
      </c>
      <c r="S31" s="203"/>
    </row>
    <row r="32" spans="1:19" s="44" customFormat="1" ht="48">
      <c r="A32" s="178" t="s">
        <v>84</v>
      </c>
      <c r="B32" s="144" t="s">
        <v>46</v>
      </c>
      <c r="C32" s="142">
        <v>1047200</v>
      </c>
      <c r="D32" s="172" t="s">
        <v>168</v>
      </c>
      <c r="E32" s="172">
        <v>2006</v>
      </c>
      <c r="F32" s="289">
        <v>476</v>
      </c>
      <c r="G32" s="172" t="s">
        <v>28</v>
      </c>
      <c r="H32" s="172" t="s">
        <v>32</v>
      </c>
      <c r="I32" s="172" t="s">
        <v>30</v>
      </c>
      <c r="J32" s="172" t="s">
        <v>31</v>
      </c>
      <c r="K32" s="172" t="s">
        <v>694</v>
      </c>
      <c r="L32" s="310" t="s">
        <v>99</v>
      </c>
      <c r="M32" s="172" t="s">
        <v>27</v>
      </c>
      <c r="N32" s="172" t="s">
        <v>25</v>
      </c>
      <c r="O32" s="181" t="s">
        <v>741</v>
      </c>
      <c r="P32" s="173" t="s">
        <v>27</v>
      </c>
      <c r="Q32" s="173" t="s">
        <v>27</v>
      </c>
      <c r="R32" s="214" t="s">
        <v>27</v>
      </c>
      <c r="S32" s="203"/>
    </row>
    <row r="33" spans="1:19" s="44" customFormat="1" ht="60">
      <c r="A33" s="178" t="s">
        <v>85</v>
      </c>
      <c r="B33" s="144" t="s">
        <v>210</v>
      </c>
      <c r="C33" s="142">
        <v>776521.69</v>
      </c>
      <c r="D33" s="172" t="s">
        <v>167</v>
      </c>
      <c r="E33" s="172">
        <v>2012</v>
      </c>
      <c r="F33" s="289">
        <v>326.85</v>
      </c>
      <c r="G33" s="172" t="s">
        <v>28</v>
      </c>
      <c r="H33" s="172" t="s">
        <v>32</v>
      </c>
      <c r="I33" s="172" t="s">
        <v>30</v>
      </c>
      <c r="J33" s="172" t="s">
        <v>31</v>
      </c>
      <c r="K33" s="172" t="s">
        <v>695</v>
      </c>
      <c r="L33" s="310" t="s">
        <v>102</v>
      </c>
      <c r="M33" s="172" t="s">
        <v>27</v>
      </c>
      <c r="N33" s="172" t="s">
        <v>25</v>
      </c>
      <c r="O33" s="181" t="s">
        <v>742</v>
      </c>
      <c r="P33" s="173" t="s">
        <v>27</v>
      </c>
      <c r="Q33" s="173" t="s">
        <v>27</v>
      </c>
      <c r="R33" s="214" t="s">
        <v>27</v>
      </c>
      <c r="S33" s="203"/>
    </row>
    <row r="34" spans="1:19" s="44" customFormat="1" ht="24">
      <c r="A34" s="178" t="s">
        <v>86</v>
      </c>
      <c r="B34" s="144" t="s">
        <v>257</v>
      </c>
      <c r="C34" s="311">
        <v>648778.77</v>
      </c>
      <c r="D34" s="172" t="s">
        <v>167</v>
      </c>
      <c r="E34" s="172">
        <v>2015</v>
      </c>
      <c r="F34" s="289" t="s">
        <v>528</v>
      </c>
      <c r="G34" s="172" t="s">
        <v>28</v>
      </c>
      <c r="H34" s="181" t="s">
        <v>32</v>
      </c>
      <c r="I34" s="181" t="s">
        <v>30</v>
      </c>
      <c r="J34" s="172" t="s">
        <v>31</v>
      </c>
      <c r="K34" s="172" t="s">
        <v>687</v>
      </c>
      <c r="L34" s="310" t="s">
        <v>99</v>
      </c>
      <c r="M34" s="172" t="s">
        <v>27</v>
      </c>
      <c r="N34" s="172" t="s">
        <v>25</v>
      </c>
      <c r="O34" s="181" t="s">
        <v>650</v>
      </c>
      <c r="P34" s="173" t="s">
        <v>27</v>
      </c>
      <c r="Q34" s="173" t="s">
        <v>27</v>
      </c>
      <c r="R34" s="214" t="s">
        <v>27</v>
      </c>
      <c r="S34" s="203"/>
    </row>
    <row r="35" spans="1:19" s="44" customFormat="1" ht="24">
      <c r="A35" s="178" t="s">
        <v>87</v>
      </c>
      <c r="B35" s="144" t="s">
        <v>258</v>
      </c>
      <c r="C35" s="311">
        <v>628206.3</v>
      </c>
      <c r="D35" s="172" t="s">
        <v>167</v>
      </c>
      <c r="E35" s="172">
        <v>2017</v>
      </c>
      <c r="F35" s="289" t="s">
        <v>528</v>
      </c>
      <c r="G35" s="172" t="s">
        <v>28</v>
      </c>
      <c r="H35" s="181" t="s">
        <v>32</v>
      </c>
      <c r="I35" s="181" t="s">
        <v>30</v>
      </c>
      <c r="J35" s="172" t="s">
        <v>31</v>
      </c>
      <c r="K35" s="172" t="s">
        <v>687</v>
      </c>
      <c r="L35" s="310" t="s">
        <v>99</v>
      </c>
      <c r="M35" s="172" t="s">
        <v>27</v>
      </c>
      <c r="N35" s="172" t="s">
        <v>25</v>
      </c>
      <c r="O35" s="181" t="s">
        <v>650</v>
      </c>
      <c r="P35" s="173" t="s">
        <v>27</v>
      </c>
      <c r="Q35" s="173" t="s">
        <v>27</v>
      </c>
      <c r="R35" s="214" t="s">
        <v>27</v>
      </c>
      <c r="S35" s="203"/>
    </row>
    <row r="36" spans="1:19" s="44" customFormat="1" ht="48">
      <c r="A36" s="178" t="s">
        <v>88</v>
      </c>
      <c r="B36" s="144" t="s">
        <v>211</v>
      </c>
      <c r="C36" s="142">
        <v>94097.63</v>
      </c>
      <c r="D36" s="172" t="s">
        <v>167</v>
      </c>
      <c r="E36" s="172">
        <v>2014</v>
      </c>
      <c r="F36" s="289">
        <v>182</v>
      </c>
      <c r="G36" s="172" t="s">
        <v>28</v>
      </c>
      <c r="H36" s="181" t="s">
        <v>32</v>
      </c>
      <c r="I36" s="181" t="s">
        <v>30</v>
      </c>
      <c r="J36" s="172" t="s">
        <v>31</v>
      </c>
      <c r="K36" s="172" t="s">
        <v>689</v>
      </c>
      <c r="L36" s="310" t="s">
        <v>100</v>
      </c>
      <c r="M36" s="172" t="s">
        <v>27</v>
      </c>
      <c r="N36" s="172" t="s">
        <v>25</v>
      </c>
      <c r="O36" s="181" t="s">
        <v>650</v>
      </c>
      <c r="P36" s="173" t="s">
        <v>27</v>
      </c>
      <c r="Q36" s="173" t="s">
        <v>27</v>
      </c>
      <c r="R36" s="214" t="s">
        <v>27</v>
      </c>
      <c r="S36" s="203"/>
    </row>
    <row r="37" spans="1:19" s="44" customFormat="1" ht="24">
      <c r="A37" s="178" t="s">
        <v>170</v>
      </c>
      <c r="B37" s="144" t="s">
        <v>701</v>
      </c>
      <c r="C37" s="142">
        <v>1249671.82</v>
      </c>
      <c r="D37" s="172" t="s">
        <v>167</v>
      </c>
      <c r="E37" s="172" t="s">
        <v>702</v>
      </c>
      <c r="F37" s="289">
        <v>35.07</v>
      </c>
      <c r="G37" s="289" t="s">
        <v>703</v>
      </c>
      <c r="H37" s="289" t="s">
        <v>56</v>
      </c>
      <c r="I37" s="289" t="s">
        <v>30</v>
      </c>
      <c r="J37" s="289" t="s">
        <v>704</v>
      </c>
      <c r="K37" s="172" t="s">
        <v>706</v>
      </c>
      <c r="L37" s="310" t="s">
        <v>707</v>
      </c>
      <c r="M37" s="172" t="s">
        <v>25</v>
      </c>
      <c r="N37" s="172" t="s">
        <v>25</v>
      </c>
      <c r="O37" s="181" t="s">
        <v>708</v>
      </c>
      <c r="P37" s="173" t="s">
        <v>27</v>
      </c>
      <c r="Q37" s="173" t="s">
        <v>27</v>
      </c>
      <c r="R37" s="214" t="s">
        <v>27</v>
      </c>
      <c r="S37" s="203"/>
    </row>
    <row r="38" spans="1:19" s="44" customFormat="1" ht="60">
      <c r="A38" s="178" t="s">
        <v>171</v>
      </c>
      <c r="B38" s="232" t="s">
        <v>214</v>
      </c>
      <c r="C38" s="142">
        <v>394495</v>
      </c>
      <c r="D38" s="172" t="s">
        <v>167</v>
      </c>
      <c r="E38" s="231">
        <v>2002</v>
      </c>
      <c r="F38" s="308">
        <v>380.9</v>
      </c>
      <c r="G38" s="231" t="s">
        <v>743</v>
      </c>
      <c r="H38" s="260" t="s">
        <v>32</v>
      </c>
      <c r="I38" s="260" t="s">
        <v>33</v>
      </c>
      <c r="J38" s="231" t="s">
        <v>31</v>
      </c>
      <c r="K38" s="172" t="s">
        <v>670</v>
      </c>
      <c r="L38" s="310" t="s">
        <v>102</v>
      </c>
      <c r="M38" s="231" t="s">
        <v>27</v>
      </c>
      <c r="N38" s="231" t="s">
        <v>25</v>
      </c>
      <c r="O38" s="181" t="s">
        <v>650</v>
      </c>
      <c r="P38" s="173" t="s">
        <v>27</v>
      </c>
      <c r="Q38" s="173" t="s">
        <v>27</v>
      </c>
      <c r="R38" s="214" t="s">
        <v>27</v>
      </c>
      <c r="S38" s="203"/>
    </row>
    <row r="39" spans="1:19" s="1" customFormat="1" ht="12" customHeight="1">
      <c r="A39" s="197" t="s">
        <v>172</v>
      </c>
      <c r="B39" s="249" t="s">
        <v>124</v>
      </c>
      <c r="C39" s="255">
        <v>128308.88</v>
      </c>
      <c r="D39" s="172" t="s">
        <v>167</v>
      </c>
      <c r="E39" s="172">
        <v>2016</v>
      </c>
      <c r="F39" s="358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60"/>
      <c r="S39" s="203"/>
    </row>
    <row r="40" spans="1:19" s="1" customFormat="1" ht="12" customHeight="1">
      <c r="A40" s="197" t="s">
        <v>173</v>
      </c>
      <c r="B40" s="144" t="s">
        <v>123</v>
      </c>
      <c r="C40" s="255">
        <v>3694</v>
      </c>
      <c r="D40" s="172" t="s">
        <v>167</v>
      </c>
      <c r="E40" s="200">
        <v>2006</v>
      </c>
      <c r="F40" s="361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3"/>
      <c r="S40" s="203"/>
    </row>
    <row r="41" spans="1:19" s="1" customFormat="1" ht="12" customHeight="1">
      <c r="A41" s="197" t="s">
        <v>174</v>
      </c>
      <c r="B41" s="144" t="s">
        <v>125</v>
      </c>
      <c r="C41" s="255">
        <v>3694</v>
      </c>
      <c r="D41" s="172" t="s">
        <v>167</v>
      </c>
      <c r="E41" s="200">
        <v>2006</v>
      </c>
      <c r="F41" s="361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3"/>
      <c r="S41" s="203"/>
    </row>
    <row r="42" spans="1:19" s="1" customFormat="1" ht="12" customHeight="1">
      <c r="A42" s="197" t="s">
        <v>175</v>
      </c>
      <c r="B42" s="144" t="s">
        <v>126</v>
      </c>
      <c r="C42" s="255">
        <v>3832.34</v>
      </c>
      <c r="D42" s="172" t="s">
        <v>167</v>
      </c>
      <c r="E42" s="200">
        <v>2007</v>
      </c>
      <c r="F42" s="361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3"/>
      <c r="S42" s="203"/>
    </row>
    <row r="43" spans="1:19" s="1" customFormat="1" ht="12" customHeight="1">
      <c r="A43" s="197" t="s">
        <v>176</v>
      </c>
      <c r="B43" s="144" t="s">
        <v>127</v>
      </c>
      <c r="C43" s="255">
        <v>3832.33</v>
      </c>
      <c r="D43" s="172" t="s">
        <v>167</v>
      </c>
      <c r="E43" s="200">
        <v>2007</v>
      </c>
      <c r="F43" s="361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3"/>
      <c r="S43" s="203"/>
    </row>
    <row r="44" spans="1:19" s="1" customFormat="1" ht="12" customHeight="1">
      <c r="A44" s="197" t="s">
        <v>177</v>
      </c>
      <c r="B44" s="144" t="s">
        <v>128</v>
      </c>
      <c r="C44" s="255">
        <v>3832.33</v>
      </c>
      <c r="D44" s="172" t="s">
        <v>167</v>
      </c>
      <c r="E44" s="200">
        <v>2007</v>
      </c>
      <c r="F44" s="361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3"/>
      <c r="S44" s="203"/>
    </row>
    <row r="45" spans="1:19" s="1" customFormat="1" ht="12" customHeight="1">
      <c r="A45" s="197" t="s">
        <v>178</v>
      </c>
      <c r="B45" s="144" t="s">
        <v>129</v>
      </c>
      <c r="C45" s="255">
        <v>5149.41</v>
      </c>
      <c r="D45" s="172" t="s">
        <v>167</v>
      </c>
      <c r="E45" s="200">
        <v>2007</v>
      </c>
      <c r="F45" s="361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3"/>
      <c r="S45" s="203"/>
    </row>
    <row r="46" spans="1:19" s="1" customFormat="1" ht="12" customHeight="1">
      <c r="A46" s="197" t="s">
        <v>179</v>
      </c>
      <c r="B46" s="144" t="s">
        <v>130</v>
      </c>
      <c r="C46" s="255">
        <v>5397.91</v>
      </c>
      <c r="D46" s="172" t="s">
        <v>167</v>
      </c>
      <c r="E46" s="200">
        <v>2008</v>
      </c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3"/>
      <c r="S46" s="203"/>
    </row>
    <row r="47" spans="1:19" s="1" customFormat="1" ht="12" customHeight="1">
      <c r="A47" s="197" t="s">
        <v>180</v>
      </c>
      <c r="B47" s="144" t="s">
        <v>131</v>
      </c>
      <c r="C47" s="255">
        <v>4947</v>
      </c>
      <c r="D47" s="172" t="s">
        <v>167</v>
      </c>
      <c r="E47" s="200">
        <v>2009</v>
      </c>
      <c r="F47" s="361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3"/>
      <c r="S47" s="203"/>
    </row>
    <row r="48" spans="1:19" s="1" customFormat="1" ht="12" customHeight="1">
      <c r="A48" s="197" t="s">
        <v>181</v>
      </c>
      <c r="B48" s="290" t="s">
        <v>132</v>
      </c>
      <c r="C48" s="255">
        <v>5197</v>
      </c>
      <c r="D48" s="172" t="s">
        <v>167</v>
      </c>
      <c r="E48" s="200">
        <v>2009</v>
      </c>
      <c r="F48" s="361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3"/>
      <c r="S48" s="203"/>
    </row>
    <row r="49" spans="1:19" s="1" customFormat="1" ht="12" customHeight="1">
      <c r="A49" s="197" t="s">
        <v>182</v>
      </c>
      <c r="B49" s="290" t="s">
        <v>133</v>
      </c>
      <c r="C49" s="255">
        <v>4200</v>
      </c>
      <c r="D49" s="172" t="s">
        <v>167</v>
      </c>
      <c r="E49" s="200">
        <v>2010</v>
      </c>
      <c r="F49" s="361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3"/>
      <c r="S49" s="203"/>
    </row>
    <row r="50" spans="1:19" s="1" customFormat="1" ht="12" customHeight="1">
      <c r="A50" s="197" t="s">
        <v>183</v>
      </c>
      <c r="B50" s="290" t="s">
        <v>133</v>
      </c>
      <c r="C50" s="255">
        <v>8806.53</v>
      </c>
      <c r="D50" s="172" t="s">
        <v>167</v>
      </c>
      <c r="E50" s="200">
        <v>2011</v>
      </c>
      <c r="F50" s="361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3"/>
      <c r="S50" s="203"/>
    </row>
    <row r="51" spans="1:19" s="1" customFormat="1" ht="12" customHeight="1">
      <c r="A51" s="197" t="s">
        <v>184</v>
      </c>
      <c r="B51" s="144" t="s">
        <v>134</v>
      </c>
      <c r="C51" s="255">
        <v>3567</v>
      </c>
      <c r="D51" s="172" t="s">
        <v>167</v>
      </c>
      <c r="E51" s="200">
        <v>2013</v>
      </c>
      <c r="F51" s="361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3"/>
      <c r="S51" s="203"/>
    </row>
    <row r="52" spans="1:19" s="1" customFormat="1" ht="12" customHeight="1">
      <c r="A52" s="197" t="s">
        <v>185</v>
      </c>
      <c r="B52" s="144" t="s">
        <v>135</v>
      </c>
      <c r="C52" s="255">
        <v>4428</v>
      </c>
      <c r="D52" s="172" t="s">
        <v>167</v>
      </c>
      <c r="E52" s="200">
        <v>2013</v>
      </c>
      <c r="F52" s="361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3"/>
      <c r="S52" s="203"/>
    </row>
    <row r="53" spans="1:19" s="1" customFormat="1" ht="12" customHeight="1">
      <c r="A53" s="197" t="s">
        <v>186</v>
      </c>
      <c r="B53" s="144" t="s">
        <v>136</v>
      </c>
      <c r="C53" s="255">
        <v>3567</v>
      </c>
      <c r="D53" s="172" t="s">
        <v>167</v>
      </c>
      <c r="E53" s="200">
        <v>2013</v>
      </c>
      <c r="F53" s="361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3"/>
      <c r="S53" s="203"/>
    </row>
    <row r="54" spans="1:19" s="1" customFormat="1" ht="12" customHeight="1">
      <c r="A54" s="197" t="s">
        <v>187</v>
      </c>
      <c r="B54" s="144" t="s">
        <v>137</v>
      </c>
      <c r="C54" s="255">
        <v>3567</v>
      </c>
      <c r="D54" s="172" t="s">
        <v>167</v>
      </c>
      <c r="E54" s="200">
        <v>2013</v>
      </c>
      <c r="F54" s="361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3"/>
      <c r="S54" s="203"/>
    </row>
    <row r="55" spans="1:19" s="1" customFormat="1" ht="12" customHeight="1">
      <c r="A55" s="197" t="s">
        <v>188</v>
      </c>
      <c r="B55" s="144" t="s">
        <v>138</v>
      </c>
      <c r="C55" s="255">
        <v>3567</v>
      </c>
      <c r="D55" s="172" t="s">
        <v>167</v>
      </c>
      <c r="E55" s="200">
        <v>2013</v>
      </c>
      <c r="F55" s="361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3"/>
      <c r="S55" s="203"/>
    </row>
    <row r="56" spans="1:19" s="1" customFormat="1" ht="12" customHeight="1">
      <c r="A56" s="197" t="s">
        <v>189</v>
      </c>
      <c r="B56" s="144" t="s">
        <v>138</v>
      </c>
      <c r="C56" s="255">
        <v>3567</v>
      </c>
      <c r="D56" s="172" t="s">
        <v>167</v>
      </c>
      <c r="E56" s="200">
        <v>2013</v>
      </c>
      <c r="F56" s="361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3"/>
      <c r="S56" s="203"/>
    </row>
    <row r="57" spans="1:19" s="1" customFormat="1" ht="12" customHeight="1">
      <c r="A57" s="197" t="s">
        <v>190</v>
      </c>
      <c r="B57" s="144" t="s">
        <v>139</v>
      </c>
      <c r="C57" s="255">
        <v>3567</v>
      </c>
      <c r="D57" s="172" t="s">
        <v>167</v>
      </c>
      <c r="E57" s="200">
        <v>2013</v>
      </c>
      <c r="F57" s="361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3"/>
      <c r="S57" s="203"/>
    </row>
    <row r="58" spans="1:19" s="1" customFormat="1" ht="12" customHeight="1">
      <c r="A58" s="197" t="s">
        <v>191</v>
      </c>
      <c r="B58" s="144" t="s">
        <v>140</v>
      </c>
      <c r="C58" s="255">
        <v>3567</v>
      </c>
      <c r="D58" s="172" t="s">
        <v>167</v>
      </c>
      <c r="E58" s="200">
        <v>2013</v>
      </c>
      <c r="F58" s="361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3"/>
      <c r="S58" s="203"/>
    </row>
    <row r="59" spans="1:19" s="1" customFormat="1" ht="12" customHeight="1">
      <c r="A59" s="197" t="s">
        <v>192</v>
      </c>
      <c r="B59" s="144" t="s">
        <v>141</v>
      </c>
      <c r="C59" s="255">
        <v>4428</v>
      </c>
      <c r="D59" s="172" t="s">
        <v>167</v>
      </c>
      <c r="E59" s="200">
        <v>2013</v>
      </c>
      <c r="F59" s="361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3"/>
      <c r="S59" s="203"/>
    </row>
    <row r="60" spans="1:19" s="1" customFormat="1" ht="12" customHeight="1">
      <c r="A60" s="197" t="s">
        <v>193</v>
      </c>
      <c r="B60" s="144" t="s">
        <v>142</v>
      </c>
      <c r="C60" s="255">
        <v>3567</v>
      </c>
      <c r="D60" s="172" t="s">
        <v>167</v>
      </c>
      <c r="E60" s="200">
        <v>2013</v>
      </c>
      <c r="F60" s="361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3"/>
      <c r="S60" s="203"/>
    </row>
    <row r="61" spans="1:19" s="1" customFormat="1" ht="12" customHeight="1">
      <c r="A61" s="197" t="s">
        <v>194</v>
      </c>
      <c r="B61" s="144" t="s">
        <v>143</v>
      </c>
      <c r="C61" s="255">
        <v>3567</v>
      </c>
      <c r="D61" s="172" t="s">
        <v>167</v>
      </c>
      <c r="E61" s="200">
        <v>2013</v>
      </c>
      <c r="F61" s="361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3"/>
      <c r="S61" s="203"/>
    </row>
    <row r="62" spans="1:19" s="1" customFormat="1" ht="12" customHeight="1">
      <c r="A62" s="197" t="s">
        <v>195</v>
      </c>
      <c r="B62" s="144" t="s">
        <v>144</v>
      </c>
      <c r="C62" s="255">
        <v>3567</v>
      </c>
      <c r="D62" s="172" t="s">
        <v>167</v>
      </c>
      <c r="E62" s="200">
        <v>2013</v>
      </c>
      <c r="F62" s="361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3"/>
      <c r="S62" s="203"/>
    </row>
    <row r="63" spans="1:19" s="1" customFormat="1" ht="12" customHeight="1">
      <c r="A63" s="197" t="s">
        <v>196</v>
      </c>
      <c r="B63" s="144" t="s">
        <v>145</v>
      </c>
      <c r="C63" s="255">
        <v>3567</v>
      </c>
      <c r="D63" s="172" t="s">
        <v>167</v>
      </c>
      <c r="E63" s="200">
        <v>2013</v>
      </c>
      <c r="F63" s="361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3"/>
      <c r="S63" s="203"/>
    </row>
    <row r="64" spans="1:19" s="1" customFormat="1" ht="12" customHeight="1">
      <c r="A64" s="197" t="s">
        <v>197</v>
      </c>
      <c r="B64" s="144" t="s">
        <v>146</v>
      </c>
      <c r="C64" s="255">
        <v>3567</v>
      </c>
      <c r="D64" s="172" t="s">
        <v>167</v>
      </c>
      <c r="E64" s="200">
        <v>2013</v>
      </c>
      <c r="F64" s="361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3"/>
      <c r="S64" s="203"/>
    </row>
    <row r="65" spans="1:19" s="1" customFormat="1" ht="12" customHeight="1">
      <c r="A65" s="197" t="s">
        <v>198</v>
      </c>
      <c r="B65" s="155" t="s">
        <v>147</v>
      </c>
      <c r="C65" s="261">
        <v>3499.35</v>
      </c>
      <c r="D65" s="172" t="s">
        <v>167</v>
      </c>
      <c r="E65" s="134">
        <v>2015</v>
      </c>
      <c r="F65" s="361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3"/>
      <c r="S65" s="203"/>
    </row>
    <row r="66" spans="1:19" s="1" customFormat="1" ht="12" customHeight="1">
      <c r="A66" s="197" t="s">
        <v>199</v>
      </c>
      <c r="B66" s="155" t="s">
        <v>148</v>
      </c>
      <c r="C66" s="261">
        <v>3499.35</v>
      </c>
      <c r="D66" s="172" t="s">
        <v>167</v>
      </c>
      <c r="E66" s="134">
        <v>2015</v>
      </c>
      <c r="F66" s="361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3"/>
      <c r="S66" s="203"/>
    </row>
    <row r="67" spans="1:19" s="1" customFormat="1" ht="12" customHeight="1">
      <c r="A67" s="197" t="s">
        <v>200</v>
      </c>
      <c r="B67" s="155" t="s">
        <v>149</v>
      </c>
      <c r="C67" s="261">
        <v>3499.35</v>
      </c>
      <c r="D67" s="172" t="s">
        <v>167</v>
      </c>
      <c r="E67" s="134">
        <v>2015</v>
      </c>
      <c r="F67" s="361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3"/>
      <c r="S67" s="203"/>
    </row>
    <row r="68" spans="1:19" s="1" customFormat="1" ht="12" customHeight="1">
      <c r="A68" s="197" t="s">
        <v>201</v>
      </c>
      <c r="B68" s="155" t="s">
        <v>150</v>
      </c>
      <c r="C68" s="261">
        <v>3499.35</v>
      </c>
      <c r="D68" s="172" t="s">
        <v>167</v>
      </c>
      <c r="E68" s="134">
        <v>2015</v>
      </c>
      <c r="F68" s="361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3"/>
      <c r="S68" s="203"/>
    </row>
    <row r="69" spans="1:19" s="1" customFormat="1" ht="12" customHeight="1">
      <c r="A69" s="197" t="s">
        <v>202</v>
      </c>
      <c r="B69" s="155" t="s">
        <v>151</v>
      </c>
      <c r="C69" s="261">
        <v>3499.35</v>
      </c>
      <c r="D69" s="172" t="s">
        <v>167</v>
      </c>
      <c r="E69" s="134">
        <v>2015</v>
      </c>
      <c r="F69" s="361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3"/>
      <c r="S69" s="203"/>
    </row>
    <row r="70" spans="1:19" s="1" customFormat="1" ht="12" customHeight="1">
      <c r="A70" s="197" t="s">
        <v>203</v>
      </c>
      <c r="B70" s="155" t="s">
        <v>140</v>
      </c>
      <c r="C70" s="261">
        <v>3499.35</v>
      </c>
      <c r="D70" s="172" t="s">
        <v>167</v>
      </c>
      <c r="E70" s="134">
        <v>2015</v>
      </c>
      <c r="F70" s="361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3"/>
      <c r="S70" s="203"/>
    </row>
    <row r="71" spans="1:19" s="1" customFormat="1" ht="12" customHeight="1">
      <c r="A71" s="197" t="s">
        <v>204</v>
      </c>
      <c r="B71" s="155" t="s">
        <v>152</v>
      </c>
      <c r="C71" s="261">
        <v>3499.35</v>
      </c>
      <c r="D71" s="172" t="s">
        <v>167</v>
      </c>
      <c r="E71" s="134">
        <v>2015</v>
      </c>
      <c r="F71" s="361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3"/>
      <c r="S71" s="203"/>
    </row>
    <row r="72" spans="1:19" s="1" customFormat="1" ht="12" customHeight="1">
      <c r="A72" s="197" t="s">
        <v>205</v>
      </c>
      <c r="B72" s="144" t="s">
        <v>254</v>
      </c>
      <c r="C72" s="255">
        <v>4182</v>
      </c>
      <c r="D72" s="172" t="s">
        <v>167</v>
      </c>
      <c r="E72" s="200">
        <v>2016</v>
      </c>
      <c r="F72" s="361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3"/>
      <c r="S72" s="203"/>
    </row>
    <row r="73" spans="1:19" s="1" customFormat="1" ht="12" customHeight="1">
      <c r="A73" s="197" t="s">
        <v>206</v>
      </c>
      <c r="B73" s="144" t="s">
        <v>254</v>
      </c>
      <c r="C73" s="255">
        <v>4182</v>
      </c>
      <c r="D73" s="172" t="s">
        <v>167</v>
      </c>
      <c r="E73" s="200">
        <v>2016</v>
      </c>
      <c r="F73" s="361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3"/>
      <c r="S73" s="203"/>
    </row>
    <row r="74" spans="1:19" s="1" customFormat="1" ht="12" customHeight="1">
      <c r="A74" s="197" t="s">
        <v>207</v>
      </c>
      <c r="B74" s="144" t="s">
        <v>255</v>
      </c>
      <c r="C74" s="255">
        <v>4182</v>
      </c>
      <c r="D74" s="172" t="s">
        <v>167</v>
      </c>
      <c r="E74" s="200">
        <v>2017</v>
      </c>
      <c r="F74" s="361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3"/>
      <c r="S74" s="203"/>
    </row>
    <row r="75" spans="1:19" s="1" customFormat="1" ht="12" customHeight="1">
      <c r="A75" s="197" t="s">
        <v>208</v>
      </c>
      <c r="B75" s="144" t="s">
        <v>256</v>
      </c>
      <c r="C75" s="255">
        <v>4182</v>
      </c>
      <c r="D75" s="172" t="s">
        <v>167</v>
      </c>
      <c r="E75" s="200">
        <v>2017</v>
      </c>
      <c r="F75" s="361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3"/>
      <c r="S75" s="203"/>
    </row>
    <row r="76" spans="1:19" s="1" customFormat="1" ht="12" customHeight="1">
      <c r="A76" s="197" t="s">
        <v>209</v>
      </c>
      <c r="B76" s="155" t="s">
        <v>143</v>
      </c>
      <c r="C76" s="255">
        <v>4182</v>
      </c>
      <c r="D76" s="172" t="s">
        <v>167</v>
      </c>
      <c r="E76" s="200">
        <v>2017</v>
      </c>
      <c r="F76" s="361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3"/>
      <c r="S76" s="203"/>
    </row>
    <row r="77" spans="1:19" s="1" customFormat="1" ht="12" customHeight="1">
      <c r="A77" s="197" t="s">
        <v>334</v>
      </c>
      <c r="B77" s="291" t="s">
        <v>259</v>
      </c>
      <c r="C77" s="292">
        <v>6097.55</v>
      </c>
      <c r="D77" s="172" t="s">
        <v>167</v>
      </c>
      <c r="E77" s="172"/>
      <c r="F77" s="361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3"/>
      <c r="S77" s="203"/>
    </row>
    <row r="78" spans="1:19" s="1" customFormat="1" ht="12" customHeight="1">
      <c r="A78" s="197" t="s">
        <v>335</v>
      </c>
      <c r="B78" s="291" t="s">
        <v>260</v>
      </c>
      <c r="C78" s="293">
        <v>9908</v>
      </c>
      <c r="D78" s="172" t="s">
        <v>167</v>
      </c>
      <c r="E78" s="172"/>
      <c r="F78" s="361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3"/>
      <c r="S78" s="203"/>
    </row>
    <row r="79" spans="1:19" s="1" customFormat="1" ht="12" customHeight="1">
      <c r="A79" s="197" t="s">
        <v>336</v>
      </c>
      <c r="B79" s="291" t="s">
        <v>261</v>
      </c>
      <c r="C79" s="293">
        <v>16082.3</v>
      </c>
      <c r="D79" s="172" t="s">
        <v>167</v>
      </c>
      <c r="E79" s="172"/>
      <c r="F79" s="361"/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3"/>
      <c r="S79" s="203"/>
    </row>
    <row r="80" spans="1:19" s="1" customFormat="1" ht="12" customHeight="1">
      <c r="A80" s="197" t="s">
        <v>337</v>
      </c>
      <c r="B80" s="291" t="s">
        <v>262</v>
      </c>
      <c r="C80" s="293">
        <v>9092.32</v>
      </c>
      <c r="D80" s="172" t="s">
        <v>167</v>
      </c>
      <c r="E80" s="172"/>
      <c r="F80" s="361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3"/>
      <c r="S80" s="203"/>
    </row>
    <row r="81" spans="1:19" s="1" customFormat="1" ht="12" customHeight="1">
      <c r="A81" s="197" t="s">
        <v>338</v>
      </c>
      <c r="B81" s="291" t="s">
        <v>263</v>
      </c>
      <c r="C81" s="293">
        <v>62223.08</v>
      </c>
      <c r="D81" s="172" t="s">
        <v>167</v>
      </c>
      <c r="E81" s="172"/>
      <c r="F81" s="361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3"/>
      <c r="S81" s="203"/>
    </row>
    <row r="82" spans="1:19" s="1" customFormat="1" ht="12" customHeight="1">
      <c r="A82" s="197" t="s">
        <v>339</v>
      </c>
      <c r="B82" s="291" t="s">
        <v>264</v>
      </c>
      <c r="C82" s="293">
        <v>9342</v>
      </c>
      <c r="D82" s="172" t="s">
        <v>167</v>
      </c>
      <c r="E82" s="172"/>
      <c r="F82" s="361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3"/>
      <c r="S82" s="203"/>
    </row>
    <row r="83" spans="1:19" s="1" customFormat="1" ht="12" customHeight="1">
      <c r="A83" s="197" t="s">
        <v>340</v>
      </c>
      <c r="B83" s="291" t="s">
        <v>265</v>
      </c>
      <c r="C83" s="293">
        <v>5234</v>
      </c>
      <c r="D83" s="172" t="s">
        <v>167</v>
      </c>
      <c r="E83" s="172">
        <v>2012</v>
      </c>
      <c r="F83" s="361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3"/>
      <c r="S83" s="203"/>
    </row>
    <row r="84" spans="1:19" s="1" customFormat="1" ht="12" customHeight="1">
      <c r="A84" s="197" t="s">
        <v>341</v>
      </c>
      <c r="B84" s="291" t="s">
        <v>266</v>
      </c>
      <c r="C84" s="293">
        <v>65919.14</v>
      </c>
      <c r="D84" s="172" t="s">
        <v>167</v>
      </c>
      <c r="E84" s="172">
        <v>2012</v>
      </c>
      <c r="F84" s="361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3"/>
      <c r="S84" s="203"/>
    </row>
    <row r="85" spans="1:19" s="1" customFormat="1" ht="12" customHeight="1">
      <c r="A85" s="197" t="s">
        <v>342</v>
      </c>
      <c r="B85" s="291" t="s">
        <v>267</v>
      </c>
      <c r="C85" s="293">
        <v>23262.67</v>
      </c>
      <c r="D85" s="172" t="s">
        <v>167</v>
      </c>
      <c r="E85" s="172">
        <v>2013</v>
      </c>
      <c r="F85" s="361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3"/>
      <c r="S85" s="203"/>
    </row>
    <row r="86" spans="1:19" s="1" customFormat="1" ht="12" customHeight="1">
      <c r="A86" s="197" t="s">
        <v>343</v>
      </c>
      <c r="B86" s="291" t="s">
        <v>121</v>
      </c>
      <c r="C86" s="293">
        <v>8253.34</v>
      </c>
      <c r="D86" s="172" t="s">
        <v>167</v>
      </c>
      <c r="E86" s="172">
        <v>2013</v>
      </c>
      <c r="F86" s="361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3"/>
      <c r="S86" s="203"/>
    </row>
    <row r="87" spans="1:19" s="1" customFormat="1" ht="12" customHeight="1">
      <c r="A87" s="197" t="s">
        <v>344</v>
      </c>
      <c r="B87" s="291" t="s">
        <v>268</v>
      </c>
      <c r="C87" s="293">
        <v>12861.15</v>
      </c>
      <c r="D87" s="172" t="s">
        <v>167</v>
      </c>
      <c r="E87" s="172">
        <v>2013</v>
      </c>
      <c r="F87" s="361"/>
      <c r="G87" s="362"/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3"/>
      <c r="S87" s="203"/>
    </row>
    <row r="88" spans="1:19" s="1" customFormat="1" ht="12" customHeight="1">
      <c r="A88" s="197" t="s">
        <v>345</v>
      </c>
      <c r="B88" s="291" t="s">
        <v>122</v>
      </c>
      <c r="C88" s="293">
        <v>10947</v>
      </c>
      <c r="D88" s="172" t="s">
        <v>167</v>
      </c>
      <c r="E88" s="172">
        <v>2013</v>
      </c>
      <c r="F88" s="361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3"/>
      <c r="S88" s="203"/>
    </row>
    <row r="89" spans="1:19" s="1" customFormat="1" ht="12" customHeight="1">
      <c r="A89" s="197" t="s">
        <v>346</v>
      </c>
      <c r="B89" s="291" t="s">
        <v>269</v>
      </c>
      <c r="C89" s="293">
        <v>9954.54</v>
      </c>
      <c r="D89" s="172" t="s">
        <v>167</v>
      </c>
      <c r="E89" s="172">
        <v>2013</v>
      </c>
      <c r="F89" s="361"/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62"/>
      <c r="R89" s="363"/>
      <c r="S89" s="203"/>
    </row>
    <row r="90" spans="1:19" s="1" customFormat="1" ht="12" customHeight="1">
      <c r="A90" s="197" t="s">
        <v>347</v>
      </c>
      <c r="B90" s="291" t="s">
        <v>270</v>
      </c>
      <c r="C90" s="293">
        <v>32558</v>
      </c>
      <c r="D90" s="172" t="s">
        <v>167</v>
      </c>
      <c r="E90" s="172">
        <v>2001</v>
      </c>
      <c r="F90" s="361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3"/>
      <c r="S90" s="203"/>
    </row>
    <row r="91" spans="1:19" s="1" customFormat="1" ht="12" customHeight="1">
      <c r="A91" s="197" t="s">
        <v>348</v>
      </c>
      <c r="B91" s="291" t="s">
        <v>271</v>
      </c>
      <c r="C91" s="293">
        <v>15042</v>
      </c>
      <c r="D91" s="172" t="s">
        <v>167</v>
      </c>
      <c r="E91" s="172"/>
      <c r="F91" s="361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3"/>
      <c r="S91" s="203"/>
    </row>
    <row r="92" spans="1:19" s="1" customFormat="1" ht="12" customHeight="1">
      <c r="A92" s="197" t="s">
        <v>349</v>
      </c>
      <c r="B92" s="291" t="s">
        <v>273</v>
      </c>
      <c r="C92" s="293">
        <v>9161.83</v>
      </c>
      <c r="D92" s="172" t="s">
        <v>167</v>
      </c>
      <c r="E92" s="172"/>
      <c r="F92" s="361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3"/>
      <c r="S92" s="203"/>
    </row>
    <row r="93" spans="1:19" s="1" customFormat="1" ht="12" customHeight="1">
      <c r="A93" s="197" t="s">
        <v>350</v>
      </c>
      <c r="B93" s="291" t="s">
        <v>272</v>
      </c>
      <c r="C93" s="293">
        <v>23830.75</v>
      </c>
      <c r="D93" s="172" t="s">
        <v>167</v>
      </c>
      <c r="E93" s="172">
        <v>2013</v>
      </c>
      <c r="F93" s="361"/>
      <c r="G93" s="362"/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3"/>
      <c r="S93" s="203"/>
    </row>
    <row r="94" spans="1:19" s="1" customFormat="1" ht="12" customHeight="1">
      <c r="A94" s="197" t="s">
        <v>351</v>
      </c>
      <c r="B94" s="291" t="s">
        <v>274</v>
      </c>
      <c r="C94" s="293">
        <v>22792.93</v>
      </c>
      <c r="D94" s="172" t="s">
        <v>167</v>
      </c>
      <c r="E94" s="172">
        <v>2013</v>
      </c>
      <c r="F94" s="361"/>
      <c r="G94" s="362"/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3"/>
      <c r="S94" s="203"/>
    </row>
    <row r="95" spans="1:19" s="1" customFormat="1" ht="12" customHeight="1">
      <c r="A95" s="197" t="s">
        <v>352</v>
      </c>
      <c r="B95" s="291" t="s">
        <v>275</v>
      </c>
      <c r="C95" s="293">
        <v>33066.68</v>
      </c>
      <c r="D95" s="172" t="s">
        <v>167</v>
      </c>
      <c r="E95" s="172">
        <v>2013</v>
      </c>
      <c r="F95" s="361"/>
      <c r="G95" s="362"/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3"/>
      <c r="S95" s="203"/>
    </row>
    <row r="96" spans="1:19" s="1" customFormat="1" ht="12" customHeight="1">
      <c r="A96" s="197" t="s">
        <v>353</v>
      </c>
      <c r="B96" s="291" t="s">
        <v>276</v>
      </c>
      <c r="C96" s="293">
        <v>5477</v>
      </c>
      <c r="D96" s="172" t="s">
        <v>167</v>
      </c>
      <c r="E96" s="172">
        <v>2012</v>
      </c>
      <c r="F96" s="361"/>
      <c r="G96" s="362"/>
      <c r="H96" s="362"/>
      <c r="I96" s="362"/>
      <c r="J96" s="362"/>
      <c r="K96" s="362"/>
      <c r="L96" s="362"/>
      <c r="M96" s="362"/>
      <c r="N96" s="362"/>
      <c r="O96" s="362"/>
      <c r="P96" s="362"/>
      <c r="Q96" s="362"/>
      <c r="R96" s="363"/>
      <c r="S96" s="203"/>
    </row>
    <row r="97" spans="1:19" s="1" customFormat="1" ht="12" customHeight="1">
      <c r="A97" s="197" t="s">
        <v>354</v>
      </c>
      <c r="B97" s="291" t="s">
        <v>277</v>
      </c>
      <c r="C97" s="293">
        <v>63685.11</v>
      </c>
      <c r="D97" s="172" t="s">
        <v>167</v>
      </c>
      <c r="E97" s="172">
        <v>2016</v>
      </c>
      <c r="F97" s="361"/>
      <c r="G97" s="362"/>
      <c r="H97" s="362"/>
      <c r="I97" s="362"/>
      <c r="J97" s="362"/>
      <c r="K97" s="362"/>
      <c r="L97" s="362"/>
      <c r="M97" s="362"/>
      <c r="N97" s="362"/>
      <c r="O97" s="362"/>
      <c r="P97" s="362"/>
      <c r="Q97" s="362"/>
      <c r="R97" s="363"/>
      <c r="S97" s="203"/>
    </row>
    <row r="98" spans="1:19" s="1" customFormat="1" ht="12" customHeight="1">
      <c r="A98" s="197" t="s">
        <v>355</v>
      </c>
      <c r="B98" s="291" t="s">
        <v>278</v>
      </c>
      <c r="C98" s="293">
        <v>326158.35</v>
      </c>
      <c r="D98" s="172" t="s">
        <v>167</v>
      </c>
      <c r="E98" s="172"/>
      <c r="F98" s="361"/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3"/>
      <c r="S98" s="203"/>
    </row>
    <row r="99" spans="1:19" s="1" customFormat="1" ht="12" customHeight="1">
      <c r="A99" s="197" t="s">
        <v>356</v>
      </c>
      <c r="B99" s="249" t="s">
        <v>279</v>
      </c>
      <c r="C99" s="293">
        <v>140119.62</v>
      </c>
      <c r="D99" s="172" t="s">
        <v>167</v>
      </c>
      <c r="E99" s="172">
        <v>2010</v>
      </c>
      <c r="F99" s="361"/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62"/>
      <c r="R99" s="363"/>
      <c r="S99" s="203"/>
    </row>
    <row r="100" spans="1:19" s="1" customFormat="1" ht="12" customHeight="1">
      <c r="A100" s="197" t="s">
        <v>357</v>
      </c>
      <c r="B100" s="291" t="s">
        <v>280</v>
      </c>
      <c r="C100" s="293">
        <v>4810</v>
      </c>
      <c r="D100" s="172" t="s">
        <v>167</v>
      </c>
      <c r="E100" s="172"/>
      <c r="F100" s="361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3"/>
      <c r="S100" s="203"/>
    </row>
    <row r="101" spans="1:19" s="1" customFormat="1" ht="12" customHeight="1">
      <c r="A101" s="197" t="s">
        <v>358</v>
      </c>
      <c r="B101" s="291" t="s">
        <v>427</v>
      </c>
      <c r="C101" s="293">
        <v>6029.99</v>
      </c>
      <c r="D101" s="172" t="s">
        <v>167</v>
      </c>
      <c r="E101" s="172"/>
      <c r="F101" s="361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3"/>
      <c r="S101" s="203"/>
    </row>
    <row r="102" spans="1:19" s="1" customFormat="1" ht="12" customHeight="1">
      <c r="A102" s="197" t="s">
        <v>359</v>
      </c>
      <c r="B102" s="291" t="s">
        <v>281</v>
      </c>
      <c r="C102" s="293">
        <v>1491</v>
      </c>
      <c r="D102" s="172" t="s">
        <v>167</v>
      </c>
      <c r="E102" s="172"/>
      <c r="F102" s="361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3"/>
      <c r="S102" s="203"/>
    </row>
    <row r="103" spans="1:19" s="1" customFormat="1" ht="12" customHeight="1">
      <c r="A103" s="197" t="s">
        <v>360</v>
      </c>
      <c r="B103" s="291" t="s">
        <v>282</v>
      </c>
      <c r="C103" s="293">
        <v>5769.61</v>
      </c>
      <c r="D103" s="172" t="s">
        <v>167</v>
      </c>
      <c r="E103" s="172"/>
      <c r="F103" s="361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3"/>
      <c r="S103" s="203"/>
    </row>
    <row r="104" spans="1:19" s="1" customFormat="1" ht="12" customHeight="1">
      <c r="A104" s="197" t="s">
        <v>361</v>
      </c>
      <c r="B104" s="291" t="s">
        <v>283</v>
      </c>
      <c r="C104" s="293">
        <v>10300.84</v>
      </c>
      <c r="D104" s="172" t="s">
        <v>167</v>
      </c>
      <c r="E104" s="172"/>
      <c r="F104" s="361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3"/>
      <c r="S104" s="203"/>
    </row>
    <row r="105" spans="1:19" s="1" customFormat="1" ht="12" customHeight="1">
      <c r="A105" s="197" t="s">
        <v>362</v>
      </c>
      <c r="B105" s="291" t="s">
        <v>284</v>
      </c>
      <c r="C105" s="293">
        <v>12560</v>
      </c>
      <c r="D105" s="172" t="s">
        <v>167</v>
      </c>
      <c r="E105" s="172"/>
      <c r="F105" s="361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63"/>
      <c r="S105" s="203"/>
    </row>
    <row r="106" spans="1:19" s="1" customFormat="1" ht="12" customHeight="1">
      <c r="A106" s="197" t="s">
        <v>363</v>
      </c>
      <c r="B106" s="291" t="s">
        <v>285</v>
      </c>
      <c r="C106" s="293">
        <v>7802.9</v>
      </c>
      <c r="D106" s="172" t="s">
        <v>167</v>
      </c>
      <c r="E106" s="172"/>
      <c r="F106" s="361"/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62"/>
      <c r="R106" s="363"/>
      <c r="S106" s="203"/>
    </row>
    <row r="107" spans="1:19" s="1" customFormat="1" ht="12" customHeight="1">
      <c r="A107" s="197" t="s">
        <v>364</v>
      </c>
      <c r="B107" s="291" t="s">
        <v>286</v>
      </c>
      <c r="C107" s="293">
        <v>7623</v>
      </c>
      <c r="D107" s="172" t="s">
        <v>167</v>
      </c>
      <c r="E107" s="200"/>
      <c r="F107" s="361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3"/>
      <c r="S107" s="203"/>
    </row>
    <row r="108" spans="1:19" s="1" customFormat="1" ht="12" customHeight="1">
      <c r="A108" s="197" t="s">
        <v>365</v>
      </c>
      <c r="B108" s="291" t="s">
        <v>287</v>
      </c>
      <c r="C108" s="293">
        <v>898</v>
      </c>
      <c r="D108" s="172" t="s">
        <v>167</v>
      </c>
      <c r="E108" s="200"/>
      <c r="F108" s="361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3"/>
      <c r="S108" s="203"/>
    </row>
    <row r="109" spans="1:19" s="1" customFormat="1" ht="12" customHeight="1">
      <c r="A109" s="197" t="s">
        <v>366</v>
      </c>
      <c r="B109" s="291" t="s">
        <v>288</v>
      </c>
      <c r="C109" s="293">
        <v>17958</v>
      </c>
      <c r="D109" s="172" t="s">
        <v>167</v>
      </c>
      <c r="E109" s="200"/>
      <c r="F109" s="361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3"/>
      <c r="S109" s="203"/>
    </row>
    <row r="110" spans="1:19" s="1" customFormat="1" ht="12" customHeight="1">
      <c r="A110" s="197" t="s">
        <v>367</v>
      </c>
      <c r="B110" s="291" t="s">
        <v>289</v>
      </c>
      <c r="C110" s="293">
        <v>9888.96</v>
      </c>
      <c r="D110" s="172" t="s">
        <v>167</v>
      </c>
      <c r="E110" s="200"/>
      <c r="F110" s="361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3"/>
      <c r="S110" s="203"/>
    </row>
    <row r="111" spans="1:19" s="1" customFormat="1" ht="12" customHeight="1">
      <c r="A111" s="197" t="s">
        <v>368</v>
      </c>
      <c r="B111" s="291" t="s">
        <v>290</v>
      </c>
      <c r="C111" s="293">
        <v>4745</v>
      </c>
      <c r="D111" s="172" t="s">
        <v>167</v>
      </c>
      <c r="E111" s="200"/>
      <c r="F111" s="361"/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3"/>
      <c r="S111" s="203"/>
    </row>
    <row r="112" spans="1:19" s="1" customFormat="1" ht="12" customHeight="1">
      <c r="A112" s="197" t="s">
        <v>369</v>
      </c>
      <c r="B112" s="291" t="s">
        <v>291</v>
      </c>
      <c r="C112" s="293">
        <v>33349.13</v>
      </c>
      <c r="D112" s="172" t="s">
        <v>167</v>
      </c>
      <c r="E112" s="200"/>
      <c r="F112" s="361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3"/>
      <c r="S112" s="203"/>
    </row>
    <row r="113" spans="1:19" s="1" customFormat="1" ht="12" customHeight="1">
      <c r="A113" s="197" t="s">
        <v>370</v>
      </c>
      <c r="B113" s="291" t="s">
        <v>292</v>
      </c>
      <c r="C113" s="293">
        <v>17691.14</v>
      </c>
      <c r="D113" s="172" t="s">
        <v>167</v>
      </c>
      <c r="E113" s="200"/>
      <c r="F113" s="361"/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  <c r="R113" s="363"/>
      <c r="S113" s="203"/>
    </row>
    <row r="114" spans="1:19" s="1" customFormat="1" ht="12" customHeight="1">
      <c r="A114" s="197" t="s">
        <v>371</v>
      </c>
      <c r="B114" s="291" t="s">
        <v>293</v>
      </c>
      <c r="C114" s="293">
        <v>10455.61</v>
      </c>
      <c r="D114" s="172" t="s">
        <v>167</v>
      </c>
      <c r="E114" s="200">
        <v>2016</v>
      </c>
      <c r="F114" s="361"/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  <c r="Q114" s="362"/>
      <c r="R114" s="363"/>
      <c r="S114" s="203"/>
    </row>
    <row r="115" spans="1:19" s="1" customFormat="1" ht="12" customHeight="1">
      <c r="A115" s="197" t="s">
        <v>372</v>
      </c>
      <c r="B115" s="291" t="s">
        <v>294</v>
      </c>
      <c r="C115" s="293">
        <v>41227</v>
      </c>
      <c r="D115" s="172" t="s">
        <v>167</v>
      </c>
      <c r="E115" s="172"/>
      <c r="F115" s="361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3"/>
      <c r="S115" s="203"/>
    </row>
    <row r="116" spans="1:19" s="1" customFormat="1" ht="12" customHeight="1">
      <c r="A116" s="197" t="s">
        <v>373</v>
      </c>
      <c r="B116" s="291" t="s">
        <v>430</v>
      </c>
      <c r="C116" s="293">
        <v>16412</v>
      </c>
      <c r="D116" s="172" t="s">
        <v>167</v>
      </c>
      <c r="E116" s="172">
        <v>2018</v>
      </c>
      <c r="F116" s="361"/>
      <c r="G116" s="362"/>
      <c r="H116" s="362"/>
      <c r="I116" s="362"/>
      <c r="J116" s="362"/>
      <c r="K116" s="362"/>
      <c r="L116" s="362"/>
      <c r="M116" s="362"/>
      <c r="N116" s="362"/>
      <c r="O116" s="362"/>
      <c r="P116" s="362"/>
      <c r="Q116" s="362"/>
      <c r="R116" s="363"/>
      <c r="S116" s="203"/>
    </row>
    <row r="117" spans="1:19" s="1" customFormat="1" ht="12" customHeight="1">
      <c r="A117" s="197" t="s">
        <v>374</v>
      </c>
      <c r="B117" s="291" t="s">
        <v>295</v>
      </c>
      <c r="C117" s="293">
        <v>10700</v>
      </c>
      <c r="D117" s="172" t="s">
        <v>167</v>
      </c>
      <c r="E117" s="172"/>
      <c r="F117" s="361"/>
      <c r="G117" s="362"/>
      <c r="H117" s="362"/>
      <c r="I117" s="362"/>
      <c r="J117" s="362"/>
      <c r="K117" s="362"/>
      <c r="L117" s="362"/>
      <c r="M117" s="362"/>
      <c r="N117" s="362"/>
      <c r="O117" s="362"/>
      <c r="P117" s="362"/>
      <c r="Q117" s="362"/>
      <c r="R117" s="363"/>
      <c r="S117" s="203"/>
    </row>
    <row r="118" spans="1:19" s="1" customFormat="1" ht="12" customHeight="1">
      <c r="A118" s="197" t="s">
        <v>375</v>
      </c>
      <c r="B118" s="291" t="s">
        <v>296</v>
      </c>
      <c r="C118" s="293">
        <v>10900</v>
      </c>
      <c r="D118" s="172" t="s">
        <v>167</v>
      </c>
      <c r="E118" s="172"/>
      <c r="F118" s="361"/>
      <c r="G118" s="362"/>
      <c r="H118" s="362"/>
      <c r="I118" s="362"/>
      <c r="J118" s="362"/>
      <c r="K118" s="362"/>
      <c r="L118" s="362"/>
      <c r="M118" s="362"/>
      <c r="N118" s="362"/>
      <c r="O118" s="362"/>
      <c r="P118" s="362"/>
      <c r="Q118" s="362"/>
      <c r="R118" s="363"/>
      <c r="S118" s="203"/>
    </row>
    <row r="119" spans="1:19" s="1" customFormat="1" ht="12" customHeight="1">
      <c r="A119" s="197" t="s">
        <v>376</v>
      </c>
      <c r="B119" s="291" t="s">
        <v>297</v>
      </c>
      <c r="C119" s="293">
        <v>8241</v>
      </c>
      <c r="D119" s="172" t="s">
        <v>167</v>
      </c>
      <c r="E119" s="172">
        <v>2013</v>
      </c>
      <c r="F119" s="361"/>
      <c r="G119" s="362"/>
      <c r="H119" s="362"/>
      <c r="I119" s="362"/>
      <c r="J119" s="362"/>
      <c r="K119" s="362"/>
      <c r="L119" s="362"/>
      <c r="M119" s="362"/>
      <c r="N119" s="362"/>
      <c r="O119" s="362"/>
      <c r="P119" s="362"/>
      <c r="Q119" s="362"/>
      <c r="R119" s="363"/>
      <c r="S119" s="203"/>
    </row>
    <row r="120" spans="1:19" s="1" customFormat="1" ht="12" customHeight="1">
      <c r="A120" s="197" t="s">
        <v>377</v>
      </c>
      <c r="B120" s="291" t="s">
        <v>298</v>
      </c>
      <c r="C120" s="293">
        <v>13340</v>
      </c>
      <c r="D120" s="172" t="s">
        <v>167</v>
      </c>
      <c r="E120" s="172"/>
      <c r="F120" s="361"/>
      <c r="G120" s="362"/>
      <c r="H120" s="362"/>
      <c r="I120" s="362"/>
      <c r="J120" s="362"/>
      <c r="K120" s="362"/>
      <c r="L120" s="362"/>
      <c r="M120" s="362"/>
      <c r="N120" s="362"/>
      <c r="O120" s="362"/>
      <c r="P120" s="362"/>
      <c r="Q120" s="362"/>
      <c r="R120" s="363"/>
      <c r="S120" s="203"/>
    </row>
    <row r="121" spans="1:19" s="1" customFormat="1" ht="12" customHeight="1">
      <c r="A121" s="197" t="s">
        <v>378</v>
      </c>
      <c r="B121" s="291" t="s">
        <v>299</v>
      </c>
      <c r="C121" s="293">
        <v>7490.48</v>
      </c>
      <c r="D121" s="172" t="s">
        <v>167</v>
      </c>
      <c r="E121" s="172"/>
      <c r="F121" s="361"/>
      <c r="G121" s="362"/>
      <c r="H121" s="362"/>
      <c r="I121" s="362"/>
      <c r="J121" s="362"/>
      <c r="K121" s="362"/>
      <c r="L121" s="362"/>
      <c r="M121" s="362"/>
      <c r="N121" s="362"/>
      <c r="O121" s="362"/>
      <c r="P121" s="362"/>
      <c r="Q121" s="362"/>
      <c r="R121" s="363"/>
      <c r="S121" s="203"/>
    </row>
    <row r="122" spans="1:19" s="1" customFormat="1" ht="12" customHeight="1">
      <c r="A122" s="197" t="s">
        <v>379</v>
      </c>
      <c r="B122" s="291" t="s">
        <v>300</v>
      </c>
      <c r="C122" s="293">
        <v>10516.5</v>
      </c>
      <c r="D122" s="172" t="s">
        <v>167</v>
      </c>
      <c r="E122" s="172"/>
      <c r="F122" s="361"/>
      <c r="G122" s="362"/>
      <c r="H122" s="362"/>
      <c r="I122" s="362"/>
      <c r="J122" s="362"/>
      <c r="K122" s="362"/>
      <c r="L122" s="362"/>
      <c r="M122" s="362"/>
      <c r="N122" s="362"/>
      <c r="O122" s="362"/>
      <c r="P122" s="362"/>
      <c r="Q122" s="362"/>
      <c r="R122" s="363"/>
      <c r="S122" s="203"/>
    </row>
    <row r="123" spans="1:19" s="1" customFormat="1" ht="12" customHeight="1">
      <c r="A123" s="197" t="s">
        <v>380</v>
      </c>
      <c r="B123" s="291" t="s">
        <v>301</v>
      </c>
      <c r="C123" s="293">
        <v>18690</v>
      </c>
      <c r="D123" s="172" t="s">
        <v>167</v>
      </c>
      <c r="E123" s="172"/>
      <c r="F123" s="361"/>
      <c r="G123" s="362"/>
      <c r="H123" s="362"/>
      <c r="I123" s="362"/>
      <c r="J123" s="362"/>
      <c r="K123" s="362"/>
      <c r="L123" s="362"/>
      <c r="M123" s="362"/>
      <c r="N123" s="362"/>
      <c r="O123" s="362"/>
      <c r="P123" s="362"/>
      <c r="Q123" s="362"/>
      <c r="R123" s="363"/>
      <c r="S123" s="203"/>
    </row>
    <row r="124" spans="1:19" s="1" customFormat="1" ht="12" customHeight="1">
      <c r="A124" s="197" t="s">
        <v>381</v>
      </c>
      <c r="B124" s="291" t="s">
        <v>302</v>
      </c>
      <c r="C124" s="293">
        <v>5812.58</v>
      </c>
      <c r="D124" s="172" t="s">
        <v>167</v>
      </c>
      <c r="E124" s="172"/>
      <c r="F124" s="361"/>
      <c r="G124" s="362"/>
      <c r="H124" s="362"/>
      <c r="I124" s="362"/>
      <c r="J124" s="362"/>
      <c r="K124" s="362"/>
      <c r="L124" s="362"/>
      <c r="M124" s="362"/>
      <c r="N124" s="362"/>
      <c r="O124" s="362"/>
      <c r="P124" s="362"/>
      <c r="Q124" s="362"/>
      <c r="R124" s="363"/>
      <c r="S124" s="203"/>
    </row>
    <row r="125" spans="1:19" s="1" customFormat="1" ht="12" customHeight="1">
      <c r="A125" s="197" t="s">
        <v>382</v>
      </c>
      <c r="B125" s="291" t="s">
        <v>303</v>
      </c>
      <c r="C125" s="293">
        <v>8690.34</v>
      </c>
      <c r="D125" s="172" t="s">
        <v>167</v>
      </c>
      <c r="E125" s="172"/>
      <c r="F125" s="361"/>
      <c r="G125" s="362"/>
      <c r="H125" s="362"/>
      <c r="I125" s="362"/>
      <c r="J125" s="362"/>
      <c r="K125" s="362"/>
      <c r="L125" s="362"/>
      <c r="M125" s="362"/>
      <c r="N125" s="362"/>
      <c r="O125" s="362"/>
      <c r="P125" s="362"/>
      <c r="Q125" s="362"/>
      <c r="R125" s="363"/>
      <c r="S125" s="203"/>
    </row>
    <row r="126" spans="1:19" s="1" customFormat="1" ht="12" customHeight="1">
      <c r="A126" s="197" t="s">
        <v>383</v>
      </c>
      <c r="B126" s="291" t="s">
        <v>304</v>
      </c>
      <c r="C126" s="293">
        <v>1896.13</v>
      </c>
      <c r="D126" s="172" t="s">
        <v>167</v>
      </c>
      <c r="E126" s="172"/>
      <c r="F126" s="361"/>
      <c r="G126" s="362"/>
      <c r="H126" s="362"/>
      <c r="I126" s="362"/>
      <c r="J126" s="362"/>
      <c r="K126" s="362"/>
      <c r="L126" s="362"/>
      <c r="M126" s="362"/>
      <c r="N126" s="362"/>
      <c r="O126" s="362"/>
      <c r="P126" s="362"/>
      <c r="Q126" s="362"/>
      <c r="R126" s="363"/>
      <c r="S126" s="203"/>
    </row>
    <row r="127" spans="1:19" s="1" customFormat="1" ht="12" customHeight="1">
      <c r="A127" s="197" t="s">
        <v>384</v>
      </c>
      <c r="B127" s="291" t="s">
        <v>305</v>
      </c>
      <c r="C127" s="293">
        <v>5677.37</v>
      </c>
      <c r="D127" s="172" t="s">
        <v>167</v>
      </c>
      <c r="E127" s="172"/>
      <c r="F127" s="361"/>
      <c r="G127" s="362"/>
      <c r="H127" s="362"/>
      <c r="I127" s="362"/>
      <c r="J127" s="362"/>
      <c r="K127" s="362"/>
      <c r="L127" s="362"/>
      <c r="M127" s="362"/>
      <c r="N127" s="362"/>
      <c r="O127" s="362"/>
      <c r="P127" s="362"/>
      <c r="Q127" s="362"/>
      <c r="R127" s="363"/>
      <c r="S127" s="203"/>
    </row>
    <row r="128" spans="1:19" s="1" customFormat="1" ht="12" customHeight="1">
      <c r="A128" s="197" t="s">
        <v>385</v>
      </c>
      <c r="B128" s="249" t="s">
        <v>428</v>
      </c>
      <c r="C128" s="293">
        <v>50864.46</v>
      </c>
      <c r="D128" s="172" t="s">
        <v>167</v>
      </c>
      <c r="E128" s="172">
        <v>2009</v>
      </c>
      <c r="F128" s="361"/>
      <c r="G128" s="362"/>
      <c r="H128" s="362"/>
      <c r="I128" s="362"/>
      <c r="J128" s="362"/>
      <c r="K128" s="362"/>
      <c r="L128" s="362"/>
      <c r="M128" s="362"/>
      <c r="N128" s="362"/>
      <c r="O128" s="362"/>
      <c r="P128" s="362"/>
      <c r="Q128" s="362"/>
      <c r="R128" s="363"/>
      <c r="S128" s="203"/>
    </row>
    <row r="129" spans="1:19" s="1" customFormat="1" ht="12" customHeight="1">
      <c r="A129" s="197" t="s">
        <v>386</v>
      </c>
      <c r="B129" s="291" t="s">
        <v>306</v>
      </c>
      <c r="C129" s="293">
        <v>74589.5</v>
      </c>
      <c r="D129" s="172" t="s">
        <v>167</v>
      </c>
      <c r="E129" s="172">
        <v>2009</v>
      </c>
      <c r="F129" s="361"/>
      <c r="G129" s="362"/>
      <c r="H129" s="362"/>
      <c r="I129" s="362"/>
      <c r="J129" s="362"/>
      <c r="K129" s="362"/>
      <c r="L129" s="362"/>
      <c r="M129" s="362"/>
      <c r="N129" s="362"/>
      <c r="O129" s="362"/>
      <c r="P129" s="362"/>
      <c r="Q129" s="362"/>
      <c r="R129" s="363"/>
      <c r="S129" s="203"/>
    </row>
    <row r="130" spans="1:19" s="1" customFormat="1" ht="12" customHeight="1">
      <c r="A130" s="197" t="s">
        <v>387</v>
      </c>
      <c r="B130" s="291" t="s">
        <v>307</v>
      </c>
      <c r="C130" s="293">
        <v>12810</v>
      </c>
      <c r="D130" s="172" t="s">
        <v>167</v>
      </c>
      <c r="E130" s="172">
        <v>2010</v>
      </c>
      <c r="F130" s="361"/>
      <c r="G130" s="362"/>
      <c r="H130" s="362"/>
      <c r="I130" s="362"/>
      <c r="J130" s="362"/>
      <c r="K130" s="362"/>
      <c r="L130" s="362"/>
      <c r="M130" s="362"/>
      <c r="N130" s="362"/>
      <c r="O130" s="362"/>
      <c r="P130" s="362"/>
      <c r="Q130" s="362"/>
      <c r="R130" s="363"/>
      <c r="S130" s="203"/>
    </row>
    <row r="131" spans="1:19" s="1" customFormat="1" ht="12" customHeight="1">
      <c r="A131" s="197" t="s">
        <v>388</v>
      </c>
      <c r="B131" s="291" t="s">
        <v>308</v>
      </c>
      <c r="C131" s="293">
        <v>9401</v>
      </c>
      <c r="D131" s="172" t="s">
        <v>167</v>
      </c>
      <c r="E131" s="172">
        <v>2011</v>
      </c>
      <c r="F131" s="361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3"/>
      <c r="S131" s="203"/>
    </row>
    <row r="132" spans="1:19" s="1" customFormat="1" ht="12" customHeight="1">
      <c r="A132" s="197" t="s">
        <v>389</v>
      </c>
      <c r="B132" s="291" t="s">
        <v>309</v>
      </c>
      <c r="C132" s="293">
        <v>4057.47</v>
      </c>
      <c r="D132" s="172" t="s">
        <v>167</v>
      </c>
      <c r="E132" s="172"/>
      <c r="F132" s="361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62"/>
      <c r="R132" s="363"/>
      <c r="S132" s="203"/>
    </row>
    <row r="133" spans="1:19" s="1" customFormat="1" ht="12" customHeight="1">
      <c r="A133" s="197" t="s">
        <v>390</v>
      </c>
      <c r="B133" s="291" t="s">
        <v>310</v>
      </c>
      <c r="C133" s="293">
        <v>5071.47</v>
      </c>
      <c r="D133" s="172" t="s">
        <v>167</v>
      </c>
      <c r="E133" s="172"/>
      <c r="F133" s="361"/>
      <c r="G133" s="362"/>
      <c r="H133" s="362"/>
      <c r="I133" s="362"/>
      <c r="J133" s="362"/>
      <c r="K133" s="362"/>
      <c r="L133" s="362"/>
      <c r="M133" s="362"/>
      <c r="N133" s="362"/>
      <c r="O133" s="362"/>
      <c r="P133" s="362"/>
      <c r="Q133" s="362"/>
      <c r="R133" s="363"/>
      <c r="S133" s="203"/>
    </row>
    <row r="134" spans="1:19" s="1" customFormat="1" ht="12" customHeight="1">
      <c r="A134" s="197" t="s">
        <v>391</v>
      </c>
      <c r="B134" s="291" t="s">
        <v>311</v>
      </c>
      <c r="C134" s="293">
        <v>32286</v>
      </c>
      <c r="D134" s="172" t="s">
        <v>167</v>
      </c>
      <c r="E134" s="172"/>
      <c r="F134" s="361"/>
      <c r="G134" s="362"/>
      <c r="H134" s="362"/>
      <c r="I134" s="362"/>
      <c r="J134" s="362"/>
      <c r="K134" s="362"/>
      <c r="L134" s="362"/>
      <c r="M134" s="362"/>
      <c r="N134" s="362"/>
      <c r="O134" s="362"/>
      <c r="P134" s="362"/>
      <c r="Q134" s="362"/>
      <c r="R134" s="363"/>
      <c r="S134" s="203"/>
    </row>
    <row r="135" spans="1:19" s="1" customFormat="1" ht="12" customHeight="1">
      <c r="A135" s="197" t="s">
        <v>392</v>
      </c>
      <c r="B135" s="291" t="s">
        <v>312</v>
      </c>
      <c r="C135" s="293">
        <v>3568.23</v>
      </c>
      <c r="D135" s="172" t="s">
        <v>167</v>
      </c>
      <c r="E135" s="172"/>
      <c r="F135" s="361"/>
      <c r="G135" s="362"/>
      <c r="H135" s="362"/>
      <c r="I135" s="362"/>
      <c r="J135" s="362"/>
      <c r="K135" s="362"/>
      <c r="L135" s="362"/>
      <c r="M135" s="362"/>
      <c r="N135" s="362"/>
      <c r="O135" s="362"/>
      <c r="P135" s="362"/>
      <c r="Q135" s="362"/>
      <c r="R135" s="363"/>
      <c r="S135" s="203"/>
    </row>
    <row r="136" spans="1:19" s="1" customFormat="1" ht="12" customHeight="1">
      <c r="A136" s="197" t="s">
        <v>393</v>
      </c>
      <c r="B136" s="291" t="s">
        <v>313</v>
      </c>
      <c r="C136" s="293">
        <v>28729.3</v>
      </c>
      <c r="D136" s="172" t="s">
        <v>167</v>
      </c>
      <c r="E136" s="172"/>
      <c r="F136" s="361"/>
      <c r="G136" s="362"/>
      <c r="H136" s="362"/>
      <c r="I136" s="362"/>
      <c r="J136" s="362"/>
      <c r="K136" s="362"/>
      <c r="L136" s="362"/>
      <c r="M136" s="362"/>
      <c r="N136" s="362"/>
      <c r="O136" s="362"/>
      <c r="P136" s="362"/>
      <c r="Q136" s="362"/>
      <c r="R136" s="363"/>
      <c r="S136" s="203"/>
    </row>
    <row r="137" spans="1:19" s="1" customFormat="1" ht="12" customHeight="1">
      <c r="A137" s="197" t="s">
        <v>394</v>
      </c>
      <c r="B137" s="291" t="s">
        <v>314</v>
      </c>
      <c r="C137" s="293">
        <v>19801.75</v>
      </c>
      <c r="D137" s="172" t="s">
        <v>167</v>
      </c>
      <c r="E137" s="172"/>
      <c r="F137" s="361"/>
      <c r="G137" s="362"/>
      <c r="H137" s="362"/>
      <c r="I137" s="362"/>
      <c r="J137" s="362"/>
      <c r="K137" s="362"/>
      <c r="L137" s="362"/>
      <c r="M137" s="362"/>
      <c r="N137" s="362"/>
      <c r="O137" s="362"/>
      <c r="P137" s="362"/>
      <c r="Q137" s="362"/>
      <c r="R137" s="363"/>
      <c r="S137" s="203"/>
    </row>
    <row r="138" spans="1:19" s="1" customFormat="1" ht="12" customHeight="1">
      <c r="A138" s="197" t="s">
        <v>395</v>
      </c>
      <c r="B138" s="291" t="s">
        <v>315</v>
      </c>
      <c r="C138" s="293">
        <v>10700</v>
      </c>
      <c r="D138" s="172" t="s">
        <v>167</v>
      </c>
      <c r="E138" s="172">
        <v>2017</v>
      </c>
      <c r="F138" s="361"/>
      <c r="G138" s="362"/>
      <c r="H138" s="362"/>
      <c r="I138" s="362"/>
      <c r="J138" s="362"/>
      <c r="K138" s="362"/>
      <c r="L138" s="362"/>
      <c r="M138" s="362"/>
      <c r="N138" s="362"/>
      <c r="O138" s="362"/>
      <c r="P138" s="362"/>
      <c r="Q138" s="362"/>
      <c r="R138" s="363"/>
      <c r="S138" s="203"/>
    </row>
    <row r="139" spans="1:19" s="1" customFormat="1" ht="12" customHeight="1">
      <c r="A139" s="197" t="s">
        <v>396</v>
      </c>
      <c r="B139" s="291" t="s">
        <v>316</v>
      </c>
      <c r="C139" s="293">
        <v>29571.01</v>
      </c>
      <c r="D139" s="172" t="s">
        <v>167</v>
      </c>
      <c r="E139" s="172">
        <v>2017</v>
      </c>
      <c r="F139" s="361"/>
      <c r="G139" s="362"/>
      <c r="H139" s="362"/>
      <c r="I139" s="362"/>
      <c r="J139" s="362"/>
      <c r="K139" s="362"/>
      <c r="L139" s="362"/>
      <c r="M139" s="362"/>
      <c r="N139" s="362"/>
      <c r="O139" s="362"/>
      <c r="P139" s="362"/>
      <c r="Q139" s="362"/>
      <c r="R139" s="363"/>
      <c r="S139" s="203"/>
    </row>
    <row r="140" spans="1:19" s="1" customFormat="1" ht="12" customHeight="1">
      <c r="A140" s="197" t="s">
        <v>397</v>
      </c>
      <c r="B140" s="291" t="s">
        <v>317</v>
      </c>
      <c r="C140" s="293">
        <v>24875.03</v>
      </c>
      <c r="D140" s="172" t="s">
        <v>167</v>
      </c>
      <c r="E140" s="172">
        <v>2017</v>
      </c>
      <c r="F140" s="361"/>
      <c r="G140" s="362"/>
      <c r="H140" s="362"/>
      <c r="I140" s="362"/>
      <c r="J140" s="362"/>
      <c r="K140" s="362"/>
      <c r="L140" s="362"/>
      <c r="M140" s="362"/>
      <c r="N140" s="362"/>
      <c r="O140" s="362"/>
      <c r="P140" s="362"/>
      <c r="Q140" s="362"/>
      <c r="R140" s="363"/>
      <c r="S140" s="203"/>
    </row>
    <row r="141" spans="1:19" s="1" customFormat="1" ht="12" customHeight="1">
      <c r="A141" s="197" t="s">
        <v>398</v>
      </c>
      <c r="B141" s="291" t="s">
        <v>318</v>
      </c>
      <c r="C141" s="293">
        <v>25389.76</v>
      </c>
      <c r="D141" s="172" t="s">
        <v>167</v>
      </c>
      <c r="E141" s="172">
        <v>2017</v>
      </c>
      <c r="F141" s="361"/>
      <c r="G141" s="362"/>
      <c r="H141" s="362"/>
      <c r="I141" s="362"/>
      <c r="J141" s="362"/>
      <c r="K141" s="362"/>
      <c r="L141" s="362"/>
      <c r="M141" s="362"/>
      <c r="N141" s="362"/>
      <c r="O141" s="362"/>
      <c r="P141" s="362"/>
      <c r="Q141" s="362"/>
      <c r="R141" s="363"/>
      <c r="S141" s="203"/>
    </row>
    <row r="142" spans="1:19" s="1" customFormat="1" ht="12" customHeight="1">
      <c r="A142" s="197" t="s">
        <v>399</v>
      </c>
      <c r="B142" s="291" t="s">
        <v>319</v>
      </c>
      <c r="C142" s="293">
        <v>5988.12</v>
      </c>
      <c r="D142" s="172" t="s">
        <v>167</v>
      </c>
      <c r="E142" s="172">
        <v>2017</v>
      </c>
      <c r="F142" s="361"/>
      <c r="G142" s="362"/>
      <c r="H142" s="362"/>
      <c r="I142" s="362"/>
      <c r="J142" s="362"/>
      <c r="K142" s="362"/>
      <c r="L142" s="362"/>
      <c r="M142" s="362"/>
      <c r="N142" s="362"/>
      <c r="O142" s="362"/>
      <c r="P142" s="362"/>
      <c r="Q142" s="362"/>
      <c r="R142" s="363"/>
      <c r="S142" s="203"/>
    </row>
    <row r="143" spans="1:19" s="1" customFormat="1" ht="12" customHeight="1">
      <c r="A143" s="197" t="s">
        <v>400</v>
      </c>
      <c r="B143" s="291" t="s">
        <v>320</v>
      </c>
      <c r="C143" s="293">
        <v>9969.25</v>
      </c>
      <c r="D143" s="172" t="s">
        <v>167</v>
      </c>
      <c r="E143" s="172">
        <v>2017</v>
      </c>
      <c r="F143" s="361"/>
      <c r="G143" s="362"/>
      <c r="H143" s="362"/>
      <c r="I143" s="362"/>
      <c r="J143" s="362"/>
      <c r="K143" s="362"/>
      <c r="L143" s="362"/>
      <c r="M143" s="362"/>
      <c r="N143" s="362"/>
      <c r="O143" s="362"/>
      <c r="P143" s="362"/>
      <c r="Q143" s="362"/>
      <c r="R143" s="363"/>
      <c r="S143" s="203"/>
    </row>
    <row r="144" spans="1:19" s="1" customFormat="1" ht="12" customHeight="1">
      <c r="A144" s="197" t="s">
        <v>401</v>
      </c>
      <c r="B144" s="291" t="s">
        <v>321</v>
      </c>
      <c r="C144" s="293">
        <v>10187.61</v>
      </c>
      <c r="D144" s="172" t="s">
        <v>167</v>
      </c>
      <c r="E144" s="172">
        <v>2017</v>
      </c>
      <c r="F144" s="361"/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3"/>
      <c r="S144" s="203"/>
    </row>
    <row r="145" spans="1:19" s="1" customFormat="1" ht="12" customHeight="1">
      <c r="A145" s="197" t="s">
        <v>402</v>
      </c>
      <c r="B145" s="291" t="s">
        <v>322</v>
      </c>
      <c r="C145" s="293">
        <v>49536.8</v>
      </c>
      <c r="D145" s="172" t="s">
        <v>167</v>
      </c>
      <c r="E145" s="172">
        <v>2012</v>
      </c>
      <c r="F145" s="361"/>
      <c r="G145" s="362"/>
      <c r="H145" s="362"/>
      <c r="I145" s="362"/>
      <c r="J145" s="362"/>
      <c r="K145" s="362"/>
      <c r="L145" s="362"/>
      <c r="M145" s="362"/>
      <c r="N145" s="362"/>
      <c r="O145" s="362"/>
      <c r="P145" s="362"/>
      <c r="Q145" s="362"/>
      <c r="R145" s="363"/>
      <c r="S145" s="203"/>
    </row>
    <row r="146" spans="1:19" s="1" customFormat="1" ht="12" customHeight="1">
      <c r="A146" s="197" t="s">
        <v>403</v>
      </c>
      <c r="B146" s="291" t="s">
        <v>93</v>
      </c>
      <c r="C146" s="293">
        <v>750617.93</v>
      </c>
      <c r="D146" s="172" t="s">
        <v>167</v>
      </c>
      <c r="E146" s="172">
        <v>2013</v>
      </c>
      <c r="F146" s="361"/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62"/>
      <c r="R146" s="363"/>
      <c r="S146" s="203"/>
    </row>
    <row r="147" spans="1:19" s="1" customFormat="1" ht="12" customHeight="1">
      <c r="A147" s="197" t="s">
        <v>404</v>
      </c>
      <c r="B147" s="291" t="s">
        <v>323</v>
      </c>
      <c r="C147" s="293">
        <v>24484.99</v>
      </c>
      <c r="D147" s="172" t="s">
        <v>167</v>
      </c>
      <c r="E147" s="172"/>
      <c r="F147" s="361"/>
      <c r="G147" s="362"/>
      <c r="H147" s="362"/>
      <c r="I147" s="362"/>
      <c r="J147" s="362"/>
      <c r="K147" s="362"/>
      <c r="L147" s="362"/>
      <c r="M147" s="362"/>
      <c r="N147" s="362"/>
      <c r="O147" s="362"/>
      <c r="P147" s="362"/>
      <c r="Q147" s="362"/>
      <c r="R147" s="363"/>
      <c r="S147" s="203"/>
    </row>
    <row r="148" spans="1:19" s="1" customFormat="1" ht="12" customHeight="1">
      <c r="A148" s="197" t="s">
        <v>405</v>
      </c>
      <c r="B148" s="249" t="s">
        <v>429</v>
      </c>
      <c r="C148" s="293">
        <v>5308.31</v>
      </c>
      <c r="D148" s="172" t="s">
        <v>167</v>
      </c>
      <c r="E148" s="172"/>
      <c r="F148" s="361"/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62"/>
      <c r="R148" s="363"/>
      <c r="S148" s="203"/>
    </row>
    <row r="149" spans="1:19" s="1" customFormat="1" ht="12" customHeight="1">
      <c r="A149" s="197" t="s">
        <v>406</v>
      </c>
      <c r="B149" s="294" t="s">
        <v>431</v>
      </c>
      <c r="C149" s="295">
        <v>17466</v>
      </c>
      <c r="D149" s="172" t="s">
        <v>167</v>
      </c>
      <c r="E149" s="172">
        <v>2018</v>
      </c>
      <c r="F149" s="361"/>
      <c r="G149" s="362"/>
      <c r="H149" s="362"/>
      <c r="I149" s="362"/>
      <c r="J149" s="362"/>
      <c r="K149" s="362"/>
      <c r="L149" s="362"/>
      <c r="M149" s="362"/>
      <c r="N149" s="362"/>
      <c r="O149" s="362"/>
      <c r="P149" s="362"/>
      <c r="Q149" s="362"/>
      <c r="R149" s="363"/>
      <c r="S149" s="203"/>
    </row>
    <row r="150" spans="1:19" s="1" customFormat="1" ht="12" customHeight="1">
      <c r="A150" s="197" t="s">
        <v>407</v>
      </c>
      <c r="B150" s="294" t="s">
        <v>432</v>
      </c>
      <c r="C150" s="295">
        <v>20541</v>
      </c>
      <c r="D150" s="172" t="s">
        <v>167</v>
      </c>
      <c r="E150" s="172">
        <v>2018</v>
      </c>
      <c r="F150" s="361"/>
      <c r="G150" s="362"/>
      <c r="H150" s="362"/>
      <c r="I150" s="362"/>
      <c r="J150" s="362"/>
      <c r="K150" s="362"/>
      <c r="L150" s="362"/>
      <c r="M150" s="362"/>
      <c r="N150" s="362"/>
      <c r="O150" s="362"/>
      <c r="P150" s="362"/>
      <c r="Q150" s="362"/>
      <c r="R150" s="363"/>
      <c r="S150" s="203"/>
    </row>
    <row r="151" spans="1:19" s="1" customFormat="1" ht="12" customHeight="1">
      <c r="A151" s="197" t="s">
        <v>408</v>
      </c>
      <c r="B151" s="294" t="s">
        <v>433</v>
      </c>
      <c r="C151" s="295">
        <v>11685</v>
      </c>
      <c r="D151" s="172" t="s">
        <v>167</v>
      </c>
      <c r="E151" s="172">
        <v>2018</v>
      </c>
      <c r="F151" s="361"/>
      <c r="G151" s="362"/>
      <c r="H151" s="362"/>
      <c r="I151" s="362"/>
      <c r="J151" s="362"/>
      <c r="K151" s="362"/>
      <c r="L151" s="362"/>
      <c r="M151" s="362"/>
      <c r="N151" s="362"/>
      <c r="O151" s="362"/>
      <c r="P151" s="362"/>
      <c r="Q151" s="362"/>
      <c r="R151" s="363"/>
      <c r="S151" s="203"/>
    </row>
    <row r="152" spans="1:19" s="1" customFormat="1" ht="12" customHeight="1">
      <c r="A152" s="197" t="s">
        <v>409</v>
      </c>
      <c r="B152" s="294" t="s">
        <v>434</v>
      </c>
      <c r="C152" s="295">
        <v>14391</v>
      </c>
      <c r="D152" s="172" t="s">
        <v>167</v>
      </c>
      <c r="E152" s="172">
        <v>2018</v>
      </c>
      <c r="F152" s="361"/>
      <c r="G152" s="362"/>
      <c r="H152" s="362"/>
      <c r="I152" s="362"/>
      <c r="J152" s="362"/>
      <c r="K152" s="362"/>
      <c r="L152" s="362"/>
      <c r="M152" s="362"/>
      <c r="N152" s="362"/>
      <c r="O152" s="362"/>
      <c r="P152" s="362"/>
      <c r="Q152" s="362"/>
      <c r="R152" s="363"/>
      <c r="S152" s="203"/>
    </row>
    <row r="153" spans="1:19" s="1" customFormat="1" ht="12" customHeight="1">
      <c r="A153" s="197" t="s">
        <v>410</v>
      </c>
      <c r="B153" s="294" t="s">
        <v>435</v>
      </c>
      <c r="C153" s="295">
        <v>17466</v>
      </c>
      <c r="D153" s="172" t="s">
        <v>167</v>
      </c>
      <c r="E153" s="172">
        <v>2018</v>
      </c>
      <c r="F153" s="361"/>
      <c r="G153" s="362"/>
      <c r="H153" s="362"/>
      <c r="I153" s="362"/>
      <c r="J153" s="362"/>
      <c r="K153" s="362"/>
      <c r="L153" s="362"/>
      <c r="M153" s="362"/>
      <c r="N153" s="362"/>
      <c r="O153" s="362"/>
      <c r="P153" s="362"/>
      <c r="Q153" s="362"/>
      <c r="R153" s="363"/>
      <c r="S153" s="203"/>
    </row>
    <row r="154" spans="1:19" s="1" customFormat="1" ht="12" customHeight="1">
      <c r="A154" s="197" t="s">
        <v>411</v>
      </c>
      <c r="B154" s="291" t="s">
        <v>324</v>
      </c>
      <c r="C154" s="293">
        <v>28899</v>
      </c>
      <c r="D154" s="172" t="s">
        <v>167</v>
      </c>
      <c r="E154" s="172">
        <v>2002</v>
      </c>
      <c r="F154" s="361"/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62"/>
      <c r="R154" s="363"/>
      <c r="S154" s="203"/>
    </row>
    <row r="155" spans="1:19" s="1" customFormat="1" ht="12" customHeight="1">
      <c r="A155" s="197" t="s">
        <v>412</v>
      </c>
      <c r="B155" s="291" t="s">
        <v>325</v>
      </c>
      <c r="C155" s="293">
        <v>33532</v>
      </c>
      <c r="D155" s="172" t="s">
        <v>167</v>
      </c>
      <c r="E155" s="172">
        <v>2002</v>
      </c>
      <c r="F155" s="361"/>
      <c r="G155" s="362"/>
      <c r="H155" s="362"/>
      <c r="I155" s="362"/>
      <c r="J155" s="362"/>
      <c r="K155" s="362"/>
      <c r="L155" s="362"/>
      <c r="M155" s="362"/>
      <c r="N155" s="362"/>
      <c r="O155" s="362"/>
      <c r="P155" s="362"/>
      <c r="Q155" s="362"/>
      <c r="R155" s="363"/>
      <c r="S155" s="203"/>
    </row>
    <row r="156" spans="1:19" s="1" customFormat="1" ht="12" customHeight="1">
      <c r="A156" s="197" t="s">
        <v>413</v>
      </c>
      <c r="B156" s="291" t="s">
        <v>326</v>
      </c>
      <c r="C156" s="293">
        <v>43825</v>
      </c>
      <c r="D156" s="172" t="s">
        <v>167</v>
      </c>
      <c r="E156" s="172">
        <v>2002</v>
      </c>
      <c r="F156" s="361"/>
      <c r="G156" s="362"/>
      <c r="H156" s="362"/>
      <c r="I156" s="362"/>
      <c r="J156" s="362"/>
      <c r="K156" s="362"/>
      <c r="L156" s="362"/>
      <c r="M156" s="362"/>
      <c r="N156" s="362"/>
      <c r="O156" s="362"/>
      <c r="P156" s="362"/>
      <c r="Q156" s="362"/>
      <c r="R156" s="363"/>
      <c r="S156" s="203"/>
    </row>
    <row r="157" spans="1:19" s="1" customFormat="1" ht="12" customHeight="1">
      <c r="A157" s="197" t="s">
        <v>414</v>
      </c>
      <c r="B157" s="291" t="s">
        <v>327</v>
      </c>
      <c r="C157" s="293">
        <v>66517</v>
      </c>
      <c r="D157" s="172" t="s">
        <v>167</v>
      </c>
      <c r="E157" s="172">
        <v>2002</v>
      </c>
      <c r="F157" s="361"/>
      <c r="G157" s="362"/>
      <c r="H157" s="362"/>
      <c r="I157" s="362"/>
      <c r="J157" s="362"/>
      <c r="K157" s="362"/>
      <c r="L157" s="362"/>
      <c r="M157" s="362"/>
      <c r="N157" s="362"/>
      <c r="O157" s="362"/>
      <c r="P157" s="362"/>
      <c r="Q157" s="362"/>
      <c r="R157" s="363"/>
      <c r="S157" s="203"/>
    </row>
    <row r="158" spans="1:19" s="1" customFormat="1" ht="12" customHeight="1">
      <c r="A158" s="197" t="s">
        <v>415</v>
      </c>
      <c r="B158" s="291" t="s">
        <v>328</v>
      </c>
      <c r="C158" s="293">
        <v>2125.73</v>
      </c>
      <c r="D158" s="172" t="s">
        <v>167</v>
      </c>
      <c r="E158" s="172">
        <v>2008</v>
      </c>
      <c r="F158" s="361"/>
      <c r="G158" s="362"/>
      <c r="H158" s="362"/>
      <c r="I158" s="362"/>
      <c r="J158" s="362"/>
      <c r="K158" s="362"/>
      <c r="L158" s="362"/>
      <c r="M158" s="362"/>
      <c r="N158" s="362"/>
      <c r="O158" s="362"/>
      <c r="P158" s="362"/>
      <c r="Q158" s="362"/>
      <c r="R158" s="363"/>
      <c r="S158" s="203"/>
    </row>
    <row r="159" spans="1:19" s="1" customFormat="1" ht="12" customHeight="1">
      <c r="A159" s="197" t="s">
        <v>416</v>
      </c>
      <c r="B159" s="291" t="s">
        <v>329</v>
      </c>
      <c r="C159" s="293">
        <v>22850</v>
      </c>
      <c r="D159" s="172" t="s">
        <v>167</v>
      </c>
      <c r="E159" s="172">
        <v>2012</v>
      </c>
      <c r="F159" s="361"/>
      <c r="G159" s="362"/>
      <c r="H159" s="362"/>
      <c r="I159" s="362"/>
      <c r="J159" s="362"/>
      <c r="K159" s="362"/>
      <c r="L159" s="362"/>
      <c r="M159" s="362"/>
      <c r="N159" s="362"/>
      <c r="O159" s="362"/>
      <c r="P159" s="362"/>
      <c r="Q159" s="362"/>
      <c r="R159" s="363"/>
      <c r="S159" s="203"/>
    </row>
    <row r="160" spans="1:19" s="1" customFormat="1" ht="12" customHeight="1">
      <c r="A160" s="197" t="s">
        <v>417</v>
      </c>
      <c r="B160" s="291" t="s">
        <v>330</v>
      </c>
      <c r="C160" s="293">
        <v>127665</v>
      </c>
      <c r="D160" s="172" t="s">
        <v>167</v>
      </c>
      <c r="E160" s="172">
        <v>1982</v>
      </c>
      <c r="F160" s="361"/>
      <c r="G160" s="362"/>
      <c r="H160" s="362"/>
      <c r="I160" s="362"/>
      <c r="J160" s="362"/>
      <c r="K160" s="362"/>
      <c r="L160" s="362"/>
      <c r="M160" s="362"/>
      <c r="N160" s="362"/>
      <c r="O160" s="362"/>
      <c r="P160" s="362"/>
      <c r="Q160" s="362"/>
      <c r="R160" s="363"/>
      <c r="S160" s="203"/>
    </row>
    <row r="161" spans="1:19" s="1" customFormat="1" ht="12" customHeight="1">
      <c r="A161" s="197" t="s">
        <v>418</v>
      </c>
      <c r="B161" s="291" t="s">
        <v>331</v>
      </c>
      <c r="C161" s="293">
        <v>1883</v>
      </c>
      <c r="D161" s="172" t="s">
        <v>167</v>
      </c>
      <c r="E161" s="172">
        <v>2001</v>
      </c>
      <c r="F161" s="361"/>
      <c r="G161" s="362"/>
      <c r="H161" s="362"/>
      <c r="I161" s="362"/>
      <c r="J161" s="362"/>
      <c r="K161" s="362"/>
      <c r="L161" s="362"/>
      <c r="M161" s="362"/>
      <c r="N161" s="362"/>
      <c r="O161" s="362"/>
      <c r="P161" s="362"/>
      <c r="Q161" s="362"/>
      <c r="R161" s="363"/>
      <c r="S161" s="203"/>
    </row>
    <row r="162" spans="1:19" s="1" customFormat="1" ht="12" customHeight="1">
      <c r="A162" s="197" t="s">
        <v>438</v>
      </c>
      <c r="B162" s="291" t="s">
        <v>332</v>
      </c>
      <c r="C162" s="293">
        <v>5138</v>
      </c>
      <c r="D162" s="172" t="s">
        <v>167</v>
      </c>
      <c r="E162" s="172">
        <v>2001</v>
      </c>
      <c r="F162" s="361"/>
      <c r="G162" s="362"/>
      <c r="H162" s="362"/>
      <c r="I162" s="362"/>
      <c r="J162" s="362"/>
      <c r="K162" s="362"/>
      <c r="L162" s="362"/>
      <c r="M162" s="362"/>
      <c r="N162" s="362"/>
      <c r="O162" s="362"/>
      <c r="P162" s="362"/>
      <c r="Q162" s="362"/>
      <c r="R162" s="363"/>
      <c r="S162" s="203"/>
    </row>
    <row r="163" spans="1:19" s="1" customFormat="1" ht="12" customHeight="1">
      <c r="A163" s="197" t="s">
        <v>439</v>
      </c>
      <c r="B163" s="291" t="s">
        <v>333</v>
      </c>
      <c r="C163" s="293">
        <v>1340173.36</v>
      </c>
      <c r="D163" s="172" t="s">
        <v>167</v>
      </c>
      <c r="E163" s="172">
        <v>2014</v>
      </c>
      <c r="F163" s="361"/>
      <c r="G163" s="362"/>
      <c r="H163" s="362"/>
      <c r="I163" s="362"/>
      <c r="J163" s="362"/>
      <c r="K163" s="362"/>
      <c r="L163" s="362"/>
      <c r="M163" s="362"/>
      <c r="N163" s="362"/>
      <c r="O163" s="362"/>
      <c r="P163" s="362"/>
      <c r="Q163" s="362"/>
      <c r="R163" s="363"/>
      <c r="S163" s="203"/>
    </row>
    <row r="164" spans="1:19" s="1" customFormat="1" ht="12" customHeight="1">
      <c r="A164" s="197" t="s">
        <v>440</v>
      </c>
      <c r="B164" s="291" t="s">
        <v>436</v>
      </c>
      <c r="C164" s="293">
        <v>8952</v>
      </c>
      <c r="D164" s="172" t="s">
        <v>167</v>
      </c>
      <c r="E164" s="172">
        <v>2018</v>
      </c>
      <c r="F164" s="361"/>
      <c r="G164" s="362"/>
      <c r="H164" s="362"/>
      <c r="I164" s="362"/>
      <c r="J164" s="362"/>
      <c r="K164" s="362"/>
      <c r="L164" s="362"/>
      <c r="M164" s="362"/>
      <c r="N164" s="362"/>
      <c r="O164" s="362"/>
      <c r="P164" s="362"/>
      <c r="Q164" s="362"/>
      <c r="R164" s="363"/>
      <c r="S164" s="203"/>
    </row>
    <row r="165" spans="1:19" s="1" customFormat="1" ht="12" customHeight="1">
      <c r="A165" s="197" t="s">
        <v>441</v>
      </c>
      <c r="B165" s="291" t="s">
        <v>437</v>
      </c>
      <c r="C165" s="293">
        <v>8952</v>
      </c>
      <c r="D165" s="172" t="s">
        <v>167</v>
      </c>
      <c r="E165" s="172">
        <v>2018</v>
      </c>
      <c r="F165" s="361"/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  <c r="R165" s="363"/>
      <c r="S165" s="203"/>
    </row>
    <row r="166" spans="1:19" s="1" customFormat="1" ht="12" customHeight="1">
      <c r="A166" s="197" t="s">
        <v>442</v>
      </c>
      <c r="B166" s="296" t="s">
        <v>746</v>
      </c>
      <c r="C166" s="255">
        <v>4999.95</v>
      </c>
      <c r="D166" s="172" t="s">
        <v>167</v>
      </c>
      <c r="E166" s="200" t="s">
        <v>459</v>
      </c>
      <c r="F166" s="361"/>
      <c r="G166" s="362"/>
      <c r="H166" s="362"/>
      <c r="I166" s="362"/>
      <c r="J166" s="362"/>
      <c r="K166" s="362"/>
      <c r="L166" s="362"/>
      <c r="M166" s="362"/>
      <c r="N166" s="362"/>
      <c r="O166" s="362"/>
      <c r="P166" s="362"/>
      <c r="Q166" s="362"/>
      <c r="R166" s="363"/>
      <c r="S166" s="203"/>
    </row>
    <row r="167" spans="1:19" s="1" customFormat="1" ht="12" customHeight="1">
      <c r="A167" s="197" t="s">
        <v>443</v>
      </c>
      <c r="B167" s="296" t="s">
        <v>455</v>
      </c>
      <c r="C167" s="255">
        <v>10650</v>
      </c>
      <c r="D167" s="172" t="s">
        <v>167</v>
      </c>
      <c r="E167" s="200">
        <v>2019</v>
      </c>
      <c r="F167" s="361"/>
      <c r="G167" s="362"/>
      <c r="H167" s="362"/>
      <c r="I167" s="362"/>
      <c r="J167" s="362"/>
      <c r="K167" s="362"/>
      <c r="L167" s="362"/>
      <c r="M167" s="362"/>
      <c r="N167" s="362"/>
      <c r="O167" s="362"/>
      <c r="P167" s="362"/>
      <c r="Q167" s="362"/>
      <c r="R167" s="363"/>
      <c r="S167" s="203"/>
    </row>
    <row r="168" spans="1:19" s="1" customFormat="1" ht="12" customHeight="1">
      <c r="A168" s="197" t="s">
        <v>444</v>
      </c>
      <c r="B168" s="296" t="s">
        <v>456</v>
      </c>
      <c r="C168" s="255">
        <v>14560</v>
      </c>
      <c r="D168" s="172" t="s">
        <v>167</v>
      </c>
      <c r="E168" s="200">
        <v>2019</v>
      </c>
      <c r="F168" s="361"/>
      <c r="G168" s="362"/>
      <c r="H168" s="362"/>
      <c r="I168" s="362"/>
      <c r="J168" s="362"/>
      <c r="K168" s="362"/>
      <c r="L168" s="362"/>
      <c r="M168" s="362"/>
      <c r="N168" s="362"/>
      <c r="O168" s="362"/>
      <c r="P168" s="362"/>
      <c r="Q168" s="362"/>
      <c r="R168" s="363"/>
      <c r="S168" s="203"/>
    </row>
    <row r="169" spans="1:19" s="1" customFormat="1" ht="12" customHeight="1">
      <c r="A169" s="197" t="s">
        <v>460</v>
      </c>
      <c r="B169" s="296" t="s">
        <v>456</v>
      </c>
      <c r="C169" s="297">
        <v>38800</v>
      </c>
      <c r="D169" s="172" t="s">
        <v>167</v>
      </c>
      <c r="E169" s="200">
        <v>2019</v>
      </c>
      <c r="F169" s="361"/>
      <c r="G169" s="362"/>
      <c r="H169" s="362"/>
      <c r="I169" s="362"/>
      <c r="J169" s="362"/>
      <c r="K169" s="362"/>
      <c r="L169" s="362"/>
      <c r="M169" s="362"/>
      <c r="N169" s="362"/>
      <c r="O169" s="362"/>
      <c r="P169" s="362"/>
      <c r="Q169" s="362"/>
      <c r="R169" s="363"/>
      <c r="S169" s="203"/>
    </row>
    <row r="170" spans="1:19" s="1" customFormat="1" ht="12" customHeight="1">
      <c r="A170" s="197" t="s">
        <v>461</v>
      </c>
      <c r="B170" s="296" t="s">
        <v>456</v>
      </c>
      <c r="C170" s="297">
        <v>28800</v>
      </c>
      <c r="D170" s="172" t="s">
        <v>167</v>
      </c>
      <c r="E170" s="200" t="s">
        <v>459</v>
      </c>
      <c r="F170" s="361"/>
      <c r="G170" s="362"/>
      <c r="H170" s="362"/>
      <c r="I170" s="362"/>
      <c r="J170" s="362"/>
      <c r="K170" s="362"/>
      <c r="L170" s="362"/>
      <c r="M170" s="362"/>
      <c r="N170" s="362"/>
      <c r="O170" s="362"/>
      <c r="P170" s="362"/>
      <c r="Q170" s="362"/>
      <c r="R170" s="363"/>
      <c r="S170" s="203"/>
    </row>
    <row r="171" spans="1:19" s="1" customFormat="1" ht="12" customHeight="1">
      <c r="A171" s="197" t="s">
        <v>462</v>
      </c>
      <c r="B171" s="296" t="s">
        <v>456</v>
      </c>
      <c r="C171" s="297">
        <v>36300</v>
      </c>
      <c r="D171" s="172" t="s">
        <v>167</v>
      </c>
      <c r="E171" s="200">
        <v>2019</v>
      </c>
      <c r="F171" s="361"/>
      <c r="G171" s="362"/>
      <c r="H171" s="362"/>
      <c r="I171" s="362"/>
      <c r="J171" s="362"/>
      <c r="K171" s="362"/>
      <c r="L171" s="362"/>
      <c r="M171" s="362"/>
      <c r="N171" s="362"/>
      <c r="O171" s="362"/>
      <c r="P171" s="362"/>
      <c r="Q171" s="362"/>
      <c r="R171" s="363"/>
      <c r="S171" s="203"/>
    </row>
    <row r="172" spans="1:19" s="1" customFormat="1" ht="12" customHeight="1">
      <c r="A172" s="197" t="s">
        <v>463</v>
      </c>
      <c r="B172" s="296" t="s">
        <v>457</v>
      </c>
      <c r="C172" s="297">
        <v>4551</v>
      </c>
      <c r="D172" s="172" t="s">
        <v>167</v>
      </c>
      <c r="E172" s="200">
        <v>2019</v>
      </c>
      <c r="F172" s="361"/>
      <c r="G172" s="362"/>
      <c r="H172" s="362"/>
      <c r="I172" s="362"/>
      <c r="J172" s="362"/>
      <c r="K172" s="362"/>
      <c r="L172" s="362"/>
      <c r="M172" s="362"/>
      <c r="N172" s="362"/>
      <c r="O172" s="362"/>
      <c r="P172" s="362"/>
      <c r="Q172" s="362"/>
      <c r="R172" s="363"/>
      <c r="S172" s="203"/>
    </row>
    <row r="173" spans="1:19" s="1" customFormat="1" ht="12" customHeight="1">
      <c r="A173" s="197" t="s">
        <v>464</v>
      </c>
      <c r="B173" s="296" t="s">
        <v>457</v>
      </c>
      <c r="C173" s="297">
        <v>4551</v>
      </c>
      <c r="D173" s="172" t="s">
        <v>167</v>
      </c>
      <c r="E173" s="200">
        <v>2019</v>
      </c>
      <c r="F173" s="361"/>
      <c r="G173" s="362"/>
      <c r="H173" s="362"/>
      <c r="I173" s="362"/>
      <c r="J173" s="362"/>
      <c r="K173" s="362"/>
      <c r="L173" s="362"/>
      <c r="M173" s="362"/>
      <c r="N173" s="362"/>
      <c r="O173" s="362"/>
      <c r="P173" s="362"/>
      <c r="Q173" s="362"/>
      <c r="R173" s="363"/>
      <c r="S173" s="203"/>
    </row>
    <row r="174" spans="1:19" s="1" customFormat="1" ht="12" customHeight="1">
      <c r="A174" s="197" t="s">
        <v>465</v>
      </c>
      <c r="B174" s="296" t="s">
        <v>458</v>
      </c>
      <c r="C174" s="297">
        <v>93543.14</v>
      </c>
      <c r="D174" s="172" t="s">
        <v>167</v>
      </c>
      <c r="E174" s="200">
        <v>2019</v>
      </c>
      <c r="F174" s="361"/>
      <c r="G174" s="362"/>
      <c r="H174" s="362"/>
      <c r="I174" s="362"/>
      <c r="J174" s="362"/>
      <c r="K174" s="362"/>
      <c r="L174" s="362"/>
      <c r="M174" s="362"/>
      <c r="N174" s="362"/>
      <c r="O174" s="362"/>
      <c r="P174" s="362"/>
      <c r="Q174" s="362"/>
      <c r="R174" s="363"/>
      <c r="S174" s="203"/>
    </row>
    <row r="175" spans="1:19" s="1" customFormat="1" ht="12" customHeight="1">
      <c r="A175" s="197" t="s">
        <v>466</v>
      </c>
      <c r="B175" s="296" t="s">
        <v>458</v>
      </c>
      <c r="C175" s="297">
        <v>102070.61</v>
      </c>
      <c r="D175" s="172" t="s">
        <v>167</v>
      </c>
      <c r="E175" s="200">
        <v>2019</v>
      </c>
      <c r="F175" s="361"/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  <c r="Q175" s="362"/>
      <c r="R175" s="363"/>
      <c r="S175" s="203"/>
    </row>
    <row r="176" spans="1:19" s="1" customFormat="1" ht="12" customHeight="1">
      <c r="A176" s="197" t="s">
        <v>467</v>
      </c>
      <c r="B176" s="296" t="s">
        <v>458</v>
      </c>
      <c r="C176" s="297">
        <v>96124.15</v>
      </c>
      <c r="D176" s="172" t="s">
        <v>167</v>
      </c>
      <c r="E176" s="200">
        <v>2019</v>
      </c>
      <c r="F176" s="361"/>
      <c r="G176" s="362"/>
      <c r="H176" s="362"/>
      <c r="I176" s="362"/>
      <c r="J176" s="362"/>
      <c r="K176" s="362"/>
      <c r="L176" s="362"/>
      <c r="M176" s="362"/>
      <c r="N176" s="362"/>
      <c r="O176" s="362"/>
      <c r="P176" s="362"/>
      <c r="Q176" s="362"/>
      <c r="R176" s="363"/>
      <c r="S176" s="203"/>
    </row>
    <row r="177" spans="1:19" s="1" customFormat="1" ht="12" customHeight="1">
      <c r="A177" s="197" t="s">
        <v>468</v>
      </c>
      <c r="B177" s="296" t="s">
        <v>458</v>
      </c>
      <c r="C177" s="297">
        <v>66579</v>
      </c>
      <c r="D177" s="172" t="s">
        <v>167</v>
      </c>
      <c r="E177" s="200">
        <v>2019</v>
      </c>
      <c r="F177" s="361"/>
      <c r="G177" s="362"/>
      <c r="H177" s="362"/>
      <c r="I177" s="362"/>
      <c r="J177" s="362"/>
      <c r="K177" s="362"/>
      <c r="L177" s="362"/>
      <c r="M177" s="362"/>
      <c r="N177" s="362"/>
      <c r="O177" s="362"/>
      <c r="P177" s="362"/>
      <c r="Q177" s="362"/>
      <c r="R177" s="363"/>
      <c r="S177" s="203"/>
    </row>
    <row r="178" spans="1:19" s="1" customFormat="1" ht="12" customHeight="1">
      <c r="A178" s="197" t="s">
        <v>469</v>
      </c>
      <c r="B178" s="296" t="s">
        <v>458</v>
      </c>
      <c r="C178" s="297">
        <v>73150.79</v>
      </c>
      <c r="D178" s="172" t="s">
        <v>167</v>
      </c>
      <c r="E178" s="200">
        <v>2019</v>
      </c>
      <c r="F178" s="361"/>
      <c r="G178" s="362"/>
      <c r="H178" s="362"/>
      <c r="I178" s="362"/>
      <c r="J178" s="362"/>
      <c r="K178" s="362"/>
      <c r="L178" s="362"/>
      <c r="M178" s="362"/>
      <c r="N178" s="362"/>
      <c r="O178" s="362"/>
      <c r="P178" s="362"/>
      <c r="Q178" s="362"/>
      <c r="R178" s="363"/>
      <c r="S178" s="203"/>
    </row>
    <row r="179" spans="1:19" s="1" customFormat="1" ht="12" customHeight="1">
      <c r="A179" s="197" t="s">
        <v>470</v>
      </c>
      <c r="B179" s="284" t="s">
        <v>720</v>
      </c>
      <c r="C179" s="285">
        <v>15930.33</v>
      </c>
      <c r="D179" s="172" t="s">
        <v>167</v>
      </c>
      <c r="E179" s="200">
        <v>2019</v>
      </c>
      <c r="F179" s="361"/>
      <c r="G179" s="362"/>
      <c r="H179" s="362"/>
      <c r="I179" s="362"/>
      <c r="J179" s="362"/>
      <c r="K179" s="362"/>
      <c r="L179" s="362"/>
      <c r="M179" s="362"/>
      <c r="N179" s="362"/>
      <c r="O179" s="362"/>
      <c r="P179" s="362"/>
      <c r="Q179" s="362"/>
      <c r="R179" s="363"/>
      <c r="S179" s="203"/>
    </row>
    <row r="180" spans="1:19" s="1" customFormat="1" ht="12" customHeight="1">
      <c r="A180" s="197" t="s">
        <v>471</v>
      </c>
      <c r="B180" s="298" t="s">
        <v>721</v>
      </c>
      <c r="C180" s="299">
        <v>150000</v>
      </c>
      <c r="D180" s="172" t="s">
        <v>167</v>
      </c>
      <c r="E180" s="200">
        <v>2019</v>
      </c>
      <c r="F180" s="361"/>
      <c r="G180" s="362"/>
      <c r="H180" s="362"/>
      <c r="I180" s="362"/>
      <c r="J180" s="362"/>
      <c r="K180" s="362"/>
      <c r="L180" s="362"/>
      <c r="M180" s="362"/>
      <c r="N180" s="362"/>
      <c r="O180" s="362"/>
      <c r="P180" s="362"/>
      <c r="Q180" s="362"/>
      <c r="R180" s="363"/>
      <c r="S180" s="203"/>
    </row>
    <row r="181" spans="1:19" s="1" customFormat="1" ht="12" customHeight="1">
      <c r="A181" s="197" t="s">
        <v>472</v>
      </c>
      <c r="B181" s="298" t="s">
        <v>722</v>
      </c>
      <c r="C181" s="299">
        <v>40500.72</v>
      </c>
      <c r="D181" s="172" t="s">
        <v>167</v>
      </c>
      <c r="E181" s="200">
        <v>2019</v>
      </c>
      <c r="F181" s="361"/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62"/>
      <c r="R181" s="363"/>
      <c r="S181" s="203"/>
    </row>
    <row r="182" spans="1:19" s="1" customFormat="1" ht="12" customHeight="1">
      <c r="A182" s="197" t="s">
        <v>473</v>
      </c>
      <c r="B182" s="298" t="s">
        <v>723</v>
      </c>
      <c r="C182" s="299">
        <v>9000</v>
      </c>
      <c r="D182" s="172" t="s">
        <v>167</v>
      </c>
      <c r="E182" s="200">
        <v>2019</v>
      </c>
      <c r="F182" s="361"/>
      <c r="G182" s="362"/>
      <c r="H182" s="362"/>
      <c r="I182" s="362"/>
      <c r="J182" s="362"/>
      <c r="K182" s="362"/>
      <c r="L182" s="362"/>
      <c r="M182" s="362"/>
      <c r="N182" s="362"/>
      <c r="O182" s="362"/>
      <c r="P182" s="362"/>
      <c r="Q182" s="362"/>
      <c r="R182" s="363"/>
      <c r="S182" s="203"/>
    </row>
    <row r="183" spans="1:19" s="1" customFormat="1" ht="12" customHeight="1">
      <c r="A183" s="197" t="s">
        <v>474</v>
      </c>
      <c r="B183" s="208" t="s">
        <v>664</v>
      </c>
      <c r="C183" s="300">
        <v>93613.2</v>
      </c>
      <c r="D183" s="172" t="s">
        <v>167</v>
      </c>
      <c r="E183" s="339"/>
      <c r="F183" s="361"/>
      <c r="G183" s="362"/>
      <c r="H183" s="362"/>
      <c r="I183" s="362"/>
      <c r="J183" s="362"/>
      <c r="K183" s="362"/>
      <c r="L183" s="362"/>
      <c r="M183" s="362"/>
      <c r="N183" s="362"/>
      <c r="O183" s="362"/>
      <c r="P183" s="362"/>
      <c r="Q183" s="362"/>
      <c r="R183" s="363"/>
      <c r="S183" s="203"/>
    </row>
    <row r="184" spans="1:19" s="1" customFormat="1" ht="12" customHeight="1" thickBot="1">
      <c r="A184" s="210" t="s">
        <v>475</v>
      </c>
      <c r="B184" s="211" t="s">
        <v>113</v>
      </c>
      <c r="C184" s="282">
        <v>850983.66</v>
      </c>
      <c r="D184" s="180" t="s">
        <v>167</v>
      </c>
      <c r="E184" s="340"/>
      <c r="F184" s="364"/>
      <c r="G184" s="365"/>
      <c r="H184" s="365"/>
      <c r="I184" s="365"/>
      <c r="J184" s="365"/>
      <c r="K184" s="365"/>
      <c r="L184" s="365"/>
      <c r="M184" s="365"/>
      <c r="N184" s="365"/>
      <c r="O184" s="365"/>
      <c r="P184" s="365"/>
      <c r="Q184" s="365"/>
      <c r="R184" s="366"/>
      <c r="S184" s="203"/>
    </row>
    <row r="185" spans="1:19" s="313" customFormat="1" ht="12" customHeight="1">
      <c r="A185" s="355" t="s">
        <v>747</v>
      </c>
      <c r="B185" s="355"/>
      <c r="C185" s="355"/>
      <c r="D185" s="355"/>
      <c r="E185" s="355"/>
      <c r="F185" s="355"/>
      <c r="G185" s="355"/>
      <c r="H185" s="355"/>
      <c r="I185" s="355"/>
      <c r="J185" s="355"/>
      <c r="K185" s="355"/>
      <c r="L185" s="355"/>
      <c r="M185" s="355"/>
      <c r="N185" s="355"/>
      <c r="O185" s="355"/>
      <c r="P185" s="355"/>
      <c r="Q185" s="355"/>
      <c r="R185" s="355"/>
      <c r="S185" s="312"/>
    </row>
    <row r="186" spans="1:20" ht="15" customHeight="1" thickBot="1">
      <c r="A186" s="16"/>
      <c r="B186" s="17"/>
      <c r="C186" s="18"/>
      <c r="D186" s="19"/>
      <c r="E186" s="19"/>
      <c r="F186" s="21"/>
      <c r="G186" s="22"/>
      <c r="H186" s="22"/>
      <c r="I186" s="22"/>
      <c r="J186" s="22"/>
      <c r="K186" s="23"/>
      <c r="M186" s="20"/>
      <c r="N186" s="20"/>
      <c r="O186" s="20"/>
      <c r="P186" s="24"/>
      <c r="Q186" s="24"/>
      <c r="R186" s="24"/>
      <c r="S186" s="24"/>
      <c r="T186" s="9"/>
    </row>
    <row r="187" spans="1:19" s="1" customFormat="1" ht="15" customHeight="1">
      <c r="A187" s="194" t="s">
        <v>2</v>
      </c>
      <c r="B187" s="280" t="s">
        <v>90</v>
      </c>
      <c r="C187" s="335" t="s">
        <v>10</v>
      </c>
      <c r="D187" s="335" t="s">
        <v>166</v>
      </c>
      <c r="E187" s="335" t="s">
        <v>24</v>
      </c>
      <c r="F187" s="335" t="s">
        <v>496</v>
      </c>
      <c r="G187" s="329" t="s">
        <v>96</v>
      </c>
      <c r="H187" s="330"/>
      <c r="I187" s="330"/>
      <c r="J187" s="331"/>
      <c r="K187" s="353" t="s">
        <v>97</v>
      </c>
      <c r="L187" s="353" t="s">
        <v>63</v>
      </c>
      <c r="M187" s="335" t="s">
        <v>498</v>
      </c>
      <c r="N187" s="335" t="s">
        <v>499</v>
      </c>
      <c r="O187" s="335" t="s">
        <v>497</v>
      </c>
      <c r="P187" s="337" t="s">
        <v>500</v>
      </c>
      <c r="Q187" s="337" t="s">
        <v>501</v>
      </c>
      <c r="R187" s="356" t="s">
        <v>502</v>
      </c>
      <c r="S187" s="281"/>
    </row>
    <row r="188" spans="1:19" s="1" customFormat="1" ht="12" customHeight="1">
      <c r="A188" s="350" t="s">
        <v>0</v>
      </c>
      <c r="B188" s="336" t="s">
        <v>169</v>
      </c>
      <c r="C188" s="336"/>
      <c r="D188" s="336"/>
      <c r="E188" s="336"/>
      <c r="F188" s="336"/>
      <c r="G188" s="332"/>
      <c r="H188" s="333"/>
      <c r="I188" s="333"/>
      <c r="J188" s="334"/>
      <c r="K188" s="354"/>
      <c r="L188" s="354"/>
      <c r="M188" s="336"/>
      <c r="N188" s="336"/>
      <c r="O188" s="336"/>
      <c r="P188" s="338"/>
      <c r="Q188" s="338"/>
      <c r="R188" s="357"/>
      <c r="S188" s="271"/>
    </row>
    <row r="189" spans="1:19" s="1" customFormat="1" ht="12" customHeight="1">
      <c r="A189" s="350"/>
      <c r="B189" s="336"/>
      <c r="C189" s="336"/>
      <c r="D189" s="336"/>
      <c r="E189" s="336"/>
      <c r="F189" s="336"/>
      <c r="G189" s="270" t="s">
        <v>503</v>
      </c>
      <c r="H189" s="270" t="s">
        <v>504</v>
      </c>
      <c r="I189" s="270" t="s">
        <v>505</v>
      </c>
      <c r="J189" s="270" t="s">
        <v>506</v>
      </c>
      <c r="K189" s="354"/>
      <c r="L189" s="354"/>
      <c r="M189" s="336"/>
      <c r="N189" s="336"/>
      <c r="O189" s="336"/>
      <c r="P189" s="338"/>
      <c r="Q189" s="338"/>
      <c r="R189" s="357"/>
      <c r="S189" s="271"/>
    </row>
    <row r="190" spans="1:19" s="1" customFormat="1" ht="12" customHeight="1">
      <c r="A190" s="197" t="s">
        <v>1</v>
      </c>
      <c r="B190" s="208" t="s">
        <v>95</v>
      </c>
      <c r="C190" s="208"/>
      <c r="D190" s="208"/>
      <c r="E190" s="341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2"/>
      <c r="R190" s="343"/>
      <c r="S190" s="126"/>
    </row>
    <row r="191" spans="1:19" s="1" customFormat="1" ht="12" customHeight="1">
      <c r="A191" s="197" t="s">
        <v>2</v>
      </c>
      <c r="B191" s="208" t="s">
        <v>664</v>
      </c>
      <c r="C191" s="233">
        <v>35411.28</v>
      </c>
      <c r="D191" s="134" t="s">
        <v>167</v>
      </c>
      <c r="E191" s="344"/>
      <c r="F191" s="345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  <c r="R191" s="346"/>
      <c r="S191" s="126"/>
    </row>
    <row r="192" spans="1:19" s="1" customFormat="1" ht="12" customHeight="1" thickBot="1">
      <c r="A192" s="210" t="s">
        <v>3</v>
      </c>
      <c r="B192" s="211" t="s">
        <v>113</v>
      </c>
      <c r="C192" s="282">
        <v>45334.7</v>
      </c>
      <c r="D192" s="180" t="s">
        <v>167</v>
      </c>
      <c r="E192" s="347"/>
      <c r="F192" s="348"/>
      <c r="G192" s="348"/>
      <c r="H192" s="348"/>
      <c r="I192" s="348"/>
      <c r="J192" s="348"/>
      <c r="K192" s="348"/>
      <c r="L192" s="348"/>
      <c r="M192" s="348"/>
      <c r="N192" s="348"/>
      <c r="O192" s="348"/>
      <c r="P192" s="348"/>
      <c r="Q192" s="348"/>
      <c r="R192" s="349"/>
      <c r="S192" s="283"/>
    </row>
    <row r="193" spans="1:20" ht="15" customHeight="1" thickBot="1">
      <c r="A193" s="16"/>
      <c r="B193" s="46"/>
      <c r="C193" s="47"/>
      <c r="D193" s="23"/>
      <c r="E193" s="49"/>
      <c r="F193" s="49"/>
      <c r="G193" s="49"/>
      <c r="H193" s="49"/>
      <c r="I193" s="49"/>
      <c r="J193" s="49"/>
      <c r="M193" s="48"/>
      <c r="N193" s="48"/>
      <c r="O193" s="48"/>
      <c r="P193" s="24"/>
      <c r="Q193" s="24"/>
      <c r="R193" s="24"/>
      <c r="S193" s="24"/>
      <c r="T193" s="9"/>
    </row>
    <row r="194" spans="1:19" ht="12" customHeight="1">
      <c r="A194" s="194" t="s">
        <v>3</v>
      </c>
      <c r="B194" s="237" t="s">
        <v>92</v>
      </c>
      <c r="C194" s="335" t="s">
        <v>10</v>
      </c>
      <c r="D194" s="335" t="s">
        <v>166</v>
      </c>
      <c r="E194" s="335" t="s">
        <v>24</v>
      </c>
      <c r="F194" s="335" t="s">
        <v>496</v>
      </c>
      <c r="G194" s="329" t="s">
        <v>96</v>
      </c>
      <c r="H194" s="330"/>
      <c r="I194" s="330"/>
      <c r="J194" s="331"/>
      <c r="K194" s="353" t="s">
        <v>97</v>
      </c>
      <c r="L194" s="353" t="s">
        <v>63</v>
      </c>
      <c r="M194" s="335" t="s">
        <v>498</v>
      </c>
      <c r="N194" s="335" t="s">
        <v>499</v>
      </c>
      <c r="O194" s="335" t="s">
        <v>497</v>
      </c>
      <c r="P194" s="337" t="s">
        <v>500</v>
      </c>
      <c r="Q194" s="337" t="s">
        <v>501</v>
      </c>
      <c r="R194" s="356" t="s">
        <v>502</v>
      </c>
      <c r="S194" s="97"/>
    </row>
    <row r="195" spans="1:19" ht="12" customHeight="1">
      <c r="A195" s="350" t="s">
        <v>0</v>
      </c>
      <c r="B195" s="336" t="s">
        <v>169</v>
      </c>
      <c r="C195" s="336"/>
      <c r="D195" s="336"/>
      <c r="E195" s="336"/>
      <c r="F195" s="336"/>
      <c r="G195" s="332"/>
      <c r="H195" s="333"/>
      <c r="I195" s="333"/>
      <c r="J195" s="334"/>
      <c r="K195" s="354"/>
      <c r="L195" s="354"/>
      <c r="M195" s="336"/>
      <c r="N195" s="336"/>
      <c r="O195" s="336"/>
      <c r="P195" s="338"/>
      <c r="Q195" s="338"/>
      <c r="R195" s="357"/>
      <c r="S195" s="14"/>
    </row>
    <row r="196" spans="1:19" ht="12" customHeight="1">
      <c r="A196" s="350"/>
      <c r="B196" s="336"/>
      <c r="C196" s="336"/>
      <c r="D196" s="336"/>
      <c r="E196" s="336"/>
      <c r="F196" s="336"/>
      <c r="G196" s="192" t="s">
        <v>503</v>
      </c>
      <c r="H196" s="192" t="s">
        <v>504</v>
      </c>
      <c r="I196" s="192" t="s">
        <v>505</v>
      </c>
      <c r="J196" s="192" t="s">
        <v>506</v>
      </c>
      <c r="K196" s="354"/>
      <c r="L196" s="354"/>
      <c r="M196" s="336"/>
      <c r="N196" s="336"/>
      <c r="O196" s="336"/>
      <c r="P196" s="338"/>
      <c r="Q196" s="338"/>
      <c r="R196" s="357"/>
      <c r="S196" s="14"/>
    </row>
    <row r="197" spans="1:19" ht="72">
      <c r="A197" s="197" t="s">
        <v>1</v>
      </c>
      <c r="B197" s="198" t="s">
        <v>212</v>
      </c>
      <c r="C197" s="142">
        <v>1342503.45</v>
      </c>
      <c r="D197" s="200" t="s">
        <v>167</v>
      </c>
      <c r="E197" s="200">
        <v>2013</v>
      </c>
      <c r="F197" s="201">
        <v>422.3</v>
      </c>
      <c r="G197" s="202" t="s">
        <v>47</v>
      </c>
      <c r="H197" s="202" t="s">
        <v>48</v>
      </c>
      <c r="I197" s="202" t="s">
        <v>33</v>
      </c>
      <c r="J197" s="202" t="s">
        <v>31</v>
      </c>
      <c r="K197" s="200" t="s">
        <v>673</v>
      </c>
      <c r="L197" s="200" t="s">
        <v>104</v>
      </c>
      <c r="M197" s="172" t="s">
        <v>27</v>
      </c>
      <c r="N197" s="172" t="s">
        <v>25</v>
      </c>
      <c r="O197" s="181" t="s">
        <v>650</v>
      </c>
      <c r="P197" s="173" t="s">
        <v>27</v>
      </c>
      <c r="Q197" s="173" t="s">
        <v>27</v>
      </c>
      <c r="R197" s="214" t="s">
        <v>27</v>
      </c>
      <c r="S197" s="15"/>
    </row>
    <row r="198" spans="1:19" ht="15" customHeight="1">
      <c r="A198" s="241" t="s">
        <v>2</v>
      </c>
      <c r="B198" s="208" t="s">
        <v>664</v>
      </c>
      <c r="C198" s="243">
        <v>381105.16</v>
      </c>
      <c r="D198" s="242" t="s">
        <v>167</v>
      </c>
      <c r="E198" s="367"/>
      <c r="F198" s="368"/>
      <c r="G198" s="368"/>
      <c r="H198" s="368"/>
      <c r="I198" s="368"/>
      <c r="J198" s="368"/>
      <c r="K198" s="368"/>
      <c r="L198" s="368"/>
      <c r="M198" s="368"/>
      <c r="N198" s="368"/>
      <c r="O198" s="368"/>
      <c r="P198" s="368"/>
      <c r="Q198" s="368"/>
      <c r="R198" s="369"/>
      <c r="S198" s="15"/>
    </row>
    <row r="199" spans="1:19" ht="12" customHeight="1" thickBot="1">
      <c r="A199" s="210" t="s">
        <v>3</v>
      </c>
      <c r="B199" s="211" t="s">
        <v>113</v>
      </c>
      <c r="C199" s="238">
        <v>390093.65</v>
      </c>
      <c r="D199" s="213" t="s">
        <v>167</v>
      </c>
      <c r="E199" s="370"/>
      <c r="F199" s="371"/>
      <c r="G199" s="371"/>
      <c r="H199" s="371"/>
      <c r="I199" s="371"/>
      <c r="J199" s="371"/>
      <c r="K199" s="371"/>
      <c r="L199" s="371"/>
      <c r="M199" s="371"/>
      <c r="N199" s="371"/>
      <c r="O199" s="371"/>
      <c r="P199" s="371"/>
      <c r="Q199" s="371"/>
      <c r="R199" s="372"/>
      <c r="S199" s="15"/>
    </row>
    <row r="200" spans="1:20" ht="15" customHeight="1" thickBot="1">
      <c r="A200" s="16"/>
      <c r="B200" s="38"/>
      <c r="C200" s="18"/>
      <c r="D200" s="19"/>
      <c r="E200" s="19"/>
      <c r="F200" s="21"/>
      <c r="G200" s="22"/>
      <c r="H200" s="22"/>
      <c r="I200" s="22"/>
      <c r="J200" s="22"/>
      <c r="M200" s="20"/>
      <c r="N200" s="20"/>
      <c r="O200" s="20"/>
      <c r="P200" s="24"/>
      <c r="Q200" s="24"/>
      <c r="R200" s="24"/>
      <c r="S200" s="24"/>
      <c r="T200" s="9"/>
    </row>
    <row r="201" spans="1:19" s="1" customFormat="1" ht="12" customHeight="1">
      <c r="A201" s="194" t="s">
        <v>4</v>
      </c>
      <c r="B201" s="246" t="s">
        <v>419</v>
      </c>
      <c r="C201" s="335" t="s">
        <v>10</v>
      </c>
      <c r="D201" s="335" t="s">
        <v>166</v>
      </c>
      <c r="E201" s="335" t="s">
        <v>24</v>
      </c>
      <c r="F201" s="335" t="s">
        <v>496</v>
      </c>
      <c r="G201" s="329" t="s">
        <v>96</v>
      </c>
      <c r="H201" s="330"/>
      <c r="I201" s="330"/>
      <c r="J201" s="331"/>
      <c r="K201" s="353" t="s">
        <v>97</v>
      </c>
      <c r="L201" s="353" t="s">
        <v>63</v>
      </c>
      <c r="M201" s="335" t="s">
        <v>498</v>
      </c>
      <c r="N201" s="335" t="s">
        <v>499</v>
      </c>
      <c r="O201" s="335" t="s">
        <v>497</v>
      </c>
      <c r="P201" s="337" t="s">
        <v>500</v>
      </c>
      <c r="Q201" s="337" t="s">
        <v>501</v>
      </c>
      <c r="R201" s="356" t="s">
        <v>502</v>
      </c>
      <c r="S201" s="247"/>
    </row>
    <row r="202" spans="1:19" s="1" customFormat="1" ht="12" customHeight="1">
      <c r="A202" s="350" t="s">
        <v>0</v>
      </c>
      <c r="B202" s="336" t="s">
        <v>169</v>
      </c>
      <c r="C202" s="336"/>
      <c r="D202" s="336"/>
      <c r="E202" s="336"/>
      <c r="F202" s="336"/>
      <c r="G202" s="332"/>
      <c r="H202" s="333"/>
      <c r="I202" s="333"/>
      <c r="J202" s="334"/>
      <c r="K202" s="354"/>
      <c r="L202" s="354"/>
      <c r="M202" s="336"/>
      <c r="N202" s="336"/>
      <c r="O202" s="336"/>
      <c r="P202" s="338"/>
      <c r="Q202" s="338"/>
      <c r="R202" s="357"/>
      <c r="S202" s="193"/>
    </row>
    <row r="203" spans="1:19" s="1" customFormat="1" ht="12" customHeight="1">
      <c r="A203" s="350"/>
      <c r="B203" s="336"/>
      <c r="C203" s="336"/>
      <c r="D203" s="336"/>
      <c r="E203" s="336"/>
      <c r="F203" s="336"/>
      <c r="G203" s="192" t="s">
        <v>503</v>
      </c>
      <c r="H203" s="192" t="s">
        <v>504</v>
      </c>
      <c r="I203" s="192" t="s">
        <v>505</v>
      </c>
      <c r="J203" s="192" t="s">
        <v>506</v>
      </c>
      <c r="K203" s="354"/>
      <c r="L203" s="354"/>
      <c r="M203" s="336"/>
      <c r="N203" s="336"/>
      <c r="O203" s="336"/>
      <c r="P203" s="338"/>
      <c r="Q203" s="338"/>
      <c r="R203" s="357"/>
      <c r="S203" s="193"/>
    </row>
    <row r="204" spans="1:19" s="1" customFormat="1" ht="12" customHeight="1" thickBot="1">
      <c r="A204" s="210" t="s">
        <v>1</v>
      </c>
      <c r="B204" s="158" t="s">
        <v>664</v>
      </c>
      <c r="C204" s="302">
        <v>30040.7</v>
      </c>
      <c r="D204" s="303" t="s">
        <v>167</v>
      </c>
      <c r="E204" s="373"/>
      <c r="F204" s="373"/>
      <c r="G204" s="373"/>
      <c r="H204" s="373"/>
      <c r="I204" s="373"/>
      <c r="J204" s="373"/>
      <c r="K204" s="373"/>
      <c r="L204" s="373"/>
      <c r="M204" s="373"/>
      <c r="N204" s="373"/>
      <c r="O204" s="373"/>
      <c r="P204" s="373"/>
      <c r="Q204" s="373"/>
      <c r="R204" s="374"/>
      <c r="S204" s="259"/>
    </row>
    <row r="205" spans="1:19" ht="12" customHeight="1" thickBot="1">
      <c r="A205" s="26"/>
      <c r="B205" s="50"/>
      <c r="C205" s="47"/>
      <c r="D205" s="50"/>
      <c r="E205" s="50"/>
      <c r="F205" s="50"/>
      <c r="G205" s="50"/>
      <c r="H205" s="50"/>
      <c r="I205" s="50"/>
      <c r="J205" s="50"/>
      <c r="K205" s="23"/>
      <c r="M205" s="50"/>
      <c r="N205" s="50"/>
      <c r="O205" s="50"/>
      <c r="P205" s="25"/>
      <c r="Q205" s="25"/>
      <c r="R205" s="25"/>
      <c r="S205" s="25"/>
    </row>
    <row r="206" spans="1:19" s="1" customFormat="1" ht="12" customHeight="1">
      <c r="A206" s="194" t="s">
        <v>5</v>
      </c>
      <c r="B206" s="246" t="s">
        <v>105</v>
      </c>
      <c r="C206" s="335" t="s">
        <v>10</v>
      </c>
      <c r="D206" s="335" t="s">
        <v>166</v>
      </c>
      <c r="E206" s="335" t="s">
        <v>24</v>
      </c>
      <c r="F206" s="335" t="s">
        <v>496</v>
      </c>
      <c r="G206" s="329" t="s">
        <v>96</v>
      </c>
      <c r="H206" s="330"/>
      <c r="I206" s="330"/>
      <c r="J206" s="331"/>
      <c r="K206" s="353" t="s">
        <v>97</v>
      </c>
      <c r="L206" s="353" t="s">
        <v>63</v>
      </c>
      <c r="M206" s="335" t="s">
        <v>498</v>
      </c>
      <c r="N206" s="335" t="s">
        <v>499</v>
      </c>
      <c r="O206" s="335" t="s">
        <v>497</v>
      </c>
      <c r="P206" s="337" t="s">
        <v>500</v>
      </c>
      <c r="Q206" s="337" t="s">
        <v>501</v>
      </c>
      <c r="R206" s="356" t="s">
        <v>502</v>
      </c>
      <c r="S206" s="247"/>
    </row>
    <row r="207" spans="1:19" s="1" customFormat="1" ht="12" customHeight="1">
      <c r="A207" s="350" t="s">
        <v>0</v>
      </c>
      <c r="B207" s="336" t="s">
        <v>169</v>
      </c>
      <c r="C207" s="336"/>
      <c r="D207" s="336"/>
      <c r="E207" s="336"/>
      <c r="F207" s="336"/>
      <c r="G207" s="332"/>
      <c r="H207" s="333"/>
      <c r="I207" s="333"/>
      <c r="J207" s="334"/>
      <c r="K207" s="354"/>
      <c r="L207" s="354"/>
      <c r="M207" s="336"/>
      <c r="N207" s="336"/>
      <c r="O207" s="336"/>
      <c r="P207" s="338"/>
      <c r="Q207" s="338"/>
      <c r="R207" s="357"/>
      <c r="S207" s="263"/>
    </row>
    <row r="208" spans="1:19" s="1" customFormat="1" ht="12" customHeight="1">
      <c r="A208" s="350"/>
      <c r="B208" s="336"/>
      <c r="C208" s="336"/>
      <c r="D208" s="336"/>
      <c r="E208" s="336"/>
      <c r="F208" s="336"/>
      <c r="G208" s="262" t="s">
        <v>503</v>
      </c>
      <c r="H208" s="262" t="s">
        <v>504</v>
      </c>
      <c r="I208" s="262" t="s">
        <v>505</v>
      </c>
      <c r="J208" s="262" t="s">
        <v>506</v>
      </c>
      <c r="K208" s="354"/>
      <c r="L208" s="354"/>
      <c r="M208" s="336"/>
      <c r="N208" s="336"/>
      <c r="O208" s="336"/>
      <c r="P208" s="338"/>
      <c r="Q208" s="338"/>
      <c r="R208" s="357"/>
      <c r="S208" s="263"/>
    </row>
    <row r="209" spans="1:19" s="1" customFormat="1" ht="60">
      <c r="A209" s="197" t="s">
        <v>1</v>
      </c>
      <c r="B209" s="228" t="s">
        <v>153</v>
      </c>
      <c r="C209" s="199">
        <v>8191300</v>
      </c>
      <c r="D209" s="229" t="s">
        <v>168</v>
      </c>
      <c r="E209" s="229">
        <v>1965</v>
      </c>
      <c r="F209" s="230">
        <v>3150.5</v>
      </c>
      <c r="G209" s="207" t="s">
        <v>49</v>
      </c>
      <c r="H209" s="207" t="s">
        <v>50</v>
      </c>
      <c r="I209" s="207" t="s">
        <v>51</v>
      </c>
      <c r="J209" s="207" t="s">
        <v>52</v>
      </c>
      <c r="K209" s="200" t="s">
        <v>672</v>
      </c>
      <c r="L209" s="200" t="s">
        <v>232</v>
      </c>
      <c r="M209" s="231" t="s">
        <v>27</v>
      </c>
      <c r="N209" s="231" t="s">
        <v>25</v>
      </c>
      <c r="O209" s="181" t="s">
        <v>650</v>
      </c>
      <c r="P209" s="173" t="s">
        <v>27</v>
      </c>
      <c r="Q209" s="173" t="s">
        <v>27</v>
      </c>
      <c r="R209" s="214" t="s">
        <v>27</v>
      </c>
      <c r="S209" s="203"/>
    </row>
    <row r="210" spans="1:19" s="1" customFormat="1" ht="72">
      <c r="A210" s="197" t="s">
        <v>2</v>
      </c>
      <c r="B210" s="198" t="s">
        <v>421</v>
      </c>
      <c r="C210" s="142">
        <v>706200</v>
      </c>
      <c r="D210" s="172" t="s">
        <v>168</v>
      </c>
      <c r="E210" s="200">
        <v>2001</v>
      </c>
      <c r="F210" s="201">
        <v>321</v>
      </c>
      <c r="G210" s="172" t="s">
        <v>28</v>
      </c>
      <c r="H210" s="172" t="s">
        <v>29</v>
      </c>
      <c r="I210" s="172" t="s">
        <v>30</v>
      </c>
      <c r="J210" s="172" t="s">
        <v>31</v>
      </c>
      <c r="K210" s="200" t="s">
        <v>671</v>
      </c>
      <c r="L210" s="200" t="s">
        <v>98</v>
      </c>
      <c r="M210" s="172" t="s">
        <v>27</v>
      </c>
      <c r="N210" s="172" t="s">
        <v>25</v>
      </c>
      <c r="O210" s="172" t="s">
        <v>26</v>
      </c>
      <c r="P210" s="173" t="s">
        <v>27</v>
      </c>
      <c r="Q210" s="173" t="s">
        <v>27</v>
      </c>
      <c r="R210" s="214" t="s">
        <v>27</v>
      </c>
      <c r="S210" s="203"/>
    </row>
    <row r="211" spans="1:19" s="1" customFormat="1" ht="24">
      <c r="A211" s="197" t="s">
        <v>3</v>
      </c>
      <c r="B211" s="228" t="s">
        <v>717</v>
      </c>
      <c r="C211" s="261">
        <v>6243.39</v>
      </c>
      <c r="D211" s="229" t="s">
        <v>167</v>
      </c>
      <c r="E211" s="264"/>
      <c r="F211" s="384"/>
      <c r="G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5"/>
      <c r="S211" s="203"/>
    </row>
    <row r="212" spans="1:19" s="1" customFormat="1" ht="12">
      <c r="A212" s="197" t="s">
        <v>4</v>
      </c>
      <c r="B212" s="265" t="s">
        <v>716</v>
      </c>
      <c r="C212" s="266">
        <v>443423.16</v>
      </c>
      <c r="D212" s="267" t="s">
        <v>167</v>
      </c>
      <c r="E212" s="267">
        <v>2015</v>
      </c>
      <c r="F212" s="386"/>
      <c r="G212" s="386"/>
      <c r="H212" s="386"/>
      <c r="I212" s="386"/>
      <c r="J212" s="386"/>
      <c r="K212" s="386"/>
      <c r="L212" s="386"/>
      <c r="M212" s="386"/>
      <c r="N212" s="386"/>
      <c r="O212" s="386"/>
      <c r="P212" s="386"/>
      <c r="Q212" s="386"/>
      <c r="R212" s="387"/>
      <c r="S212" s="203"/>
    </row>
    <row r="213" spans="1:19" s="1" customFormat="1" ht="21.75" customHeight="1">
      <c r="A213" s="197" t="s">
        <v>5</v>
      </c>
      <c r="B213" s="208" t="s">
        <v>664</v>
      </c>
      <c r="C213" s="233">
        <v>72832.63</v>
      </c>
      <c r="D213" s="172" t="s">
        <v>167</v>
      </c>
      <c r="E213" s="367"/>
      <c r="F213" s="368"/>
      <c r="G213" s="368"/>
      <c r="H213" s="368"/>
      <c r="I213" s="368"/>
      <c r="J213" s="368"/>
      <c r="K213" s="368"/>
      <c r="L213" s="368"/>
      <c r="M213" s="368"/>
      <c r="N213" s="368"/>
      <c r="O213" s="368"/>
      <c r="P213" s="368"/>
      <c r="Q213" s="368"/>
      <c r="R213" s="369"/>
      <c r="S213" s="203"/>
    </row>
    <row r="214" spans="1:19" s="1" customFormat="1" ht="12" customHeight="1" thickBot="1">
      <c r="A214" s="210" t="s">
        <v>6</v>
      </c>
      <c r="B214" s="211" t="s">
        <v>113</v>
      </c>
      <c r="C214" s="234">
        <v>111221</v>
      </c>
      <c r="D214" s="213" t="s">
        <v>167</v>
      </c>
      <c r="E214" s="370"/>
      <c r="F214" s="371"/>
      <c r="G214" s="371"/>
      <c r="H214" s="371"/>
      <c r="I214" s="371"/>
      <c r="J214" s="371"/>
      <c r="K214" s="371"/>
      <c r="L214" s="371"/>
      <c r="M214" s="371"/>
      <c r="N214" s="371"/>
      <c r="O214" s="371"/>
      <c r="P214" s="371"/>
      <c r="Q214" s="371"/>
      <c r="R214" s="372"/>
      <c r="S214" s="203"/>
    </row>
    <row r="215" spans="1:20" ht="15" customHeight="1" thickBot="1">
      <c r="A215" s="26"/>
      <c r="B215" s="36"/>
      <c r="C215" s="18"/>
      <c r="D215" s="30"/>
      <c r="E215" s="30"/>
      <c r="F215" s="32"/>
      <c r="G215" s="33"/>
      <c r="H215" s="33"/>
      <c r="I215" s="33"/>
      <c r="J215" s="33"/>
      <c r="K215" s="23"/>
      <c r="M215" s="31"/>
      <c r="N215" s="31"/>
      <c r="O215" s="31"/>
      <c r="P215" s="24"/>
      <c r="Q215" s="24"/>
      <c r="R215" s="24"/>
      <c r="S215" s="24"/>
      <c r="T215" s="9"/>
    </row>
    <row r="216" spans="1:19" s="1" customFormat="1" ht="12" customHeight="1">
      <c r="A216" s="194" t="s">
        <v>6</v>
      </c>
      <c r="B216" s="225" t="s">
        <v>423</v>
      </c>
      <c r="C216" s="335" t="s">
        <v>10</v>
      </c>
      <c r="D216" s="335" t="s">
        <v>166</v>
      </c>
      <c r="E216" s="335" t="s">
        <v>24</v>
      </c>
      <c r="F216" s="335" t="s">
        <v>496</v>
      </c>
      <c r="G216" s="329" t="s">
        <v>96</v>
      </c>
      <c r="H216" s="330"/>
      <c r="I216" s="330"/>
      <c r="J216" s="331"/>
      <c r="K216" s="353" t="s">
        <v>97</v>
      </c>
      <c r="L216" s="353" t="s">
        <v>63</v>
      </c>
      <c r="M216" s="335" t="s">
        <v>498</v>
      </c>
      <c r="N216" s="335" t="s">
        <v>499</v>
      </c>
      <c r="O216" s="335" t="s">
        <v>497</v>
      </c>
      <c r="P216" s="337" t="s">
        <v>500</v>
      </c>
      <c r="Q216" s="337" t="s">
        <v>501</v>
      </c>
      <c r="R216" s="356" t="s">
        <v>502</v>
      </c>
      <c r="S216" s="226"/>
    </row>
    <row r="217" spans="1:19" s="1" customFormat="1" ht="12" customHeight="1">
      <c r="A217" s="350" t="s">
        <v>0</v>
      </c>
      <c r="B217" s="336" t="s">
        <v>169</v>
      </c>
      <c r="C217" s="336"/>
      <c r="D217" s="336"/>
      <c r="E217" s="336"/>
      <c r="F217" s="336"/>
      <c r="G217" s="332"/>
      <c r="H217" s="333"/>
      <c r="I217" s="333"/>
      <c r="J217" s="334"/>
      <c r="K217" s="354"/>
      <c r="L217" s="354"/>
      <c r="M217" s="336"/>
      <c r="N217" s="336"/>
      <c r="O217" s="336"/>
      <c r="P217" s="338"/>
      <c r="Q217" s="338"/>
      <c r="R217" s="357"/>
      <c r="S217" s="271"/>
    </row>
    <row r="218" spans="1:19" s="1" customFormat="1" ht="12" customHeight="1">
      <c r="A218" s="350"/>
      <c r="B218" s="336"/>
      <c r="C218" s="336"/>
      <c r="D218" s="336"/>
      <c r="E218" s="336"/>
      <c r="F218" s="336"/>
      <c r="G218" s="270" t="s">
        <v>503</v>
      </c>
      <c r="H218" s="270" t="s">
        <v>504</v>
      </c>
      <c r="I218" s="270" t="s">
        <v>505</v>
      </c>
      <c r="J218" s="270" t="s">
        <v>506</v>
      </c>
      <c r="K218" s="354"/>
      <c r="L218" s="354"/>
      <c r="M218" s="336"/>
      <c r="N218" s="336"/>
      <c r="O218" s="336"/>
      <c r="P218" s="338"/>
      <c r="Q218" s="338"/>
      <c r="R218" s="357"/>
      <c r="S218" s="271"/>
    </row>
    <row r="219" spans="1:19" s="44" customFormat="1" ht="48">
      <c r="A219" s="178" t="s">
        <v>1</v>
      </c>
      <c r="B219" s="228" t="s">
        <v>213</v>
      </c>
      <c r="C219" s="142">
        <v>2899572</v>
      </c>
      <c r="D219" s="200" t="s">
        <v>167</v>
      </c>
      <c r="E219" s="231">
        <v>2000</v>
      </c>
      <c r="F219" s="308">
        <v>3206.51</v>
      </c>
      <c r="G219" s="306" t="s">
        <v>724</v>
      </c>
      <c r="H219" s="307" t="s">
        <v>650</v>
      </c>
      <c r="I219" s="306" t="s">
        <v>725</v>
      </c>
      <c r="J219" s="306" t="s">
        <v>31</v>
      </c>
      <c r="K219" s="172" t="s">
        <v>667</v>
      </c>
      <c r="L219" s="172" t="s">
        <v>106</v>
      </c>
      <c r="M219" s="231" t="s">
        <v>27</v>
      </c>
      <c r="N219" s="231" t="s">
        <v>25</v>
      </c>
      <c r="O219" s="181" t="s">
        <v>650</v>
      </c>
      <c r="P219" s="173" t="s">
        <v>27</v>
      </c>
      <c r="Q219" s="173" t="s">
        <v>27</v>
      </c>
      <c r="R219" s="214" t="s">
        <v>27</v>
      </c>
      <c r="S219" s="203"/>
    </row>
    <row r="220" spans="1:19" s="44" customFormat="1" ht="12" customHeight="1">
      <c r="A220" s="178" t="s">
        <v>2</v>
      </c>
      <c r="B220" s="204" t="s">
        <v>154</v>
      </c>
      <c r="C220" s="276">
        <v>74780</v>
      </c>
      <c r="D220" s="200" t="s">
        <v>167</v>
      </c>
      <c r="E220" s="207">
        <v>2000</v>
      </c>
      <c r="F220" s="375"/>
      <c r="G220" s="376"/>
      <c r="H220" s="376"/>
      <c r="I220" s="376"/>
      <c r="J220" s="376"/>
      <c r="K220" s="376"/>
      <c r="L220" s="376"/>
      <c r="M220" s="376"/>
      <c r="N220" s="376"/>
      <c r="O220" s="376"/>
      <c r="P220" s="376"/>
      <c r="Q220" s="376"/>
      <c r="R220" s="377"/>
      <c r="S220" s="203"/>
    </row>
    <row r="221" spans="1:19" s="44" customFormat="1" ht="12" customHeight="1">
      <c r="A221" s="178" t="s">
        <v>3</v>
      </c>
      <c r="B221" s="204" t="s">
        <v>155</v>
      </c>
      <c r="C221" s="276">
        <v>15585</v>
      </c>
      <c r="D221" s="200" t="s">
        <v>167</v>
      </c>
      <c r="E221" s="207">
        <v>2002</v>
      </c>
      <c r="F221" s="378"/>
      <c r="G221" s="379"/>
      <c r="H221" s="379"/>
      <c r="I221" s="379"/>
      <c r="J221" s="379"/>
      <c r="K221" s="379"/>
      <c r="L221" s="379"/>
      <c r="M221" s="379"/>
      <c r="N221" s="379"/>
      <c r="O221" s="379"/>
      <c r="P221" s="379"/>
      <c r="Q221" s="379"/>
      <c r="R221" s="380"/>
      <c r="S221" s="203"/>
    </row>
    <row r="222" spans="1:19" s="44" customFormat="1" ht="12" customHeight="1">
      <c r="A222" s="178" t="s">
        <v>4</v>
      </c>
      <c r="B222" s="204" t="s">
        <v>719</v>
      </c>
      <c r="C222" s="276">
        <v>443616.95</v>
      </c>
      <c r="D222" s="200" t="s">
        <v>167</v>
      </c>
      <c r="E222" s="277" t="s">
        <v>650</v>
      </c>
      <c r="F222" s="378"/>
      <c r="G222" s="379"/>
      <c r="H222" s="379"/>
      <c r="I222" s="379"/>
      <c r="J222" s="379"/>
      <c r="K222" s="379"/>
      <c r="L222" s="379"/>
      <c r="M222" s="379"/>
      <c r="N222" s="379"/>
      <c r="O222" s="379"/>
      <c r="P222" s="379"/>
      <c r="Q222" s="379"/>
      <c r="R222" s="380"/>
      <c r="S222" s="203"/>
    </row>
    <row r="223" spans="1:19" s="44" customFormat="1" ht="12" customHeight="1">
      <c r="A223" s="178" t="s">
        <v>5</v>
      </c>
      <c r="B223" s="208" t="s">
        <v>664</v>
      </c>
      <c r="C223" s="233">
        <v>211682.75</v>
      </c>
      <c r="D223" s="200" t="s">
        <v>167</v>
      </c>
      <c r="E223" s="277" t="s">
        <v>650</v>
      </c>
      <c r="F223" s="378"/>
      <c r="G223" s="379"/>
      <c r="H223" s="379"/>
      <c r="I223" s="379"/>
      <c r="J223" s="379"/>
      <c r="K223" s="379"/>
      <c r="L223" s="379"/>
      <c r="M223" s="379"/>
      <c r="N223" s="379"/>
      <c r="O223" s="379"/>
      <c r="P223" s="379"/>
      <c r="Q223" s="379"/>
      <c r="R223" s="380"/>
      <c r="S223" s="203"/>
    </row>
    <row r="224" spans="1:19" s="44" customFormat="1" ht="15" customHeight="1" thickBot="1">
      <c r="A224" s="278" t="s">
        <v>6</v>
      </c>
      <c r="B224" s="211" t="s">
        <v>113</v>
      </c>
      <c r="C224" s="234">
        <v>115485.11</v>
      </c>
      <c r="D224" s="213" t="s">
        <v>452</v>
      </c>
      <c r="E224" s="279" t="s">
        <v>650</v>
      </c>
      <c r="F224" s="381"/>
      <c r="G224" s="382"/>
      <c r="H224" s="382"/>
      <c r="I224" s="382"/>
      <c r="J224" s="382"/>
      <c r="K224" s="382"/>
      <c r="L224" s="382"/>
      <c r="M224" s="382"/>
      <c r="N224" s="382"/>
      <c r="O224" s="382"/>
      <c r="P224" s="382"/>
      <c r="Q224" s="382"/>
      <c r="R224" s="383"/>
      <c r="S224" s="203"/>
    </row>
    <row r="225" spans="1:20" s="11" customFormat="1" ht="13.5" customHeight="1" thickBot="1">
      <c r="A225" s="41"/>
      <c r="B225" s="29"/>
      <c r="C225" s="42"/>
      <c r="D225" s="31"/>
      <c r="E225" s="31"/>
      <c r="F225" s="43"/>
      <c r="G225" s="28"/>
      <c r="H225" s="28"/>
      <c r="I225" s="28"/>
      <c r="J225" s="28"/>
      <c r="K225" s="24"/>
      <c r="L225" s="24"/>
      <c r="M225" s="31"/>
      <c r="N225" s="31"/>
      <c r="O225" s="31"/>
      <c r="P225" s="24"/>
      <c r="Q225" s="24"/>
      <c r="R225" s="24"/>
      <c r="S225" s="24"/>
      <c r="T225" s="24"/>
    </row>
    <row r="226" spans="1:19" s="1" customFormat="1" ht="12" customHeight="1">
      <c r="A226" s="194" t="s">
        <v>7</v>
      </c>
      <c r="B226" s="195" t="s">
        <v>450</v>
      </c>
      <c r="C226" s="335" t="s">
        <v>10</v>
      </c>
      <c r="D226" s="335" t="s">
        <v>166</v>
      </c>
      <c r="E226" s="335" t="s">
        <v>24</v>
      </c>
      <c r="F226" s="335" t="s">
        <v>496</v>
      </c>
      <c r="G226" s="329" t="s">
        <v>96</v>
      </c>
      <c r="H226" s="330"/>
      <c r="I226" s="330"/>
      <c r="J226" s="331"/>
      <c r="K226" s="353" t="s">
        <v>97</v>
      </c>
      <c r="L226" s="353" t="s">
        <v>63</v>
      </c>
      <c r="M226" s="335" t="s">
        <v>498</v>
      </c>
      <c r="N226" s="335" t="s">
        <v>499</v>
      </c>
      <c r="O226" s="335" t="s">
        <v>497</v>
      </c>
      <c r="P226" s="337" t="s">
        <v>500</v>
      </c>
      <c r="Q226" s="337" t="s">
        <v>501</v>
      </c>
      <c r="R226" s="356" t="s">
        <v>502</v>
      </c>
      <c r="S226" s="196"/>
    </row>
    <row r="227" spans="1:19" s="1" customFormat="1" ht="12" customHeight="1">
      <c r="A227" s="350" t="s">
        <v>0</v>
      </c>
      <c r="B227" s="336" t="s">
        <v>169</v>
      </c>
      <c r="C227" s="336"/>
      <c r="D227" s="336"/>
      <c r="E227" s="336"/>
      <c r="F227" s="336"/>
      <c r="G227" s="332"/>
      <c r="H227" s="333"/>
      <c r="I227" s="333"/>
      <c r="J227" s="334"/>
      <c r="K227" s="354"/>
      <c r="L227" s="354"/>
      <c r="M227" s="336"/>
      <c r="N227" s="336"/>
      <c r="O227" s="336"/>
      <c r="P227" s="338"/>
      <c r="Q227" s="338"/>
      <c r="R227" s="357"/>
      <c r="S227" s="236"/>
    </row>
    <row r="228" spans="1:19" s="1" customFormat="1" ht="12" customHeight="1">
      <c r="A228" s="350"/>
      <c r="B228" s="336"/>
      <c r="C228" s="336"/>
      <c r="D228" s="336"/>
      <c r="E228" s="336"/>
      <c r="F228" s="336"/>
      <c r="G228" s="235" t="s">
        <v>503</v>
      </c>
      <c r="H228" s="235" t="s">
        <v>504</v>
      </c>
      <c r="I228" s="235" t="s">
        <v>505</v>
      </c>
      <c r="J228" s="235" t="s">
        <v>506</v>
      </c>
      <c r="K228" s="354"/>
      <c r="L228" s="354"/>
      <c r="M228" s="336"/>
      <c r="N228" s="336"/>
      <c r="O228" s="336"/>
      <c r="P228" s="338"/>
      <c r="Q228" s="338"/>
      <c r="R228" s="357"/>
      <c r="S228" s="236"/>
    </row>
    <row r="229" spans="1:19" s="1" customFormat="1" ht="72">
      <c r="A229" s="197" t="s">
        <v>1</v>
      </c>
      <c r="B229" s="228" t="s">
        <v>156</v>
      </c>
      <c r="C229" s="199">
        <v>5230420</v>
      </c>
      <c r="D229" s="229" t="s">
        <v>168</v>
      </c>
      <c r="E229" s="229" t="s">
        <v>53</v>
      </c>
      <c r="F229" s="230">
        <v>2011.7</v>
      </c>
      <c r="G229" s="207" t="s">
        <v>55</v>
      </c>
      <c r="H229" s="207" t="s">
        <v>32</v>
      </c>
      <c r="I229" s="207" t="s">
        <v>56</v>
      </c>
      <c r="J229" s="207" t="s">
        <v>31</v>
      </c>
      <c r="K229" s="200" t="s">
        <v>669</v>
      </c>
      <c r="L229" s="200" t="s">
        <v>107</v>
      </c>
      <c r="M229" s="231" t="s">
        <v>27</v>
      </c>
      <c r="N229" s="231" t="s">
        <v>25</v>
      </c>
      <c r="O229" s="231" t="s">
        <v>54</v>
      </c>
      <c r="P229" s="173" t="s">
        <v>27</v>
      </c>
      <c r="Q229" s="173" t="s">
        <v>27</v>
      </c>
      <c r="R229" s="214" t="s">
        <v>27</v>
      </c>
      <c r="S229" s="203"/>
    </row>
    <row r="230" spans="1:19" s="1" customFormat="1" ht="48">
      <c r="A230" s="197" t="s">
        <v>2</v>
      </c>
      <c r="B230" s="228" t="s">
        <v>447</v>
      </c>
      <c r="C230" s="199">
        <v>1083358</v>
      </c>
      <c r="D230" s="229" t="s">
        <v>167</v>
      </c>
      <c r="E230" s="229">
        <v>2018</v>
      </c>
      <c r="F230" s="230">
        <v>350</v>
      </c>
      <c r="G230" s="207" t="s">
        <v>57</v>
      </c>
      <c r="H230" s="207" t="s">
        <v>445</v>
      </c>
      <c r="I230" s="207" t="s">
        <v>56</v>
      </c>
      <c r="J230" s="207" t="s">
        <v>31</v>
      </c>
      <c r="K230" s="200" t="s">
        <v>668</v>
      </c>
      <c r="L230" s="200" t="s">
        <v>446</v>
      </c>
      <c r="M230" s="231" t="s">
        <v>27</v>
      </c>
      <c r="N230" s="231" t="s">
        <v>25</v>
      </c>
      <c r="O230" s="260" t="s">
        <v>650</v>
      </c>
      <c r="P230" s="173" t="s">
        <v>27</v>
      </c>
      <c r="Q230" s="173" t="s">
        <v>27</v>
      </c>
      <c r="R230" s="214" t="s">
        <v>27</v>
      </c>
      <c r="S230" s="203"/>
    </row>
    <row r="231" spans="1:19" s="1" customFormat="1" ht="15" customHeight="1">
      <c r="A231" s="197" t="s">
        <v>3</v>
      </c>
      <c r="B231" s="228" t="s">
        <v>714</v>
      </c>
      <c r="C231" s="261">
        <v>427009.54</v>
      </c>
      <c r="D231" s="229" t="s">
        <v>167</v>
      </c>
      <c r="E231" s="388"/>
      <c r="F231" s="389"/>
      <c r="G231" s="389"/>
      <c r="H231" s="389"/>
      <c r="I231" s="389"/>
      <c r="J231" s="389"/>
      <c r="K231" s="389"/>
      <c r="L231" s="389"/>
      <c r="M231" s="389"/>
      <c r="N231" s="389"/>
      <c r="O231" s="389"/>
      <c r="P231" s="389"/>
      <c r="Q231" s="389"/>
      <c r="R231" s="390"/>
      <c r="S231" s="203"/>
    </row>
    <row r="232" spans="1:19" s="1" customFormat="1" ht="12" customHeight="1">
      <c r="A232" s="197" t="s">
        <v>4</v>
      </c>
      <c r="B232" s="208" t="s">
        <v>664</v>
      </c>
      <c r="C232" s="233">
        <v>173831</v>
      </c>
      <c r="D232" s="229" t="s">
        <v>167</v>
      </c>
      <c r="E232" s="394"/>
      <c r="F232" s="395"/>
      <c r="G232" s="395"/>
      <c r="H232" s="395"/>
      <c r="I232" s="395"/>
      <c r="J232" s="395"/>
      <c r="K232" s="395"/>
      <c r="L232" s="395"/>
      <c r="M232" s="395"/>
      <c r="N232" s="395"/>
      <c r="O232" s="395"/>
      <c r="P232" s="395"/>
      <c r="Q232" s="395"/>
      <c r="R232" s="396"/>
      <c r="S232" s="203"/>
    </row>
    <row r="233" spans="1:19" s="1" customFormat="1" ht="12" customHeight="1" thickBot="1">
      <c r="A233" s="210" t="s">
        <v>5</v>
      </c>
      <c r="B233" s="211" t="s">
        <v>113</v>
      </c>
      <c r="C233" s="234">
        <v>113623</v>
      </c>
      <c r="D233" s="213" t="s">
        <v>167</v>
      </c>
      <c r="E233" s="391"/>
      <c r="F233" s="392"/>
      <c r="G233" s="392"/>
      <c r="H233" s="392"/>
      <c r="I233" s="392"/>
      <c r="J233" s="392"/>
      <c r="K233" s="392"/>
      <c r="L233" s="392"/>
      <c r="M233" s="392"/>
      <c r="N233" s="392"/>
      <c r="O233" s="392"/>
      <c r="P233" s="392"/>
      <c r="Q233" s="392"/>
      <c r="R233" s="393"/>
      <c r="S233" s="203"/>
    </row>
    <row r="234" spans="1:20" ht="15" customHeight="1" thickBot="1">
      <c r="A234" s="26"/>
      <c r="B234" s="36"/>
      <c r="C234" s="18"/>
      <c r="D234" s="30"/>
      <c r="E234" s="40"/>
      <c r="F234" s="40"/>
      <c r="G234" s="33"/>
      <c r="H234" s="33"/>
      <c r="I234" s="33"/>
      <c r="J234" s="33"/>
      <c r="M234" s="31"/>
      <c r="N234" s="31"/>
      <c r="O234" s="31"/>
      <c r="P234" s="24"/>
      <c r="Q234" s="24"/>
      <c r="R234" s="24"/>
      <c r="S234" s="24"/>
      <c r="T234" s="9"/>
    </row>
    <row r="235" spans="1:20" s="1" customFormat="1" ht="12" customHeight="1">
      <c r="A235" s="194" t="s">
        <v>8</v>
      </c>
      <c r="B235" s="225" t="s">
        <v>108</v>
      </c>
      <c r="C235" s="335" t="s">
        <v>10</v>
      </c>
      <c r="D235" s="335" t="s">
        <v>166</v>
      </c>
      <c r="E235" s="335" t="s">
        <v>24</v>
      </c>
      <c r="F235" s="335" t="s">
        <v>496</v>
      </c>
      <c r="G235" s="329" t="s">
        <v>96</v>
      </c>
      <c r="H235" s="330"/>
      <c r="I235" s="330"/>
      <c r="J235" s="331"/>
      <c r="K235" s="353" t="s">
        <v>97</v>
      </c>
      <c r="L235" s="353" t="s">
        <v>63</v>
      </c>
      <c r="M235" s="335" t="s">
        <v>498</v>
      </c>
      <c r="N235" s="335" t="s">
        <v>499</v>
      </c>
      <c r="O235" s="335" t="s">
        <v>497</v>
      </c>
      <c r="P235" s="337" t="s">
        <v>500</v>
      </c>
      <c r="Q235" s="337" t="s">
        <v>501</v>
      </c>
      <c r="R235" s="356" t="s">
        <v>502</v>
      </c>
      <c r="S235" s="226"/>
      <c r="T235" s="227"/>
    </row>
    <row r="236" spans="1:20" s="1" customFormat="1" ht="12" customHeight="1">
      <c r="A236" s="350" t="s">
        <v>0</v>
      </c>
      <c r="B236" s="336" t="s">
        <v>169</v>
      </c>
      <c r="C236" s="336"/>
      <c r="D236" s="336"/>
      <c r="E236" s="336"/>
      <c r="F236" s="336"/>
      <c r="G236" s="332"/>
      <c r="H236" s="333"/>
      <c r="I236" s="333"/>
      <c r="J236" s="334"/>
      <c r="K236" s="354"/>
      <c r="L236" s="354"/>
      <c r="M236" s="336"/>
      <c r="N236" s="336"/>
      <c r="O236" s="336"/>
      <c r="P236" s="338"/>
      <c r="Q236" s="338"/>
      <c r="R236" s="357"/>
      <c r="S236" s="190"/>
      <c r="T236" s="227"/>
    </row>
    <row r="237" spans="1:20" s="1" customFormat="1" ht="12" customHeight="1">
      <c r="A237" s="350"/>
      <c r="B237" s="336"/>
      <c r="C237" s="336"/>
      <c r="D237" s="336"/>
      <c r="E237" s="336"/>
      <c r="F237" s="336"/>
      <c r="G237" s="189" t="s">
        <v>503</v>
      </c>
      <c r="H237" s="189" t="s">
        <v>504</v>
      </c>
      <c r="I237" s="189" t="s">
        <v>505</v>
      </c>
      <c r="J237" s="189" t="s">
        <v>506</v>
      </c>
      <c r="K237" s="354"/>
      <c r="L237" s="354"/>
      <c r="M237" s="336"/>
      <c r="N237" s="336"/>
      <c r="O237" s="336"/>
      <c r="P237" s="338"/>
      <c r="Q237" s="338"/>
      <c r="R237" s="357"/>
      <c r="S237" s="190"/>
      <c r="T237" s="227"/>
    </row>
    <row r="238" spans="1:20" s="1" customFormat="1" ht="60">
      <c r="A238" s="197" t="s">
        <v>1</v>
      </c>
      <c r="B238" s="228" t="s">
        <v>224</v>
      </c>
      <c r="C238" s="199">
        <v>2223442</v>
      </c>
      <c r="D238" s="229" t="s">
        <v>168</v>
      </c>
      <c r="E238" s="229">
        <v>1959</v>
      </c>
      <c r="F238" s="230">
        <v>855.17</v>
      </c>
      <c r="G238" s="231" t="s">
        <v>57</v>
      </c>
      <c r="H238" s="231" t="s">
        <v>29</v>
      </c>
      <c r="I238" s="231" t="s">
        <v>30</v>
      </c>
      <c r="J238" s="231" t="s">
        <v>31</v>
      </c>
      <c r="K238" s="200" t="s">
        <v>674</v>
      </c>
      <c r="L238" s="134" t="s">
        <v>448</v>
      </c>
      <c r="M238" s="231" t="s">
        <v>27</v>
      </c>
      <c r="N238" s="231" t="s">
        <v>25</v>
      </c>
      <c r="O238" s="181" t="s">
        <v>650</v>
      </c>
      <c r="P238" s="173" t="s">
        <v>27</v>
      </c>
      <c r="Q238" s="173" t="s">
        <v>27</v>
      </c>
      <c r="R238" s="214" t="s">
        <v>27</v>
      </c>
      <c r="S238" s="203"/>
      <c r="T238" s="227"/>
    </row>
    <row r="239" spans="1:19" s="1" customFormat="1" ht="48">
      <c r="A239" s="197" t="s">
        <v>2</v>
      </c>
      <c r="B239" s="232" t="s">
        <v>225</v>
      </c>
      <c r="C239" s="199">
        <v>91840</v>
      </c>
      <c r="D239" s="229" t="s">
        <v>168</v>
      </c>
      <c r="E239" s="229">
        <v>2006</v>
      </c>
      <c r="F239" s="230">
        <v>57.4</v>
      </c>
      <c r="G239" s="231" t="s">
        <v>57</v>
      </c>
      <c r="H239" s="231" t="s">
        <v>29</v>
      </c>
      <c r="I239" s="231" t="s">
        <v>30</v>
      </c>
      <c r="J239" s="231" t="s">
        <v>36</v>
      </c>
      <c r="K239" s="200" t="s">
        <v>676</v>
      </c>
      <c r="L239" s="200" t="s">
        <v>109</v>
      </c>
      <c r="M239" s="231" t="s">
        <v>27</v>
      </c>
      <c r="N239" s="231" t="s">
        <v>25</v>
      </c>
      <c r="O239" s="181" t="s">
        <v>650</v>
      </c>
      <c r="P239" s="173" t="s">
        <v>27</v>
      </c>
      <c r="Q239" s="173" t="s">
        <v>27</v>
      </c>
      <c r="R239" s="214" t="s">
        <v>27</v>
      </c>
      <c r="S239" s="203"/>
    </row>
    <row r="240" spans="1:19" s="1" customFormat="1" ht="12" customHeight="1">
      <c r="A240" s="197" t="s">
        <v>3</v>
      </c>
      <c r="B240" s="208" t="s">
        <v>664</v>
      </c>
      <c r="C240" s="233">
        <v>46635.99</v>
      </c>
      <c r="D240" s="229" t="s">
        <v>167</v>
      </c>
      <c r="E240" s="388"/>
      <c r="F240" s="389"/>
      <c r="G240" s="389"/>
      <c r="H240" s="389"/>
      <c r="I240" s="389"/>
      <c r="J240" s="389"/>
      <c r="K240" s="389"/>
      <c r="L240" s="389"/>
      <c r="M240" s="389"/>
      <c r="N240" s="389"/>
      <c r="O240" s="389"/>
      <c r="P240" s="389"/>
      <c r="Q240" s="389"/>
      <c r="R240" s="390"/>
      <c r="S240" s="203"/>
    </row>
    <row r="241" spans="1:19" s="1" customFormat="1" ht="12" customHeight="1" thickBot="1">
      <c r="A241" s="210" t="s">
        <v>4</v>
      </c>
      <c r="B241" s="211" t="s">
        <v>113</v>
      </c>
      <c r="C241" s="234">
        <v>30173.4</v>
      </c>
      <c r="D241" s="213" t="s">
        <v>167</v>
      </c>
      <c r="E241" s="391"/>
      <c r="F241" s="392"/>
      <c r="G241" s="392"/>
      <c r="H241" s="392"/>
      <c r="I241" s="392"/>
      <c r="J241" s="392"/>
      <c r="K241" s="392"/>
      <c r="L241" s="392"/>
      <c r="M241" s="392"/>
      <c r="N241" s="392"/>
      <c r="O241" s="392"/>
      <c r="P241" s="392"/>
      <c r="Q241" s="392"/>
      <c r="R241" s="393"/>
      <c r="S241" s="203"/>
    </row>
    <row r="242" spans="1:19" ht="13.5" customHeight="1" thickBot="1">
      <c r="A242" s="26"/>
      <c r="B242" s="29"/>
      <c r="C242" s="18"/>
      <c r="D242" s="30"/>
      <c r="E242" s="30"/>
      <c r="F242" s="32"/>
      <c r="G242" s="33"/>
      <c r="H242" s="33"/>
      <c r="I242" s="33"/>
      <c r="J242" s="33"/>
      <c r="K242" s="23"/>
      <c r="M242" s="31"/>
      <c r="N242" s="31"/>
      <c r="O242" s="31"/>
      <c r="P242" s="25"/>
      <c r="Q242" s="25"/>
      <c r="R242" s="25"/>
      <c r="S242" s="25"/>
    </row>
    <row r="243" spans="1:19" s="1" customFormat="1" ht="12" customHeight="1">
      <c r="A243" s="194" t="s">
        <v>64</v>
      </c>
      <c r="B243" s="195" t="s">
        <v>110</v>
      </c>
      <c r="C243" s="335" t="s">
        <v>10</v>
      </c>
      <c r="D243" s="335" t="s">
        <v>166</v>
      </c>
      <c r="E243" s="335" t="s">
        <v>24</v>
      </c>
      <c r="F243" s="335" t="s">
        <v>496</v>
      </c>
      <c r="G243" s="329" t="s">
        <v>96</v>
      </c>
      <c r="H243" s="330"/>
      <c r="I243" s="330"/>
      <c r="J243" s="331"/>
      <c r="K243" s="353" t="s">
        <v>97</v>
      </c>
      <c r="L243" s="353" t="s">
        <v>63</v>
      </c>
      <c r="M243" s="335" t="s">
        <v>498</v>
      </c>
      <c r="N243" s="335" t="s">
        <v>499</v>
      </c>
      <c r="O243" s="335" t="s">
        <v>497</v>
      </c>
      <c r="P243" s="337" t="s">
        <v>500</v>
      </c>
      <c r="Q243" s="337" t="s">
        <v>501</v>
      </c>
      <c r="R243" s="356" t="s">
        <v>502</v>
      </c>
      <c r="S243" s="196"/>
    </row>
    <row r="244" spans="1:19" s="1" customFormat="1" ht="12" customHeight="1">
      <c r="A244" s="350" t="s">
        <v>0</v>
      </c>
      <c r="B244" s="336" t="s">
        <v>169</v>
      </c>
      <c r="C244" s="336"/>
      <c r="D244" s="336"/>
      <c r="E244" s="336"/>
      <c r="F244" s="336"/>
      <c r="G244" s="332"/>
      <c r="H244" s="333"/>
      <c r="I244" s="333"/>
      <c r="J244" s="334"/>
      <c r="K244" s="354"/>
      <c r="L244" s="354"/>
      <c r="M244" s="336"/>
      <c r="N244" s="336"/>
      <c r="O244" s="336"/>
      <c r="P244" s="338"/>
      <c r="Q244" s="338"/>
      <c r="R244" s="357"/>
      <c r="S244" s="269"/>
    </row>
    <row r="245" spans="1:19" s="1" customFormat="1" ht="12" customHeight="1">
      <c r="A245" s="350"/>
      <c r="B245" s="336"/>
      <c r="C245" s="336"/>
      <c r="D245" s="336"/>
      <c r="E245" s="336"/>
      <c r="F245" s="336"/>
      <c r="G245" s="268" t="s">
        <v>503</v>
      </c>
      <c r="H245" s="268" t="s">
        <v>504</v>
      </c>
      <c r="I245" s="268" t="s">
        <v>505</v>
      </c>
      <c r="J245" s="268" t="s">
        <v>506</v>
      </c>
      <c r="K245" s="354"/>
      <c r="L245" s="354"/>
      <c r="M245" s="336"/>
      <c r="N245" s="336"/>
      <c r="O245" s="336"/>
      <c r="P245" s="338"/>
      <c r="Q245" s="338"/>
      <c r="R245" s="357"/>
      <c r="S245" s="269"/>
    </row>
    <row r="246" spans="1:19" s="1" customFormat="1" ht="48">
      <c r="A246" s="197" t="s">
        <v>1</v>
      </c>
      <c r="B246" s="228" t="s">
        <v>226</v>
      </c>
      <c r="C246" s="199">
        <v>2927847</v>
      </c>
      <c r="D246" s="229" t="s">
        <v>168</v>
      </c>
      <c r="E246" s="229">
        <v>1962</v>
      </c>
      <c r="F246" s="230">
        <v>1126.095</v>
      </c>
      <c r="G246" s="231" t="s">
        <v>57</v>
      </c>
      <c r="H246" s="231" t="s">
        <v>32</v>
      </c>
      <c r="I246" s="231" t="s">
        <v>58</v>
      </c>
      <c r="J246" s="231" t="s">
        <v>34</v>
      </c>
      <c r="K246" s="200" t="s">
        <v>677</v>
      </c>
      <c r="L246" s="134" t="s">
        <v>103</v>
      </c>
      <c r="M246" s="231" t="s">
        <v>27</v>
      </c>
      <c r="N246" s="231" t="s">
        <v>25</v>
      </c>
      <c r="O246" s="181" t="s">
        <v>650</v>
      </c>
      <c r="P246" s="173" t="s">
        <v>27</v>
      </c>
      <c r="Q246" s="173" t="s">
        <v>27</v>
      </c>
      <c r="R246" s="214" t="s">
        <v>27</v>
      </c>
      <c r="S246" s="203"/>
    </row>
    <row r="247" spans="1:19" s="1" customFormat="1" ht="36">
      <c r="A247" s="197" t="s">
        <v>2</v>
      </c>
      <c r="B247" s="232" t="s">
        <v>227</v>
      </c>
      <c r="C247" s="199">
        <v>376200</v>
      </c>
      <c r="D247" s="229" t="s">
        <v>168</v>
      </c>
      <c r="E247" s="229">
        <v>1965</v>
      </c>
      <c r="F247" s="230">
        <v>171</v>
      </c>
      <c r="G247" s="231" t="s">
        <v>57</v>
      </c>
      <c r="H247" s="231" t="s">
        <v>32</v>
      </c>
      <c r="I247" s="231" t="s">
        <v>58</v>
      </c>
      <c r="J247" s="231" t="s">
        <v>34</v>
      </c>
      <c r="K247" s="200" t="s">
        <v>678</v>
      </c>
      <c r="L247" s="248" t="s">
        <v>650</v>
      </c>
      <c r="M247" s="231" t="s">
        <v>27</v>
      </c>
      <c r="N247" s="231" t="s">
        <v>25</v>
      </c>
      <c r="O247" s="181" t="s">
        <v>650</v>
      </c>
      <c r="P247" s="173" t="s">
        <v>27</v>
      </c>
      <c r="Q247" s="173" t="s">
        <v>27</v>
      </c>
      <c r="R247" s="214" t="s">
        <v>27</v>
      </c>
      <c r="S247" s="203"/>
    </row>
    <row r="248" spans="1:19" s="1" customFormat="1" ht="15" customHeight="1">
      <c r="A248" s="197" t="s">
        <v>3</v>
      </c>
      <c r="B248" s="232" t="s">
        <v>718</v>
      </c>
      <c r="C248" s="261">
        <v>449303.05</v>
      </c>
      <c r="D248" s="229" t="s">
        <v>167</v>
      </c>
      <c r="E248" s="388"/>
      <c r="F248" s="389"/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89"/>
      <c r="R248" s="390"/>
      <c r="S248" s="203"/>
    </row>
    <row r="249" spans="1:19" s="1" customFormat="1" ht="12" customHeight="1">
      <c r="A249" s="197" t="s">
        <v>4</v>
      </c>
      <c r="B249" s="208" t="s">
        <v>664</v>
      </c>
      <c r="C249" s="233">
        <v>66130.55</v>
      </c>
      <c r="D249" s="229" t="s">
        <v>167</v>
      </c>
      <c r="E249" s="394"/>
      <c r="F249" s="395"/>
      <c r="G249" s="395"/>
      <c r="H249" s="395"/>
      <c r="I249" s="395"/>
      <c r="J249" s="395"/>
      <c r="K249" s="395"/>
      <c r="L249" s="395"/>
      <c r="M249" s="395"/>
      <c r="N249" s="395"/>
      <c r="O249" s="395"/>
      <c r="P249" s="395"/>
      <c r="Q249" s="395"/>
      <c r="R249" s="396"/>
      <c r="S249" s="203"/>
    </row>
    <row r="250" spans="1:19" s="1" customFormat="1" ht="12" customHeight="1" thickBot="1">
      <c r="A250" s="210" t="s">
        <v>5</v>
      </c>
      <c r="B250" s="211" t="s">
        <v>113</v>
      </c>
      <c r="C250" s="234">
        <v>31129</v>
      </c>
      <c r="D250" s="213" t="s">
        <v>167</v>
      </c>
      <c r="E250" s="391"/>
      <c r="F250" s="392"/>
      <c r="G250" s="392"/>
      <c r="H250" s="392"/>
      <c r="I250" s="392"/>
      <c r="J250" s="392"/>
      <c r="K250" s="392"/>
      <c r="L250" s="392"/>
      <c r="M250" s="392"/>
      <c r="N250" s="392"/>
      <c r="O250" s="392"/>
      <c r="P250" s="392"/>
      <c r="Q250" s="392"/>
      <c r="R250" s="393"/>
      <c r="S250" s="203"/>
    </row>
    <row r="251" spans="1:20" ht="13.5" customHeight="1" thickBot="1">
      <c r="A251" s="16"/>
      <c r="B251" s="29"/>
      <c r="C251" s="18"/>
      <c r="D251" s="30"/>
      <c r="E251" s="30"/>
      <c r="F251" s="32"/>
      <c r="G251" s="33"/>
      <c r="H251" s="33"/>
      <c r="I251" s="33"/>
      <c r="J251" s="33"/>
      <c r="M251" s="31"/>
      <c r="N251" s="31"/>
      <c r="O251" s="31"/>
      <c r="P251" s="24"/>
      <c r="Q251" s="24"/>
      <c r="R251" s="24"/>
      <c r="S251" s="24"/>
      <c r="T251" s="9"/>
    </row>
    <row r="252" spans="1:19" s="1" customFormat="1" ht="12" customHeight="1">
      <c r="A252" s="194" t="s">
        <v>65</v>
      </c>
      <c r="B252" s="195" t="s">
        <v>111</v>
      </c>
      <c r="C252" s="335" t="s">
        <v>10</v>
      </c>
      <c r="D252" s="335" t="s">
        <v>166</v>
      </c>
      <c r="E252" s="335" t="s">
        <v>24</v>
      </c>
      <c r="F252" s="335" t="s">
        <v>496</v>
      </c>
      <c r="G252" s="329" t="s">
        <v>96</v>
      </c>
      <c r="H252" s="330"/>
      <c r="I252" s="330"/>
      <c r="J252" s="331"/>
      <c r="K252" s="353" t="s">
        <v>97</v>
      </c>
      <c r="L252" s="353" t="s">
        <v>63</v>
      </c>
      <c r="M252" s="335" t="s">
        <v>498</v>
      </c>
      <c r="N252" s="335" t="s">
        <v>499</v>
      </c>
      <c r="O252" s="335" t="s">
        <v>497</v>
      </c>
      <c r="P252" s="337" t="s">
        <v>500</v>
      </c>
      <c r="Q252" s="337" t="s">
        <v>501</v>
      </c>
      <c r="R252" s="356" t="s">
        <v>502</v>
      </c>
      <c r="S252" s="196"/>
    </row>
    <row r="253" spans="1:19" s="1" customFormat="1" ht="12" customHeight="1">
      <c r="A253" s="350" t="s">
        <v>0</v>
      </c>
      <c r="B253" s="336" t="s">
        <v>169</v>
      </c>
      <c r="C253" s="336"/>
      <c r="D253" s="336"/>
      <c r="E253" s="336"/>
      <c r="F253" s="336"/>
      <c r="G253" s="332"/>
      <c r="H253" s="333"/>
      <c r="I253" s="333"/>
      <c r="J253" s="334"/>
      <c r="K253" s="354"/>
      <c r="L253" s="354"/>
      <c r="M253" s="336"/>
      <c r="N253" s="336"/>
      <c r="O253" s="336"/>
      <c r="P253" s="338"/>
      <c r="Q253" s="338"/>
      <c r="R253" s="357"/>
      <c r="S253" s="190"/>
    </row>
    <row r="254" spans="1:19" s="1" customFormat="1" ht="12" customHeight="1">
      <c r="A254" s="350"/>
      <c r="B254" s="336"/>
      <c r="C254" s="336"/>
      <c r="D254" s="336"/>
      <c r="E254" s="336"/>
      <c r="F254" s="336"/>
      <c r="G254" s="189" t="s">
        <v>503</v>
      </c>
      <c r="H254" s="189" t="s">
        <v>504</v>
      </c>
      <c r="I254" s="189" t="s">
        <v>505</v>
      </c>
      <c r="J254" s="189" t="s">
        <v>506</v>
      </c>
      <c r="K254" s="354"/>
      <c r="L254" s="354"/>
      <c r="M254" s="336"/>
      <c r="N254" s="336"/>
      <c r="O254" s="336"/>
      <c r="P254" s="338"/>
      <c r="Q254" s="338"/>
      <c r="R254" s="357"/>
      <c r="S254" s="190"/>
    </row>
    <row r="255" spans="1:19" s="1" customFormat="1" ht="72">
      <c r="A255" s="197" t="s">
        <v>1</v>
      </c>
      <c r="B255" s="198" t="s">
        <v>157</v>
      </c>
      <c r="C255" s="199">
        <v>4214600</v>
      </c>
      <c r="D255" s="200" t="s">
        <v>168</v>
      </c>
      <c r="E255" s="200">
        <v>1995</v>
      </c>
      <c r="F255" s="201">
        <v>1621</v>
      </c>
      <c r="G255" s="202" t="s">
        <v>59</v>
      </c>
      <c r="H255" s="202" t="s">
        <v>60</v>
      </c>
      <c r="I255" s="202" t="s">
        <v>61</v>
      </c>
      <c r="J255" s="202" t="s">
        <v>62</v>
      </c>
      <c r="K255" s="200" t="s">
        <v>679</v>
      </c>
      <c r="L255" s="200" t="s">
        <v>233</v>
      </c>
      <c r="M255" s="172" t="s">
        <v>27</v>
      </c>
      <c r="N255" s="172" t="s">
        <v>25</v>
      </c>
      <c r="O255" s="172" t="s">
        <v>449</v>
      </c>
      <c r="P255" s="173" t="s">
        <v>27</v>
      </c>
      <c r="Q255" s="173" t="s">
        <v>27</v>
      </c>
      <c r="R255" s="214" t="s">
        <v>27</v>
      </c>
      <c r="S255" s="203"/>
    </row>
    <row r="256" spans="1:19" s="1" customFormat="1" ht="12" customHeight="1">
      <c r="A256" s="197" t="s">
        <v>2</v>
      </c>
      <c r="B256" s="204" t="s">
        <v>246</v>
      </c>
      <c r="C256" s="205">
        <v>36335</v>
      </c>
      <c r="D256" s="206" t="s">
        <v>168</v>
      </c>
      <c r="E256" s="207">
        <v>2002</v>
      </c>
      <c r="F256" s="400"/>
      <c r="G256" s="384"/>
      <c r="H256" s="384"/>
      <c r="I256" s="384"/>
      <c r="J256" s="384"/>
      <c r="K256" s="384"/>
      <c r="L256" s="384"/>
      <c r="M256" s="384"/>
      <c r="N256" s="384"/>
      <c r="O256" s="384"/>
      <c r="P256" s="384"/>
      <c r="Q256" s="384"/>
      <c r="R256" s="385"/>
      <c r="S256" s="203"/>
    </row>
    <row r="257" spans="1:19" s="1" customFormat="1" ht="12" customHeight="1">
      <c r="A257" s="197" t="s">
        <v>3</v>
      </c>
      <c r="B257" s="204" t="s">
        <v>454</v>
      </c>
      <c r="C257" s="205">
        <v>484881.99</v>
      </c>
      <c r="D257" s="206" t="s">
        <v>167</v>
      </c>
      <c r="E257" s="397"/>
      <c r="F257" s="401"/>
      <c r="G257" s="402"/>
      <c r="H257" s="402"/>
      <c r="I257" s="402"/>
      <c r="J257" s="402"/>
      <c r="K257" s="402"/>
      <c r="L257" s="402"/>
      <c r="M257" s="402"/>
      <c r="N257" s="402"/>
      <c r="O257" s="402"/>
      <c r="P257" s="402"/>
      <c r="Q257" s="402"/>
      <c r="R257" s="403"/>
      <c r="S257" s="203"/>
    </row>
    <row r="258" spans="1:19" s="1" customFormat="1" ht="12" customHeight="1">
      <c r="A258" s="197" t="s">
        <v>4</v>
      </c>
      <c r="B258" s="208" t="s">
        <v>664</v>
      </c>
      <c r="C258" s="209">
        <v>45816</v>
      </c>
      <c r="D258" s="206" t="s">
        <v>167</v>
      </c>
      <c r="E258" s="398"/>
      <c r="F258" s="401"/>
      <c r="G258" s="402"/>
      <c r="H258" s="402"/>
      <c r="I258" s="402"/>
      <c r="J258" s="402"/>
      <c r="K258" s="402"/>
      <c r="L258" s="402"/>
      <c r="M258" s="402"/>
      <c r="N258" s="402"/>
      <c r="O258" s="402"/>
      <c r="P258" s="402"/>
      <c r="Q258" s="402"/>
      <c r="R258" s="403"/>
      <c r="S258" s="203"/>
    </row>
    <row r="259" spans="1:19" s="1" customFormat="1" ht="12" customHeight="1" thickBot="1">
      <c r="A259" s="210" t="s">
        <v>5</v>
      </c>
      <c r="B259" s="211" t="s">
        <v>113</v>
      </c>
      <c r="C259" s="212">
        <v>8803</v>
      </c>
      <c r="D259" s="213" t="s">
        <v>167</v>
      </c>
      <c r="E259" s="399"/>
      <c r="F259" s="404"/>
      <c r="G259" s="405"/>
      <c r="H259" s="405"/>
      <c r="I259" s="405"/>
      <c r="J259" s="405"/>
      <c r="K259" s="405"/>
      <c r="L259" s="405"/>
      <c r="M259" s="405"/>
      <c r="N259" s="405"/>
      <c r="O259" s="405"/>
      <c r="P259" s="405"/>
      <c r="Q259" s="405"/>
      <c r="R259" s="406"/>
      <c r="S259" s="203"/>
    </row>
    <row r="260" spans="1:19" ht="15" customHeight="1" thickBot="1">
      <c r="A260" s="26"/>
      <c r="B260" s="38"/>
      <c r="C260" s="18"/>
      <c r="D260" s="19"/>
      <c r="E260" s="39"/>
      <c r="F260" s="21"/>
      <c r="G260" s="22"/>
      <c r="H260" s="22"/>
      <c r="I260" s="22"/>
      <c r="J260" s="22"/>
      <c r="K260" s="23"/>
      <c r="M260" s="20"/>
      <c r="N260" s="20"/>
      <c r="O260" s="20"/>
      <c r="P260" s="25"/>
      <c r="Q260" s="25"/>
      <c r="R260" s="25"/>
      <c r="S260" s="25"/>
    </row>
    <row r="261" spans="1:19" s="1" customFormat="1" ht="12" customHeight="1">
      <c r="A261" s="194" t="s">
        <v>66</v>
      </c>
      <c r="B261" s="246" t="s">
        <v>91</v>
      </c>
      <c r="C261" s="335" t="s">
        <v>10</v>
      </c>
      <c r="D261" s="335" t="s">
        <v>166</v>
      </c>
      <c r="E261" s="335" t="s">
        <v>24</v>
      </c>
      <c r="F261" s="335" t="s">
        <v>496</v>
      </c>
      <c r="G261" s="329" t="s">
        <v>96</v>
      </c>
      <c r="H261" s="330"/>
      <c r="I261" s="330"/>
      <c r="J261" s="331"/>
      <c r="K261" s="353" t="s">
        <v>97</v>
      </c>
      <c r="L261" s="353" t="s">
        <v>63</v>
      </c>
      <c r="M261" s="335" t="s">
        <v>498</v>
      </c>
      <c r="N261" s="335" t="s">
        <v>499</v>
      </c>
      <c r="O261" s="335" t="s">
        <v>497</v>
      </c>
      <c r="P261" s="337" t="s">
        <v>500</v>
      </c>
      <c r="Q261" s="337" t="s">
        <v>501</v>
      </c>
      <c r="R261" s="356" t="s">
        <v>502</v>
      </c>
      <c r="S261" s="247"/>
    </row>
    <row r="262" spans="1:19" s="1" customFormat="1" ht="12" customHeight="1">
      <c r="A262" s="350" t="s">
        <v>0</v>
      </c>
      <c r="B262" s="336" t="s">
        <v>169</v>
      </c>
      <c r="C262" s="336"/>
      <c r="D262" s="336"/>
      <c r="E262" s="336"/>
      <c r="F262" s="336"/>
      <c r="G262" s="332"/>
      <c r="H262" s="333"/>
      <c r="I262" s="333"/>
      <c r="J262" s="334"/>
      <c r="K262" s="354"/>
      <c r="L262" s="354"/>
      <c r="M262" s="336"/>
      <c r="N262" s="336"/>
      <c r="O262" s="336"/>
      <c r="P262" s="338"/>
      <c r="Q262" s="338"/>
      <c r="R262" s="357"/>
      <c r="S262" s="193"/>
    </row>
    <row r="263" spans="1:19" s="1" customFormat="1" ht="12" customHeight="1">
      <c r="A263" s="350"/>
      <c r="B263" s="336"/>
      <c r="C263" s="336"/>
      <c r="D263" s="336"/>
      <c r="E263" s="336"/>
      <c r="F263" s="336"/>
      <c r="G263" s="192" t="s">
        <v>503</v>
      </c>
      <c r="H263" s="192" t="s">
        <v>504</v>
      </c>
      <c r="I263" s="192" t="s">
        <v>505</v>
      </c>
      <c r="J263" s="192" t="s">
        <v>506</v>
      </c>
      <c r="K263" s="354"/>
      <c r="L263" s="354"/>
      <c r="M263" s="336"/>
      <c r="N263" s="336"/>
      <c r="O263" s="336"/>
      <c r="P263" s="338"/>
      <c r="Q263" s="338"/>
      <c r="R263" s="357"/>
      <c r="S263" s="193"/>
    </row>
    <row r="264" spans="1:19" s="1" customFormat="1" ht="36">
      <c r="A264" s="197" t="s">
        <v>1</v>
      </c>
      <c r="B264" s="232" t="s">
        <v>158</v>
      </c>
      <c r="C264" s="199">
        <v>52528</v>
      </c>
      <c r="D264" s="207" t="s">
        <v>168</v>
      </c>
      <c r="E264" s="229">
        <v>1987</v>
      </c>
      <c r="F264" s="230">
        <v>32.83</v>
      </c>
      <c r="G264" s="231" t="s">
        <v>28</v>
      </c>
      <c r="H264" s="256" t="s">
        <v>650</v>
      </c>
      <c r="I264" s="256" t="s">
        <v>650</v>
      </c>
      <c r="J264" s="231" t="s">
        <v>712</v>
      </c>
      <c r="K264" s="200" t="s">
        <v>682</v>
      </c>
      <c r="L264" s="134" t="s">
        <v>100</v>
      </c>
      <c r="M264" s="231" t="s">
        <v>27</v>
      </c>
      <c r="N264" s="231" t="s">
        <v>25</v>
      </c>
      <c r="O264" s="181" t="s">
        <v>650</v>
      </c>
      <c r="P264" s="173" t="s">
        <v>27</v>
      </c>
      <c r="Q264" s="173" t="s">
        <v>27</v>
      </c>
      <c r="R264" s="214" t="s">
        <v>27</v>
      </c>
      <c r="S264" s="203"/>
    </row>
    <row r="265" spans="1:19" s="1" customFormat="1" ht="36">
      <c r="A265" s="197" t="s">
        <v>2</v>
      </c>
      <c r="B265" s="232" t="s">
        <v>159</v>
      </c>
      <c r="C265" s="199">
        <v>52255.99999999999</v>
      </c>
      <c r="D265" s="207" t="s">
        <v>168</v>
      </c>
      <c r="E265" s="229">
        <v>1968</v>
      </c>
      <c r="F265" s="230">
        <v>32.66</v>
      </c>
      <c r="G265" s="231" t="s">
        <v>711</v>
      </c>
      <c r="H265" s="256" t="s">
        <v>650</v>
      </c>
      <c r="I265" s="256" t="s">
        <v>650</v>
      </c>
      <c r="J265" s="231" t="s">
        <v>712</v>
      </c>
      <c r="K265" s="200" t="s">
        <v>681</v>
      </c>
      <c r="L265" s="134" t="s">
        <v>100</v>
      </c>
      <c r="M265" s="231" t="s">
        <v>27</v>
      </c>
      <c r="N265" s="231" t="s">
        <v>27</v>
      </c>
      <c r="O265" s="181" t="s">
        <v>650</v>
      </c>
      <c r="P265" s="173" t="s">
        <v>27</v>
      </c>
      <c r="Q265" s="173" t="s">
        <v>27</v>
      </c>
      <c r="R265" s="214" t="s">
        <v>27</v>
      </c>
      <c r="S265" s="203"/>
    </row>
    <row r="266" spans="1:19" s="1" customFormat="1" ht="36">
      <c r="A266" s="197" t="s">
        <v>3</v>
      </c>
      <c r="B266" s="232" t="s">
        <v>215</v>
      </c>
      <c r="C266" s="142">
        <v>158779</v>
      </c>
      <c r="D266" s="200" t="s">
        <v>167</v>
      </c>
      <c r="E266" s="229">
        <v>1994</v>
      </c>
      <c r="F266" s="230">
        <v>82.39</v>
      </c>
      <c r="G266" s="231" t="s">
        <v>28</v>
      </c>
      <c r="H266" s="256" t="s">
        <v>650</v>
      </c>
      <c r="I266" s="256" t="s">
        <v>650</v>
      </c>
      <c r="J266" s="231" t="s">
        <v>712</v>
      </c>
      <c r="K266" s="200" t="s">
        <v>683</v>
      </c>
      <c r="L266" s="134" t="s">
        <v>100</v>
      </c>
      <c r="M266" s="231" t="s">
        <v>27</v>
      </c>
      <c r="N266" s="231" t="s">
        <v>25</v>
      </c>
      <c r="O266" s="181" t="s">
        <v>650</v>
      </c>
      <c r="P266" s="173" t="s">
        <v>27</v>
      </c>
      <c r="Q266" s="173" t="s">
        <v>27</v>
      </c>
      <c r="R266" s="214" t="s">
        <v>27</v>
      </c>
      <c r="S266" s="203"/>
    </row>
    <row r="267" spans="1:19" s="1" customFormat="1" ht="36">
      <c r="A267" s="197" t="s">
        <v>4</v>
      </c>
      <c r="B267" s="232" t="s">
        <v>160</v>
      </c>
      <c r="C267" s="199">
        <v>193136</v>
      </c>
      <c r="D267" s="207" t="s">
        <v>168</v>
      </c>
      <c r="E267" s="229">
        <v>1994</v>
      </c>
      <c r="F267" s="230">
        <v>120.71</v>
      </c>
      <c r="G267" s="231" t="s">
        <v>28</v>
      </c>
      <c r="H267" s="256" t="s">
        <v>650</v>
      </c>
      <c r="I267" s="256" t="s">
        <v>650</v>
      </c>
      <c r="J267" s="231" t="s">
        <v>712</v>
      </c>
      <c r="K267" s="200" t="s">
        <v>683</v>
      </c>
      <c r="L267" s="134" t="s">
        <v>100</v>
      </c>
      <c r="M267" s="231" t="s">
        <v>27</v>
      </c>
      <c r="N267" s="231" t="s">
        <v>25</v>
      </c>
      <c r="O267" s="181" t="s">
        <v>650</v>
      </c>
      <c r="P267" s="173" t="s">
        <v>27</v>
      </c>
      <c r="Q267" s="173" t="s">
        <v>27</v>
      </c>
      <c r="R267" s="214" t="s">
        <v>27</v>
      </c>
      <c r="S267" s="203"/>
    </row>
    <row r="268" spans="1:19" s="1" customFormat="1" ht="36">
      <c r="A268" s="197" t="s">
        <v>5</v>
      </c>
      <c r="B268" s="232" t="s">
        <v>216</v>
      </c>
      <c r="C268" s="142">
        <v>82104</v>
      </c>
      <c r="D268" s="200" t="s">
        <v>167</v>
      </c>
      <c r="E268" s="229">
        <v>1994</v>
      </c>
      <c r="F268" s="230">
        <v>48.31</v>
      </c>
      <c r="G268" s="231" t="s">
        <v>28</v>
      </c>
      <c r="H268" s="256" t="s">
        <v>650</v>
      </c>
      <c r="I268" s="256" t="s">
        <v>650</v>
      </c>
      <c r="J268" s="231" t="s">
        <v>712</v>
      </c>
      <c r="K268" s="200" t="s">
        <v>683</v>
      </c>
      <c r="L268" s="134" t="s">
        <v>100</v>
      </c>
      <c r="M268" s="231" t="s">
        <v>27</v>
      </c>
      <c r="N268" s="231" t="s">
        <v>25</v>
      </c>
      <c r="O268" s="181" t="s">
        <v>650</v>
      </c>
      <c r="P268" s="173" t="s">
        <v>27</v>
      </c>
      <c r="Q268" s="173" t="s">
        <v>27</v>
      </c>
      <c r="R268" s="214" t="s">
        <v>27</v>
      </c>
      <c r="S268" s="203"/>
    </row>
    <row r="269" spans="1:19" s="1" customFormat="1" ht="36">
      <c r="A269" s="197" t="s">
        <v>6</v>
      </c>
      <c r="B269" s="232" t="s">
        <v>161</v>
      </c>
      <c r="C269" s="199">
        <v>207023.99999999997</v>
      </c>
      <c r="D269" s="207" t="s">
        <v>168</v>
      </c>
      <c r="E269" s="229">
        <v>1995</v>
      </c>
      <c r="F269" s="230">
        <v>129.39</v>
      </c>
      <c r="G269" s="231" t="s">
        <v>28</v>
      </c>
      <c r="H269" s="256" t="s">
        <v>650</v>
      </c>
      <c r="I269" s="256" t="s">
        <v>650</v>
      </c>
      <c r="J269" s="231" t="s">
        <v>712</v>
      </c>
      <c r="K269" s="200" t="s">
        <v>681</v>
      </c>
      <c r="L269" s="134" t="s">
        <v>100</v>
      </c>
      <c r="M269" s="231" t="s">
        <v>27</v>
      </c>
      <c r="N269" s="231" t="s">
        <v>27</v>
      </c>
      <c r="O269" s="181" t="s">
        <v>650</v>
      </c>
      <c r="P269" s="173" t="s">
        <v>27</v>
      </c>
      <c r="Q269" s="173" t="s">
        <v>27</v>
      </c>
      <c r="R269" s="214" t="s">
        <v>27</v>
      </c>
      <c r="S269" s="203"/>
    </row>
    <row r="270" spans="1:19" s="1" customFormat="1" ht="36">
      <c r="A270" s="197" t="s">
        <v>7</v>
      </c>
      <c r="B270" s="232" t="s">
        <v>217</v>
      </c>
      <c r="C270" s="142">
        <v>345515</v>
      </c>
      <c r="D270" s="200" t="s">
        <v>167</v>
      </c>
      <c r="E270" s="229">
        <v>1997</v>
      </c>
      <c r="F270" s="230">
        <v>74.66</v>
      </c>
      <c r="G270" s="231" t="s">
        <v>28</v>
      </c>
      <c r="H270" s="256" t="s">
        <v>650</v>
      </c>
      <c r="I270" s="256" t="s">
        <v>650</v>
      </c>
      <c r="J270" s="231" t="s">
        <v>712</v>
      </c>
      <c r="K270" s="200" t="s">
        <v>683</v>
      </c>
      <c r="L270" s="134" t="s">
        <v>100</v>
      </c>
      <c r="M270" s="231" t="s">
        <v>27</v>
      </c>
      <c r="N270" s="231" t="s">
        <v>25</v>
      </c>
      <c r="O270" s="181" t="s">
        <v>650</v>
      </c>
      <c r="P270" s="173" t="s">
        <v>27</v>
      </c>
      <c r="Q270" s="173" t="s">
        <v>27</v>
      </c>
      <c r="R270" s="214" t="s">
        <v>27</v>
      </c>
      <c r="S270" s="203"/>
    </row>
    <row r="271" spans="1:19" s="1" customFormat="1" ht="36">
      <c r="A271" s="197" t="s">
        <v>8</v>
      </c>
      <c r="B271" s="232" t="s">
        <v>218</v>
      </c>
      <c r="C271" s="142">
        <v>211700</v>
      </c>
      <c r="D271" s="200" t="s">
        <v>167</v>
      </c>
      <c r="E271" s="229">
        <v>1999</v>
      </c>
      <c r="F271" s="230">
        <v>6.7</v>
      </c>
      <c r="G271" s="231" t="s">
        <v>28</v>
      </c>
      <c r="H271" s="256" t="s">
        <v>650</v>
      </c>
      <c r="I271" s="256" t="s">
        <v>650</v>
      </c>
      <c r="J271" s="231" t="s">
        <v>712</v>
      </c>
      <c r="K271" s="200" t="s">
        <v>682</v>
      </c>
      <c r="L271" s="134" t="s">
        <v>100</v>
      </c>
      <c r="M271" s="231" t="s">
        <v>27</v>
      </c>
      <c r="N271" s="231" t="s">
        <v>25</v>
      </c>
      <c r="O271" s="181" t="s">
        <v>650</v>
      </c>
      <c r="P271" s="173" t="s">
        <v>27</v>
      </c>
      <c r="Q271" s="173" t="s">
        <v>27</v>
      </c>
      <c r="R271" s="214" t="s">
        <v>27</v>
      </c>
      <c r="S271" s="203"/>
    </row>
    <row r="272" spans="1:19" s="1" customFormat="1" ht="12" customHeight="1">
      <c r="A272" s="197" t="s">
        <v>64</v>
      </c>
      <c r="B272" s="232" t="s">
        <v>219</v>
      </c>
      <c r="C272" s="142">
        <v>190740.42</v>
      </c>
      <c r="D272" s="200" t="s">
        <v>167</v>
      </c>
      <c r="E272" s="229">
        <v>2004</v>
      </c>
      <c r="F272" s="230">
        <v>11.56</v>
      </c>
      <c r="G272" s="231" t="s">
        <v>28</v>
      </c>
      <c r="H272" s="256" t="s">
        <v>650</v>
      </c>
      <c r="I272" s="256" t="s">
        <v>650</v>
      </c>
      <c r="J272" s="231" t="s">
        <v>712</v>
      </c>
      <c r="K272" s="134" t="s">
        <v>685</v>
      </c>
      <c r="L272" s="134" t="s">
        <v>100</v>
      </c>
      <c r="M272" s="231" t="s">
        <v>27</v>
      </c>
      <c r="N272" s="231" t="s">
        <v>25</v>
      </c>
      <c r="O272" s="181" t="s">
        <v>650</v>
      </c>
      <c r="P272" s="173" t="s">
        <v>27</v>
      </c>
      <c r="Q272" s="173" t="s">
        <v>27</v>
      </c>
      <c r="R272" s="214" t="s">
        <v>27</v>
      </c>
      <c r="S272" s="203"/>
    </row>
    <row r="273" spans="1:19" s="1" customFormat="1" ht="12" customHeight="1">
      <c r="A273" s="197" t="s">
        <v>65</v>
      </c>
      <c r="B273" s="232" t="s">
        <v>220</v>
      </c>
      <c r="C273" s="142">
        <v>715976.02</v>
      </c>
      <c r="D273" s="200" t="s">
        <v>167</v>
      </c>
      <c r="E273" s="229">
        <v>2005</v>
      </c>
      <c r="F273" s="230">
        <v>21.58</v>
      </c>
      <c r="G273" s="231" t="s">
        <v>28</v>
      </c>
      <c r="H273" s="256" t="s">
        <v>650</v>
      </c>
      <c r="I273" s="256" t="s">
        <v>650</v>
      </c>
      <c r="J273" s="231" t="s">
        <v>712</v>
      </c>
      <c r="K273" s="134" t="s">
        <v>685</v>
      </c>
      <c r="L273" s="134" t="s">
        <v>100</v>
      </c>
      <c r="M273" s="231" t="s">
        <v>27</v>
      </c>
      <c r="N273" s="231" t="s">
        <v>25</v>
      </c>
      <c r="O273" s="181" t="s">
        <v>650</v>
      </c>
      <c r="P273" s="173" t="s">
        <v>27</v>
      </c>
      <c r="Q273" s="173" t="s">
        <v>27</v>
      </c>
      <c r="R273" s="214" t="s">
        <v>27</v>
      </c>
      <c r="S273" s="203"/>
    </row>
    <row r="274" spans="1:19" s="1" customFormat="1" ht="36">
      <c r="A274" s="197" t="s">
        <v>66</v>
      </c>
      <c r="B274" s="232" t="s">
        <v>221</v>
      </c>
      <c r="C274" s="142">
        <v>815924.19</v>
      </c>
      <c r="D274" s="200" t="s">
        <v>167</v>
      </c>
      <c r="E274" s="229">
        <v>2010</v>
      </c>
      <c r="F274" s="230">
        <v>103.2</v>
      </c>
      <c r="G274" s="231" t="s">
        <v>28</v>
      </c>
      <c r="H274" s="256" t="s">
        <v>650</v>
      </c>
      <c r="I274" s="256" t="s">
        <v>650</v>
      </c>
      <c r="J274" s="231" t="s">
        <v>712</v>
      </c>
      <c r="K274" s="200" t="s">
        <v>684</v>
      </c>
      <c r="L274" s="134" t="s">
        <v>112</v>
      </c>
      <c r="M274" s="231" t="s">
        <v>27</v>
      </c>
      <c r="N274" s="231" t="s">
        <v>25</v>
      </c>
      <c r="O274" s="181" t="s">
        <v>650</v>
      </c>
      <c r="P274" s="173" t="s">
        <v>27</v>
      </c>
      <c r="Q274" s="173" t="s">
        <v>27</v>
      </c>
      <c r="R274" s="214" t="s">
        <v>27</v>
      </c>
      <c r="S274" s="203"/>
    </row>
    <row r="275" spans="1:19" s="1" customFormat="1" ht="12" customHeight="1">
      <c r="A275" s="197" t="s">
        <v>67</v>
      </c>
      <c r="B275" s="232" t="s">
        <v>222</v>
      </c>
      <c r="C275" s="142">
        <v>358898.13</v>
      </c>
      <c r="D275" s="200" t="s">
        <v>167</v>
      </c>
      <c r="E275" s="229" t="s">
        <v>528</v>
      </c>
      <c r="F275" s="230">
        <v>8</v>
      </c>
      <c r="G275" s="231" t="s">
        <v>713</v>
      </c>
      <c r="H275" s="256" t="s">
        <v>650</v>
      </c>
      <c r="I275" s="256" t="s">
        <v>650</v>
      </c>
      <c r="J275" s="231" t="s">
        <v>712</v>
      </c>
      <c r="K275" s="134" t="s">
        <v>665</v>
      </c>
      <c r="L275" s="134" t="s">
        <v>100</v>
      </c>
      <c r="M275" s="231" t="s">
        <v>27</v>
      </c>
      <c r="N275" s="231" t="s">
        <v>25</v>
      </c>
      <c r="O275" s="181" t="s">
        <v>650</v>
      </c>
      <c r="P275" s="173" t="s">
        <v>27</v>
      </c>
      <c r="Q275" s="173" t="s">
        <v>27</v>
      </c>
      <c r="R275" s="214" t="s">
        <v>27</v>
      </c>
      <c r="S275" s="203"/>
    </row>
    <row r="276" spans="1:19" s="1" customFormat="1" ht="12" customHeight="1">
      <c r="A276" s="197" t="s">
        <v>68</v>
      </c>
      <c r="B276" s="232" t="s">
        <v>223</v>
      </c>
      <c r="C276" s="142">
        <v>48250</v>
      </c>
      <c r="D276" s="200" t="s">
        <v>167</v>
      </c>
      <c r="E276" s="229" t="s">
        <v>528</v>
      </c>
      <c r="F276" s="230">
        <v>6.72</v>
      </c>
      <c r="G276" s="231" t="s">
        <v>31</v>
      </c>
      <c r="H276" s="256" t="s">
        <v>650</v>
      </c>
      <c r="I276" s="256" t="s">
        <v>650</v>
      </c>
      <c r="J276" s="231" t="s">
        <v>712</v>
      </c>
      <c r="K276" s="134" t="s">
        <v>685</v>
      </c>
      <c r="L276" s="134" t="s">
        <v>100</v>
      </c>
      <c r="M276" s="231" t="s">
        <v>27</v>
      </c>
      <c r="N276" s="231" t="s">
        <v>25</v>
      </c>
      <c r="O276" s="181" t="s">
        <v>650</v>
      </c>
      <c r="P276" s="173" t="s">
        <v>27</v>
      </c>
      <c r="Q276" s="173" t="s">
        <v>27</v>
      </c>
      <c r="R276" s="214" t="s">
        <v>27</v>
      </c>
      <c r="S276" s="203"/>
    </row>
    <row r="277" spans="1:19" s="1" customFormat="1" ht="48">
      <c r="A277" s="197" t="s">
        <v>69</v>
      </c>
      <c r="B277" s="144" t="s">
        <v>162</v>
      </c>
      <c r="C277" s="142">
        <v>1643576.77</v>
      </c>
      <c r="D277" s="200" t="s">
        <v>167</v>
      </c>
      <c r="E277" s="200" t="s">
        <v>94</v>
      </c>
      <c r="F277" s="201">
        <v>10.39</v>
      </c>
      <c r="G277" s="172" t="s">
        <v>28</v>
      </c>
      <c r="H277" s="256" t="s">
        <v>650</v>
      </c>
      <c r="I277" s="256" t="s">
        <v>650</v>
      </c>
      <c r="J277" s="231" t="s">
        <v>31</v>
      </c>
      <c r="K277" s="200" t="s">
        <v>680</v>
      </c>
      <c r="L277" s="248" t="s">
        <v>650</v>
      </c>
      <c r="M277" s="231" t="s">
        <v>27</v>
      </c>
      <c r="N277" s="172" t="s">
        <v>25</v>
      </c>
      <c r="O277" s="181" t="s">
        <v>650</v>
      </c>
      <c r="P277" s="173" t="s">
        <v>27</v>
      </c>
      <c r="Q277" s="173" t="s">
        <v>27</v>
      </c>
      <c r="R277" s="214" t="s">
        <v>27</v>
      </c>
      <c r="S277" s="203"/>
    </row>
    <row r="278" spans="1:19" s="1" customFormat="1" ht="48">
      <c r="A278" s="197" t="s">
        <v>70</v>
      </c>
      <c r="B278" s="144" t="s">
        <v>163</v>
      </c>
      <c r="C278" s="199">
        <v>374484</v>
      </c>
      <c r="D278" s="207" t="s">
        <v>168</v>
      </c>
      <c r="E278" s="200">
        <v>1987</v>
      </c>
      <c r="F278" s="201">
        <v>170.22</v>
      </c>
      <c r="G278" s="172" t="s">
        <v>28</v>
      </c>
      <c r="H278" s="172" t="s">
        <v>32</v>
      </c>
      <c r="I278" s="256" t="s">
        <v>650</v>
      </c>
      <c r="J278" s="172" t="s">
        <v>34</v>
      </c>
      <c r="K278" s="200" t="s">
        <v>686</v>
      </c>
      <c r="L278" s="134" t="s">
        <v>101</v>
      </c>
      <c r="M278" s="231" t="s">
        <v>27</v>
      </c>
      <c r="N278" s="172" t="s">
        <v>25</v>
      </c>
      <c r="O278" s="181" t="s">
        <v>650</v>
      </c>
      <c r="P278" s="173" t="s">
        <v>27</v>
      </c>
      <c r="Q278" s="173" t="s">
        <v>27</v>
      </c>
      <c r="R278" s="214" t="s">
        <v>27</v>
      </c>
      <c r="S278" s="203"/>
    </row>
    <row r="279" spans="1:19" s="1" customFormat="1" ht="48">
      <c r="A279" s="197" t="s">
        <v>71</v>
      </c>
      <c r="B279" s="144" t="s">
        <v>247</v>
      </c>
      <c r="C279" s="142">
        <v>109872.25</v>
      </c>
      <c r="D279" s="200" t="s">
        <v>167</v>
      </c>
      <c r="E279" s="200" t="s">
        <v>94</v>
      </c>
      <c r="F279" s="201">
        <v>45.36</v>
      </c>
      <c r="G279" s="172" t="s">
        <v>28</v>
      </c>
      <c r="H279" s="256" t="s">
        <v>650</v>
      </c>
      <c r="I279" s="172" t="s">
        <v>35</v>
      </c>
      <c r="J279" s="172" t="s">
        <v>31</v>
      </c>
      <c r="K279" s="200" t="s">
        <v>675</v>
      </c>
      <c r="L279" s="134" t="s">
        <v>101</v>
      </c>
      <c r="M279" s="231" t="s">
        <v>27</v>
      </c>
      <c r="N279" s="172" t="s">
        <v>25</v>
      </c>
      <c r="O279" s="181" t="s">
        <v>650</v>
      </c>
      <c r="P279" s="173" t="s">
        <v>27</v>
      </c>
      <c r="Q279" s="173" t="s">
        <v>27</v>
      </c>
      <c r="R279" s="214" t="s">
        <v>27</v>
      </c>
      <c r="S279" s="203"/>
    </row>
    <row r="280" spans="1:19" s="1" customFormat="1" ht="12" customHeight="1">
      <c r="A280" s="197" t="s">
        <v>72</v>
      </c>
      <c r="B280" s="249" t="s">
        <v>119</v>
      </c>
      <c r="C280" s="255">
        <v>22941.59</v>
      </c>
      <c r="D280" s="172" t="s">
        <v>167</v>
      </c>
      <c r="E280" s="172">
        <v>2012</v>
      </c>
      <c r="F280" s="320"/>
      <c r="G280" s="321"/>
      <c r="H280" s="321"/>
      <c r="I280" s="321"/>
      <c r="J280" s="321"/>
      <c r="K280" s="321"/>
      <c r="L280" s="321"/>
      <c r="M280" s="321"/>
      <c r="N280" s="321"/>
      <c r="O280" s="321"/>
      <c r="P280" s="321"/>
      <c r="Q280" s="321"/>
      <c r="R280" s="322"/>
      <c r="S280" s="203"/>
    </row>
    <row r="281" spans="1:19" s="1" customFormat="1" ht="12" customHeight="1">
      <c r="A281" s="197" t="s">
        <v>73</v>
      </c>
      <c r="B281" s="249" t="s">
        <v>120</v>
      </c>
      <c r="C281" s="255">
        <v>62594.02</v>
      </c>
      <c r="D281" s="172" t="s">
        <v>167</v>
      </c>
      <c r="E281" s="172">
        <v>2012</v>
      </c>
      <c r="F281" s="323"/>
      <c r="G281" s="324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5"/>
      <c r="S281" s="203"/>
    </row>
    <row r="282" spans="1:19" s="1" customFormat="1" ht="12" customHeight="1">
      <c r="A282" s="197" t="s">
        <v>74</v>
      </c>
      <c r="B282" s="204" t="s">
        <v>164</v>
      </c>
      <c r="C282" s="205">
        <v>75262.72</v>
      </c>
      <c r="D282" s="200" t="s">
        <v>167</v>
      </c>
      <c r="E282" s="207">
        <v>2010</v>
      </c>
      <c r="F282" s="323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5"/>
      <c r="S282" s="203"/>
    </row>
    <row r="283" spans="1:19" s="1" customFormat="1" ht="24">
      <c r="A283" s="197" t="s">
        <v>75</v>
      </c>
      <c r="B283" s="204" t="s">
        <v>165</v>
      </c>
      <c r="C283" s="205">
        <v>715800</v>
      </c>
      <c r="D283" s="200" t="s">
        <v>167</v>
      </c>
      <c r="E283" s="207">
        <v>2012</v>
      </c>
      <c r="F283" s="323"/>
      <c r="G283" s="324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5"/>
      <c r="S283" s="203"/>
    </row>
    <row r="284" spans="1:19" s="1" customFormat="1" ht="19.5" customHeight="1">
      <c r="A284" s="197" t="s">
        <v>76</v>
      </c>
      <c r="B284" s="204" t="s">
        <v>709</v>
      </c>
      <c r="C284" s="205">
        <v>3344689.33</v>
      </c>
      <c r="D284" s="200" t="s">
        <v>167</v>
      </c>
      <c r="E284" s="207"/>
      <c r="F284" s="323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5"/>
      <c r="S284" s="203"/>
    </row>
    <row r="285" spans="1:19" s="1" customFormat="1" ht="19.5" customHeight="1">
      <c r="A285" s="197" t="s">
        <v>77</v>
      </c>
      <c r="B285" s="208" t="s">
        <v>664</v>
      </c>
      <c r="C285" s="209">
        <v>35805.72</v>
      </c>
      <c r="D285" s="200" t="s">
        <v>167</v>
      </c>
      <c r="E285" s="207"/>
      <c r="F285" s="323"/>
      <c r="G285" s="324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5"/>
      <c r="S285" s="203"/>
    </row>
    <row r="286" spans="1:19" s="1" customFormat="1" ht="12" customHeight="1" thickBot="1">
      <c r="A286" s="210" t="s">
        <v>78</v>
      </c>
      <c r="B286" s="211" t="s">
        <v>113</v>
      </c>
      <c r="C286" s="234">
        <v>3794305.15</v>
      </c>
      <c r="D286" s="213" t="s">
        <v>167</v>
      </c>
      <c r="E286" s="250"/>
      <c r="F286" s="326"/>
      <c r="G286" s="327"/>
      <c r="H286" s="327"/>
      <c r="I286" s="327"/>
      <c r="J286" s="327"/>
      <c r="K286" s="327"/>
      <c r="L286" s="327"/>
      <c r="M286" s="327"/>
      <c r="N286" s="327"/>
      <c r="O286" s="327"/>
      <c r="P286" s="327"/>
      <c r="Q286" s="327"/>
      <c r="R286" s="328"/>
      <c r="S286" s="203"/>
    </row>
    <row r="287" ht="12" customHeight="1">
      <c r="C287" s="98"/>
    </row>
    <row r="288" ht="12" customHeight="1"/>
    <row r="289" ht="12" customHeight="1" thickBot="1">
      <c r="D289" s="25"/>
    </row>
    <row r="290" spans="1:4" ht="15" customHeight="1">
      <c r="A290" s="101" t="s">
        <v>0</v>
      </c>
      <c r="B290" s="102" t="s">
        <v>9</v>
      </c>
      <c r="C290" s="106" t="s">
        <v>10</v>
      </c>
      <c r="D290" s="14"/>
    </row>
    <row r="291" spans="1:4" ht="15" customHeight="1">
      <c r="A291" s="103" t="s">
        <v>1</v>
      </c>
      <c r="B291" s="104" t="s">
        <v>13</v>
      </c>
      <c r="C291" s="254">
        <f>SUM(C4:C38,C197,C209:C210,C219:C219,C229,C238:C239,C246:C247,C255,C264:C279,C230)</f>
        <v>57512247.440000005</v>
      </c>
      <c r="D291" s="99"/>
    </row>
    <row r="292" spans="1:4" ht="15" customHeight="1">
      <c r="A292" s="103" t="s">
        <v>2</v>
      </c>
      <c r="B292" s="104" t="s">
        <v>245</v>
      </c>
      <c r="C292" s="257">
        <f>SUM(C280:C284,C256:C257,C220:C222,C39:C182,C248,C231,C211:C212,)</f>
        <v>11862438.629999999</v>
      </c>
      <c r="D292" s="99"/>
    </row>
    <row r="293" spans="1:4" ht="24">
      <c r="A293" s="103" t="s">
        <v>3</v>
      </c>
      <c r="B293" s="105" t="s">
        <v>710</v>
      </c>
      <c r="C293" s="258">
        <f>SUM(C183:C184,C191:C192,C198:C199,C213:C214,C223:C224,C232:C233,C240:C241,C249:C250,C258:C259,C285:C286,C204)</f>
        <v>6684056.649999999</v>
      </c>
      <c r="D293" s="99"/>
    </row>
    <row r="294" spans="1:19" s="107" customFormat="1" ht="15.75" customHeight="1" thickBot="1">
      <c r="A294" s="351" t="s">
        <v>507</v>
      </c>
      <c r="B294" s="352"/>
      <c r="C294" s="314">
        <f>SUM(C291:C293)</f>
        <v>76058742.72000001</v>
      </c>
      <c r="D294" s="100"/>
      <c r="K294" s="108"/>
      <c r="L294" s="108"/>
      <c r="M294" s="13"/>
      <c r="N294" s="13"/>
      <c r="O294" s="13"/>
      <c r="P294" s="13"/>
      <c r="Q294" s="13"/>
      <c r="R294" s="13"/>
      <c r="S294" s="13"/>
    </row>
    <row r="296" ht="12">
      <c r="C296" s="98"/>
    </row>
  </sheetData>
  <sheetProtection password="C707" sheet="1" selectLockedCells="1" selectUnlockedCells="1"/>
  <mergeCells count="181">
    <mergeCell ref="E231:R233"/>
    <mergeCell ref="E257:E259"/>
    <mergeCell ref="R252:R254"/>
    <mergeCell ref="R243:R245"/>
    <mergeCell ref="M252:M254"/>
    <mergeCell ref="F256:R259"/>
    <mergeCell ref="Q243:Q245"/>
    <mergeCell ref="N235:N237"/>
    <mergeCell ref="O235:O237"/>
    <mergeCell ref="P235:P237"/>
    <mergeCell ref="N261:N263"/>
    <mergeCell ref="O261:O263"/>
    <mergeCell ref="P261:P263"/>
    <mergeCell ref="Q261:Q263"/>
    <mergeCell ref="E248:R250"/>
    <mergeCell ref="R261:R263"/>
    <mergeCell ref="L252:L254"/>
    <mergeCell ref="Q235:Q237"/>
    <mergeCell ref="N252:N254"/>
    <mergeCell ref="O252:O254"/>
    <mergeCell ref="M261:M263"/>
    <mergeCell ref="O243:O245"/>
    <mergeCell ref="E240:R241"/>
    <mergeCell ref="P252:P254"/>
    <mergeCell ref="Q252:Q254"/>
    <mergeCell ref="M243:M245"/>
    <mergeCell ref="R235:R237"/>
    <mergeCell ref="C261:C263"/>
    <mergeCell ref="D261:D263"/>
    <mergeCell ref="E261:E263"/>
    <mergeCell ref="F261:F263"/>
    <mergeCell ref="K261:K263"/>
    <mergeCell ref="L261:L263"/>
    <mergeCell ref="C243:C245"/>
    <mergeCell ref="D243:D245"/>
    <mergeCell ref="E243:E245"/>
    <mergeCell ref="F243:F245"/>
    <mergeCell ref="K243:K245"/>
    <mergeCell ref="C252:C254"/>
    <mergeCell ref="D252:D254"/>
    <mergeCell ref="E252:E254"/>
    <mergeCell ref="F252:F254"/>
    <mergeCell ref="K252:K254"/>
    <mergeCell ref="L243:L245"/>
    <mergeCell ref="N243:N245"/>
    <mergeCell ref="D235:D237"/>
    <mergeCell ref="E235:E237"/>
    <mergeCell ref="F235:F237"/>
    <mergeCell ref="K235:K237"/>
    <mergeCell ref="L235:L237"/>
    <mergeCell ref="M235:M237"/>
    <mergeCell ref="E213:R214"/>
    <mergeCell ref="G216:J217"/>
    <mergeCell ref="R226:R228"/>
    <mergeCell ref="F211:R212"/>
    <mergeCell ref="P216:P218"/>
    <mergeCell ref="L226:L228"/>
    <mergeCell ref="M226:M228"/>
    <mergeCell ref="N226:N228"/>
    <mergeCell ref="K226:K228"/>
    <mergeCell ref="M216:M218"/>
    <mergeCell ref="M206:M208"/>
    <mergeCell ref="N206:N208"/>
    <mergeCell ref="O206:O208"/>
    <mergeCell ref="P206:P208"/>
    <mergeCell ref="Q206:Q208"/>
    <mergeCell ref="F220:R224"/>
    <mergeCell ref="R206:R208"/>
    <mergeCell ref="L216:L218"/>
    <mergeCell ref="Q216:Q218"/>
    <mergeCell ref="R216:R218"/>
    <mergeCell ref="N216:N218"/>
    <mergeCell ref="O216:O218"/>
    <mergeCell ref="N194:N196"/>
    <mergeCell ref="O194:O196"/>
    <mergeCell ref="E204:R204"/>
    <mergeCell ref="P194:P196"/>
    <mergeCell ref="Q194:Q196"/>
    <mergeCell ref="R194:R196"/>
    <mergeCell ref="F201:F203"/>
    <mergeCell ref="K201:K203"/>
    <mergeCell ref="M201:M203"/>
    <mergeCell ref="N201:N203"/>
    <mergeCell ref="O201:O203"/>
    <mergeCell ref="E198:R199"/>
    <mergeCell ref="P201:P203"/>
    <mergeCell ref="E201:E203"/>
    <mergeCell ref="Q201:Q203"/>
    <mergeCell ref="R201:R203"/>
    <mergeCell ref="R187:R189"/>
    <mergeCell ref="C194:C196"/>
    <mergeCell ref="D194:D196"/>
    <mergeCell ref="E194:E196"/>
    <mergeCell ref="F194:F196"/>
    <mergeCell ref="K194:K196"/>
    <mergeCell ref="L194:L196"/>
    <mergeCell ref="M194:M196"/>
    <mergeCell ref="F39:R184"/>
    <mergeCell ref="M1:M3"/>
    <mergeCell ref="E187:E189"/>
    <mergeCell ref="F187:F189"/>
    <mergeCell ref="K187:K189"/>
    <mergeCell ref="L187:L189"/>
    <mergeCell ref="M187:M189"/>
    <mergeCell ref="N187:N189"/>
    <mergeCell ref="P187:P189"/>
    <mergeCell ref="Q187:Q189"/>
    <mergeCell ref="K1:K3"/>
    <mergeCell ref="L1:L3"/>
    <mergeCell ref="N1:N3"/>
    <mergeCell ref="O1:O3"/>
    <mergeCell ref="Q1:Q3"/>
    <mergeCell ref="R1:R3"/>
    <mergeCell ref="A2:A3"/>
    <mergeCell ref="B2:B3"/>
    <mergeCell ref="A195:A196"/>
    <mergeCell ref="B195:B196"/>
    <mergeCell ref="B188:B189"/>
    <mergeCell ref="C187:C189"/>
    <mergeCell ref="C1:C3"/>
    <mergeCell ref="A185:R185"/>
    <mergeCell ref="D1:D3"/>
    <mergeCell ref="E1:E3"/>
    <mergeCell ref="A202:A203"/>
    <mergeCell ref="B202:B203"/>
    <mergeCell ref="A207:A208"/>
    <mergeCell ref="B207:B208"/>
    <mergeCell ref="C206:C208"/>
    <mergeCell ref="D206:D208"/>
    <mergeCell ref="C201:C203"/>
    <mergeCell ref="D201:D203"/>
    <mergeCell ref="B227:B228"/>
    <mergeCell ref="E206:E208"/>
    <mergeCell ref="L201:L203"/>
    <mergeCell ref="K206:K208"/>
    <mergeCell ref="L206:L208"/>
    <mergeCell ref="F206:F208"/>
    <mergeCell ref="C226:C228"/>
    <mergeCell ref="D226:D228"/>
    <mergeCell ref="E226:E228"/>
    <mergeCell ref="K216:K218"/>
    <mergeCell ref="A236:A237"/>
    <mergeCell ref="B236:B237"/>
    <mergeCell ref="A244:A245"/>
    <mergeCell ref="B244:B245"/>
    <mergeCell ref="F216:F218"/>
    <mergeCell ref="B217:B218"/>
    <mergeCell ref="C216:C218"/>
    <mergeCell ref="D216:D218"/>
    <mergeCell ref="E216:E218"/>
    <mergeCell ref="C235:C237"/>
    <mergeCell ref="A227:A228"/>
    <mergeCell ref="D187:D189"/>
    <mergeCell ref="A188:A189"/>
    <mergeCell ref="A217:A218"/>
    <mergeCell ref="O226:O228"/>
    <mergeCell ref="A294:B294"/>
    <mergeCell ref="A253:A254"/>
    <mergeCell ref="B253:B254"/>
    <mergeCell ref="A262:A263"/>
    <mergeCell ref="B262:B263"/>
    <mergeCell ref="E183:E184"/>
    <mergeCell ref="G1:J2"/>
    <mergeCell ref="G187:J188"/>
    <mergeCell ref="G194:J195"/>
    <mergeCell ref="G201:J202"/>
    <mergeCell ref="G206:J207"/>
    <mergeCell ref="F1:F3"/>
    <mergeCell ref="E190:R192"/>
    <mergeCell ref="O187:O189"/>
    <mergeCell ref="P1:P3"/>
    <mergeCell ref="F280:R286"/>
    <mergeCell ref="G226:J227"/>
    <mergeCell ref="G235:J236"/>
    <mergeCell ref="G243:J244"/>
    <mergeCell ref="G252:J253"/>
    <mergeCell ref="G261:J262"/>
    <mergeCell ref="F226:F228"/>
    <mergeCell ref="P226:P228"/>
    <mergeCell ref="Q226:Q228"/>
    <mergeCell ref="P243:P245"/>
  </mergeCells>
  <dataValidations count="5">
    <dataValidation type="list" allowBlank="1" showInputMessage="1" showErrorMessage="1" sqref="H278 H210 H16:H19 H23:H33 H4:H14">
      <formula1>"murowana,żelbeton, betonowa, stalowa, drewniana, drewniana - krokwie"</formula1>
    </dataValidation>
    <dataValidation type="list" allowBlank="1" showInputMessage="1" showErrorMessage="1" sqref="G210 G277:G279 G4:G36">
      <formula1>"cegła,murowane, beton, suporex, słupy stalowe z okładziną z blachy, słupy stalowe z okładziną z drewna, słupy stalowe z inną okładziną, słupy drewniane obite deskami, słupy drewniane obite blachą,"</formula1>
    </dataValidation>
    <dataValidation type="list" allowBlank="1" showInputMessage="1" showErrorMessage="1" sqref="J210 J278:J279 J4:J36">
      <formula1>"dachówka, eternit, blacha, papa, gont, słoma"</formula1>
    </dataValidation>
    <dataValidation type="list" allowBlank="1" showInputMessage="1" showErrorMessage="1" sqref="M210:N210 N277:N279 M197:N197 M255:N255 M36:N37 M4:M33 N4:N5 N7:N9 N11:N26 N28:N33">
      <formula1>"TAK, NIE"</formula1>
    </dataValidation>
    <dataValidation type="list" allowBlank="1" showInputMessage="1" showErrorMessage="1" sqref="I210 I279 I25 I23 I28:I33 I4:I6 I8:I9 I11 I13 I16:I19">
      <formula1>"stalowy, żelbetowy, drewniany"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53"/>
  <sheetViews>
    <sheetView showGridLines="0" zoomScalePageLayoutView="0" workbookViewId="0" topLeftCell="A1">
      <selection activeCell="G68" sqref="G68"/>
    </sheetView>
  </sheetViews>
  <sheetFormatPr defaultColWidth="9.140625" defaultRowHeight="15"/>
  <cols>
    <col min="1" max="1" width="5.421875" style="2" customWidth="1"/>
    <col min="2" max="2" width="44.28125" style="2" customWidth="1"/>
    <col min="3" max="3" width="25.421875" style="4" customWidth="1"/>
    <col min="4" max="4" width="12.28125" style="3" bestFit="1" customWidth="1"/>
    <col min="5" max="5" width="9.140625" style="2" customWidth="1"/>
    <col min="6" max="6" width="10.421875" style="2" bestFit="1" customWidth="1"/>
    <col min="7" max="16384" width="9.140625" style="2" customWidth="1"/>
  </cols>
  <sheetData>
    <row r="1" spans="1:3" ht="15" customHeight="1">
      <c r="A1" s="407" t="s">
        <v>14</v>
      </c>
      <c r="B1" s="408"/>
      <c r="C1" s="409"/>
    </row>
    <row r="2" spans="1:3" ht="15" customHeight="1">
      <c r="A2" s="215" t="s">
        <v>0</v>
      </c>
      <c r="B2" s="216" t="s">
        <v>9</v>
      </c>
      <c r="C2" s="217" t="s">
        <v>10</v>
      </c>
    </row>
    <row r="3" spans="1:3" ht="15" customHeight="1">
      <c r="A3" s="218" t="s">
        <v>1</v>
      </c>
      <c r="B3" s="219" t="s">
        <v>11</v>
      </c>
      <c r="C3" s="239">
        <v>209530.03</v>
      </c>
    </row>
    <row r="4" spans="1:3" ht="15" customHeight="1">
      <c r="A4" s="218" t="s">
        <v>2</v>
      </c>
      <c r="B4" s="219" t="s">
        <v>425</v>
      </c>
      <c r="C4" s="240">
        <v>14400</v>
      </c>
    </row>
    <row r="5" spans="1:3" ht="15" customHeight="1">
      <c r="A5" s="218" t="s">
        <v>3</v>
      </c>
      <c r="B5" s="219" t="s">
        <v>15</v>
      </c>
      <c r="C5" s="301">
        <v>22296.66</v>
      </c>
    </row>
    <row r="6" spans="1:3" ht="15" customHeight="1">
      <c r="A6" s="218" t="s">
        <v>4</v>
      </c>
      <c r="B6" s="219" t="s">
        <v>12</v>
      </c>
      <c r="C6" s="224">
        <v>35633.01</v>
      </c>
    </row>
    <row r="7" spans="1:7" ht="15" customHeight="1" thickBot="1">
      <c r="A7" s="221" t="s">
        <v>5</v>
      </c>
      <c r="B7" s="222" t="s">
        <v>700</v>
      </c>
      <c r="C7" s="223">
        <v>152080</v>
      </c>
      <c r="E7" s="35"/>
      <c r="F7" s="35"/>
      <c r="G7" s="35"/>
    </row>
    <row r="8" spans="1:3" ht="15" customHeight="1" thickBot="1">
      <c r="A8" s="5"/>
      <c r="B8" s="6"/>
      <c r="C8" s="7"/>
    </row>
    <row r="9" spans="1:3" ht="15" customHeight="1">
      <c r="A9" s="407" t="s">
        <v>16</v>
      </c>
      <c r="B9" s="408"/>
      <c r="C9" s="409"/>
    </row>
    <row r="10" spans="1:3" ht="15" customHeight="1">
      <c r="A10" s="215" t="s">
        <v>0</v>
      </c>
      <c r="B10" s="216" t="s">
        <v>9</v>
      </c>
      <c r="C10" s="217" t="s">
        <v>10</v>
      </c>
    </row>
    <row r="11" spans="1:3" ht="15" customHeight="1">
      <c r="A11" s="218" t="s">
        <v>1</v>
      </c>
      <c r="B11" s="219" t="s">
        <v>11</v>
      </c>
      <c r="C11" s="239">
        <v>42267.26</v>
      </c>
    </row>
    <row r="12" spans="1:3" ht="15" customHeight="1">
      <c r="A12" s="218" t="s">
        <v>2</v>
      </c>
      <c r="B12" s="219" t="s">
        <v>425</v>
      </c>
      <c r="C12" s="240">
        <v>9107</v>
      </c>
    </row>
    <row r="13" spans="1:3" ht="15" customHeight="1" thickBot="1">
      <c r="A13" s="221" t="s">
        <v>3</v>
      </c>
      <c r="B13" s="222" t="s">
        <v>12</v>
      </c>
      <c r="C13" s="223">
        <v>5054.92</v>
      </c>
    </row>
    <row r="14" spans="1:3" ht="15" customHeight="1" thickBot="1">
      <c r="A14" s="5"/>
      <c r="B14" s="6"/>
      <c r="C14" s="7"/>
    </row>
    <row r="15" spans="1:3" ht="15" customHeight="1">
      <c r="A15" s="407" t="s">
        <v>17</v>
      </c>
      <c r="B15" s="408"/>
      <c r="C15" s="409"/>
    </row>
    <row r="16" spans="1:3" ht="15" customHeight="1">
      <c r="A16" s="215" t="s">
        <v>0</v>
      </c>
      <c r="B16" s="216" t="s">
        <v>9</v>
      </c>
      <c r="C16" s="217" t="s">
        <v>10</v>
      </c>
    </row>
    <row r="17" spans="1:3" ht="15" customHeight="1">
      <c r="A17" s="218" t="s">
        <v>1</v>
      </c>
      <c r="B17" s="219" t="s">
        <v>11</v>
      </c>
      <c r="C17" s="239">
        <v>32137.18</v>
      </c>
    </row>
    <row r="18" spans="1:3" ht="15" customHeight="1" thickBot="1">
      <c r="A18" s="221" t="s">
        <v>2</v>
      </c>
      <c r="B18" s="222" t="s">
        <v>12</v>
      </c>
      <c r="C18" s="223">
        <v>1307</v>
      </c>
    </row>
    <row r="19" spans="1:3" ht="15" customHeight="1" thickBot="1">
      <c r="A19" s="5"/>
      <c r="B19" s="6"/>
      <c r="C19" s="7"/>
    </row>
    <row r="20" spans="1:3" ht="15" customHeight="1">
      <c r="A20" s="407" t="s">
        <v>420</v>
      </c>
      <c r="B20" s="408"/>
      <c r="C20" s="409"/>
    </row>
    <row r="21" spans="1:3" ht="15" customHeight="1">
      <c r="A21" s="215" t="s">
        <v>0</v>
      </c>
      <c r="B21" s="216" t="s">
        <v>9</v>
      </c>
      <c r="C21" s="217" t="s">
        <v>10</v>
      </c>
    </row>
    <row r="22" spans="1:3" ht="15" customHeight="1">
      <c r="A22" s="218" t="s">
        <v>1</v>
      </c>
      <c r="B22" s="219" t="s">
        <v>11</v>
      </c>
      <c r="C22" s="239">
        <v>11433.09</v>
      </c>
    </row>
    <row r="23" spans="1:3" ht="15" customHeight="1" thickBot="1">
      <c r="A23" s="221" t="s">
        <v>2</v>
      </c>
      <c r="B23" s="222" t="s">
        <v>12</v>
      </c>
      <c r="C23" s="223">
        <v>2995.05</v>
      </c>
    </row>
    <row r="24" spans="1:3" ht="15" customHeight="1" thickBot="1">
      <c r="A24" s="5"/>
      <c r="B24" s="6"/>
      <c r="C24" s="7"/>
    </row>
    <row r="25" spans="1:3" ht="15" customHeight="1">
      <c r="A25" s="407" t="s">
        <v>19</v>
      </c>
      <c r="B25" s="408"/>
      <c r="C25" s="409"/>
    </row>
    <row r="26" spans="1:3" ht="15" customHeight="1">
      <c r="A26" s="215" t="s">
        <v>0</v>
      </c>
      <c r="B26" s="216" t="s">
        <v>9</v>
      </c>
      <c r="C26" s="217" t="s">
        <v>10</v>
      </c>
    </row>
    <row r="27" spans="1:3" ht="15" customHeight="1">
      <c r="A27" s="218" t="s">
        <v>1</v>
      </c>
      <c r="B27" s="219" t="s">
        <v>11</v>
      </c>
      <c r="C27" s="239">
        <v>49555.2</v>
      </c>
    </row>
    <row r="28" spans="1:3" ht="15" customHeight="1">
      <c r="A28" s="218" t="s">
        <v>2</v>
      </c>
      <c r="B28" s="219" t="s">
        <v>705</v>
      </c>
      <c r="C28" s="240">
        <v>5000</v>
      </c>
    </row>
    <row r="29" spans="1:3" ht="15" customHeight="1" thickBot="1">
      <c r="A29" s="221" t="s">
        <v>3</v>
      </c>
      <c r="B29" s="222" t="s">
        <v>12</v>
      </c>
      <c r="C29" s="223">
        <v>15046.2</v>
      </c>
    </row>
    <row r="30" spans="1:3" ht="15" customHeight="1" thickBot="1">
      <c r="A30" s="5"/>
      <c r="B30" s="6"/>
      <c r="C30" s="7"/>
    </row>
    <row r="31" spans="1:3" ht="15" customHeight="1">
      <c r="A31" s="407" t="s">
        <v>424</v>
      </c>
      <c r="B31" s="408"/>
      <c r="C31" s="409"/>
    </row>
    <row r="32" spans="1:3" ht="15" customHeight="1">
      <c r="A32" s="215" t="s">
        <v>0</v>
      </c>
      <c r="B32" s="216" t="s">
        <v>9</v>
      </c>
      <c r="C32" s="217" t="s">
        <v>10</v>
      </c>
    </row>
    <row r="33" spans="1:3" ht="15" customHeight="1">
      <c r="A33" s="218" t="s">
        <v>1</v>
      </c>
      <c r="B33" s="219" t="s">
        <v>11</v>
      </c>
      <c r="C33" s="239">
        <v>33132</v>
      </c>
    </row>
    <row r="34" spans="1:3" ht="15" customHeight="1" thickBot="1">
      <c r="A34" s="221" t="s">
        <v>2</v>
      </c>
      <c r="B34" s="222" t="s">
        <v>12</v>
      </c>
      <c r="C34" s="223">
        <v>23712.12</v>
      </c>
    </row>
    <row r="35" spans="1:3" ht="15" customHeight="1" thickBot="1">
      <c r="A35" s="5"/>
      <c r="B35" s="6"/>
      <c r="C35" s="7"/>
    </row>
    <row r="36" spans="1:3" ht="15" customHeight="1">
      <c r="A36" s="407" t="s">
        <v>451</v>
      </c>
      <c r="B36" s="408"/>
      <c r="C36" s="409"/>
    </row>
    <row r="37" spans="1:3" ht="15" customHeight="1">
      <c r="A37" s="215" t="s">
        <v>0</v>
      </c>
      <c r="B37" s="216" t="s">
        <v>9</v>
      </c>
      <c r="C37" s="217" t="s">
        <v>10</v>
      </c>
    </row>
    <row r="38" spans="1:3" ht="15" customHeight="1">
      <c r="A38" s="218" t="s">
        <v>1</v>
      </c>
      <c r="B38" s="219" t="s">
        <v>11</v>
      </c>
      <c r="C38" s="239">
        <v>59751.42</v>
      </c>
    </row>
    <row r="39" spans="1:3" ht="15" customHeight="1" thickBot="1">
      <c r="A39" s="221" t="s">
        <v>2</v>
      </c>
      <c r="B39" s="222" t="s">
        <v>12</v>
      </c>
      <c r="C39" s="223">
        <v>46067</v>
      </c>
    </row>
    <row r="40" spans="1:3" ht="15" customHeight="1" thickBot="1">
      <c r="A40" s="5"/>
      <c r="B40" s="6"/>
      <c r="C40" s="7"/>
    </row>
    <row r="41" spans="1:4" s="245" customFormat="1" ht="15" customHeight="1">
      <c r="A41" s="407" t="s">
        <v>20</v>
      </c>
      <c r="B41" s="408"/>
      <c r="C41" s="409"/>
      <c r="D41" s="244"/>
    </row>
    <row r="42" spans="1:4" s="245" customFormat="1" ht="15" customHeight="1">
      <c r="A42" s="215" t="s">
        <v>0</v>
      </c>
      <c r="B42" s="216" t="s">
        <v>9</v>
      </c>
      <c r="C42" s="217" t="s">
        <v>10</v>
      </c>
      <c r="D42" s="244"/>
    </row>
    <row r="43" spans="1:4" s="245" customFormat="1" ht="15" customHeight="1">
      <c r="A43" s="218" t="s">
        <v>1</v>
      </c>
      <c r="B43" s="219" t="s">
        <v>11</v>
      </c>
      <c r="C43" s="239">
        <v>28724</v>
      </c>
      <c r="D43" s="244"/>
    </row>
    <row r="44" spans="1:4" s="245" customFormat="1" ht="15" customHeight="1">
      <c r="A44" s="218" t="s">
        <v>2</v>
      </c>
      <c r="B44" s="219" t="s">
        <v>18</v>
      </c>
      <c r="C44" s="240">
        <v>3342.12</v>
      </c>
      <c r="D44" s="244"/>
    </row>
    <row r="45" spans="1:4" s="245" customFormat="1" ht="15" customHeight="1" thickBot="1">
      <c r="A45" s="221" t="s">
        <v>3</v>
      </c>
      <c r="B45" s="222" t="s">
        <v>12</v>
      </c>
      <c r="C45" s="223">
        <v>13999</v>
      </c>
      <c r="D45" s="244"/>
    </row>
    <row r="46" spans="1:3" ht="15" customHeight="1" thickBot="1">
      <c r="A46" s="5"/>
      <c r="B46" s="6"/>
      <c r="C46" s="7"/>
    </row>
    <row r="47" spans="1:7" ht="15" customHeight="1">
      <c r="A47" s="407" t="s">
        <v>21</v>
      </c>
      <c r="B47" s="408"/>
      <c r="C47" s="409"/>
      <c r="E47" s="96"/>
      <c r="F47" s="96"/>
      <c r="G47" s="25"/>
    </row>
    <row r="48" spans="1:7" ht="15" customHeight="1">
      <c r="A48" s="215" t="s">
        <v>0</v>
      </c>
      <c r="B48" s="216" t="s">
        <v>9</v>
      </c>
      <c r="C48" s="217" t="s">
        <v>10</v>
      </c>
      <c r="E48" s="25"/>
      <c r="F48" s="25"/>
      <c r="G48" s="25"/>
    </row>
    <row r="49" spans="1:7" ht="15" customHeight="1">
      <c r="A49" s="218" t="s">
        <v>1</v>
      </c>
      <c r="B49" s="219" t="s">
        <v>11</v>
      </c>
      <c r="C49" s="239">
        <v>42509.14</v>
      </c>
      <c r="E49" s="25"/>
      <c r="F49" s="25"/>
      <c r="G49" s="25"/>
    </row>
    <row r="50" spans="1:7" ht="15" customHeight="1">
      <c r="A50" s="218" t="s">
        <v>2</v>
      </c>
      <c r="B50" s="219" t="s">
        <v>425</v>
      </c>
      <c r="C50" s="240">
        <v>1400</v>
      </c>
      <c r="E50" s="25"/>
      <c r="F50" s="25"/>
      <c r="G50" s="25"/>
    </row>
    <row r="51" spans="1:7" ht="15" customHeight="1" thickBot="1">
      <c r="A51" s="221" t="s">
        <v>3</v>
      </c>
      <c r="B51" s="222" t="s">
        <v>12</v>
      </c>
      <c r="C51" s="223">
        <v>28755.24</v>
      </c>
      <c r="E51" s="25"/>
      <c r="F51" s="25"/>
      <c r="G51" s="25"/>
    </row>
    <row r="52" spans="1:7" ht="15" customHeight="1" thickBot="1">
      <c r="A52" s="5"/>
      <c r="B52" s="6"/>
      <c r="C52" s="7"/>
      <c r="E52" s="25"/>
      <c r="F52" s="25"/>
      <c r="G52" s="25"/>
    </row>
    <row r="53" spans="1:7" ht="15" customHeight="1">
      <c r="A53" s="407" t="s">
        <v>22</v>
      </c>
      <c r="B53" s="408"/>
      <c r="C53" s="409"/>
      <c r="E53" s="25"/>
      <c r="F53" s="25"/>
      <c r="G53" s="25"/>
    </row>
    <row r="54" spans="1:7" ht="15" customHeight="1">
      <c r="A54" s="215" t="s">
        <v>0</v>
      </c>
      <c r="B54" s="216" t="s">
        <v>9</v>
      </c>
      <c r="C54" s="217" t="s">
        <v>10</v>
      </c>
      <c r="E54" s="35"/>
      <c r="F54" s="35"/>
      <c r="G54" s="35"/>
    </row>
    <row r="55" spans="1:7" ht="15" customHeight="1">
      <c r="A55" s="218" t="s">
        <v>1</v>
      </c>
      <c r="B55" s="219" t="s">
        <v>11</v>
      </c>
      <c r="C55" s="220">
        <v>56716.01</v>
      </c>
      <c r="E55" s="35"/>
      <c r="F55" s="35"/>
      <c r="G55" s="35"/>
    </row>
    <row r="56" spans="1:7" ht="15" customHeight="1" thickBot="1">
      <c r="A56" s="221" t="s">
        <v>2</v>
      </c>
      <c r="B56" s="222" t="s">
        <v>12</v>
      </c>
      <c r="C56" s="223">
        <v>15850.25</v>
      </c>
      <c r="E56" s="35"/>
      <c r="F56" s="35"/>
      <c r="G56" s="35"/>
    </row>
    <row r="57" spans="1:6" ht="15" customHeight="1" thickBot="1">
      <c r="A57" s="5"/>
      <c r="B57" s="6"/>
      <c r="C57" s="7"/>
      <c r="E57" s="3"/>
      <c r="F57" s="3"/>
    </row>
    <row r="58" spans="1:6" s="245" customFormat="1" ht="15" customHeight="1">
      <c r="A58" s="407" t="s">
        <v>23</v>
      </c>
      <c r="B58" s="408"/>
      <c r="C58" s="409"/>
      <c r="D58" s="244"/>
      <c r="E58" s="244"/>
      <c r="F58" s="244"/>
    </row>
    <row r="59" spans="1:6" s="245" customFormat="1" ht="15" customHeight="1">
      <c r="A59" s="215" t="s">
        <v>0</v>
      </c>
      <c r="B59" s="216" t="s">
        <v>9</v>
      </c>
      <c r="C59" s="217" t="s">
        <v>10</v>
      </c>
      <c r="D59" s="244"/>
      <c r="E59" s="244"/>
      <c r="F59" s="244"/>
    </row>
    <row r="60" spans="1:6" s="245" customFormat="1" ht="15" customHeight="1">
      <c r="A60" s="251" t="s">
        <v>1</v>
      </c>
      <c r="B60" s="219" t="s">
        <v>11</v>
      </c>
      <c r="C60" s="252">
        <v>19629.41</v>
      </c>
      <c r="D60" s="244"/>
      <c r="E60" s="244"/>
      <c r="F60" s="244"/>
    </row>
    <row r="61" spans="1:4" s="245" customFormat="1" ht="15" customHeight="1">
      <c r="A61" s="218" t="s">
        <v>2</v>
      </c>
      <c r="B61" s="219" t="s">
        <v>18</v>
      </c>
      <c r="C61" s="253">
        <v>5334.46</v>
      </c>
      <c r="D61" s="244"/>
    </row>
    <row r="62" spans="1:4" s="245" customFormat="1" ht="15" customHeight="1" thickBot="1">
      <c r="A62" s="221" t="s">
        <v>3</v>
      </c>
      <c r="B62" s="222" t="s">
        <v>12</v>
      </c>
      <c r="C62" s="223">
        <v>3297</v>
      </c>
      <c r="D62" s="244"/>
    </row>
    <row r="63" spans="1:3" ht="15" customHeight="1">
      <c r="A63" s="4"/>
      <c r="B63" s="4"/>
      <c r="C63" s="8"/>
    </row>
    <row r="64" spans="1:2" ht="15" customHeight="1" thickBot="1">
      <c r="A64" s="4"/>
      <c r="B64" s="4"/>
    </row>
    <row r="65" spans="1:3" ht="15" customHeight="1">
      <c r="A65" s="101" t="s">
        <v>0</v>
      </c>
      <c r="B65" s="102" t="s">
        <v>9</v>
      </c>
      <c r="C65" s="106" t="s">
        <v>10</v>
      </c>
    </row>
    <row r="66" spans="1:3" ht="15" customHeight="1">
      <c r="A66" s="103" t="s">
        <v>1</v>
      </c>
      <c r="B66" s="109" t="s">
        <v>11</v>
      </c>
      <c r="C66" s="254">
        <f>SUM(C60,C55,C49,C43,C38,C33,C27,C22,C17,C11,C3)</f>
        <v>585384.74</v>
      </c>
    </row>
    <row r="67" spans="1:3" ht="15" customHeight="1">
      <c r="A67" s="103" t="s">
        <v>2</v>
      </c>
      <c r="B67" s="109" t="s">
        <v>18</v>
      </c>
      <c r="C67" s="254">
        <f>SUM(C61,C50,C44,C28,C12,C4)</f>
        <v>38583.58</v>
      </c>
    </row>
    <row r="68" spans="1:3" ht="15" customHeight="1">
      <c r="A68" s="103" t="s">
        <v>3</v>
      </c>
      <c r="B68" s="109" t="s">
        <v>12</v>
      </c>
      <c r="C68" s="254">
        <f>SUM(C6:C7,C13,C18,C23,C29,C34:C34,C39:C39,C45:C45,C51:C51,C56:C56,C62)</f>
        <v>343796.79000000004</v>
      </c>
    </row>
    <row r="69" spans="1:3" ht="15" customHeight="1">
      <c r="A69" s="110" t="s">
        <v>4</v>
      </c>
      <c r="B69" s="315" t="s">
        <v>15</v>
      </c>
      <c r="C69" s="317">
        <f>C5</f>
        <v>22296.66</v>
      </c>
    </row>
    <row r="70" spans="1:3" ht="15" customHeight="1" thickBot="1">
      <c r="A70" s="410" t="s">
        <v>507</v>
      </c>
      <c r="B70" s="411"/>
      <c r="C70" s="316">
        <f>SUM(C66:C69)</f>
        <v>990061.77</v>
      </c>
    </row>
    <row r="71" spans="1:2" ht="15" customHeight="1">
      <c r="A71" s="305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2">
      <c r="A124" s="4"/>
      <c r="B124" s="4"/>
    </row>
    <row r="125" spans="1:2" ht="12">
      <c r="A125" s="4"/>
      <c r="B125" s="4"/>
    </row>
    <row r="126" spans="1:2" ht="12">
      <c r="A126" s="4"/>
      <c r="B126" s="4"/>
    </row>
    <row r="127" spans="1:2" ht="12">
      <c r="A127" s="4"/>
      <c r="B127" s="4"/>
    </row>
    <row r="128" spans="1:2" ht="12">
      <c r="A128" s="4"/>
      <c r="B128" s="4"/>
    </row>
    <row r="129" spans="1:2" ht="12">
      <c r="A129" s="4"/>
      <c r="B129" s="4"/>
    </row>
    <row r="130" spans="1:2" ht="12">
      <c r="A130" s="4"/>
      <c r="B130" s="4"/>
    </row>
    <row r="131" spans="1:2" ht="12">
      <c r="A131" s="4"/>
      <c r="B131" s="4"/>
    </row>
    <row r="132" spans="1:2" ht="12">
      <c r="A132" s="4"/>
      <c r="B132" s="4"/>
    </row>
    <row r="133" spans="1:2" ht="12">
      <c r="A133" s="4"/>
      <c r="B133" s="4"/>
    </row>
    <row r="134" spans="1:2" ht="12">
      <c r="A134" s="4"/>
      <c r="B134" s="4"/>
    </row>
    <row r="135" spans="1:2" ht="12">
      <c r="A135" s="4"/>
      <c r="B135" s="4"/>
    </row>
    <row r="136" spans="1:2" ht="12">
      <c r="A136" s="4"/>
      <c r="B136" s="4"/>
    </row>
    <row r="137" spans="1:2" ht="12">
      <c r="A137" s="4"/>
      <c r="B137" s="4"/>
    </row>
    <row r="138" spans="1:2" ht="12">
      <c r="A138" s="4"/>
      <c r="B138" s="4"/>
    </row>
    <row r="139" spans="1:2" ht="12">
      <c r="A139" s="4"/>
      <c r="B139" s="4"/>
    </row>
    <row r="140" spans="1:2" ht="12">
      <c r="A140" s="4"/>
      <c r="B140" s="4"/>
    </row>
    <row r="141" spans="1:2" ht="12">
      <c r="A141" s="4"/>
      <c r="B141" s="4"/>
    </row>
    <row r="142" spans="1:2" ht="12">
      <c r="A142" s="4"/>
      <c r="B142" s="4"/>
    </row>
    <row r="143" spans="1:2" ht="12">
      <c r="A143" s="4"/>
      <c r="B143" s="4"/>
    </row>
    <row r="144" spans="1:2" ht="12">
      <c r="A144" s="4"/>
      <c r="B144" s="4"/>
    </row>
    <row r="145" spans="1:2" ht="12">
      <c r="A145" s="4"/>
      <c r="B145" s="4"/>
    </row>
    <row r="146" spans="1:2" ht="12">
      <c r="A146" s="4"/>
      <c r="B146" s="4"/>
    </row>
    <row r="147" spans="1:2" ht="12">
      <c r="A147" s="4"/>
      <c r="B147" s="4"/>
    </row>
    <row r="148" spans="1:2" ht="12">
      <c r="A148" s="4"/>
      <c r="B148" s="4"/>
    </row>
    <row r="149" spans="1:2" ht="12">
      <c r="A149" s="4"/>
      <c r="B149" s="4"/>
    </row>
    <row r="150" spans="1:2" ht="12">
      <c r="A150" s="4"/>
      <c r="B150" s="4"/>
    </row>
    <row r="151" spans="1:2" ht="12">
      <c r="A151" s="4"/>
      <c r="B151" s="4"/>
    </row>
    <row r="152" spans="1:2" ht="12">
      <c r="A152" s="4"/>
      <c r="B152" s="4"/>
    </row>
    <row r="153" spans="1:2" ht="12">
      <c r="A153" s="4"/>
      <c r="B153" s="4"/>
    </row>
  </sheetData>
  <sheetProtection password="C707" sheet="1" selectLockedCells="1" selectUnlockedCells="1"/>
  <mergeCells count="12">
    <mergeCell ref="A20:C20"/>
    <mergeCell ref="A25:C25"/>
    <mergeCell ref="A31:C31"/>
    <mergeCell ref="A36:C36"/>
    <mergeCell ref="A41:C41"/>
    <mergeCell ref="A15:C15"/>
    <mergeCell ref="A70:B70"/>
    <mergeCell ref="A1:C1"/>
    <mergeCell ref="A53:C53"/>
    <mergeCell ref="A58:C58"/>
    <mergeCell ref="A9:C9"/>
    <mergeCell ref="A47:C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.57421875" style="44" customWidth="1"/>
    <col min="2" max="2" width="12.140625" style="44" customWidth="1"/>
    <col min="3" max="3" width="15.57421875" style="44" customWidth="1"/>
    <col min="4" max="4" width="17.00390625" style="44" customWidth="1"/>
    <col min="5" max="5" width="20.421875" style="44" customWidth="1"/>
    <col min="6" max="6" width="12.57421875" style="44" customWidth="1"/>
    <col min="7" max="7" width="11.28125" style="44" customWidth="1"/>
    <col min="8" max="8" width="9.421875" style="44" customWidth="1"/>
    <col min="9" max="9" width="12.140625" style="44" customWidth="1"/>
    <col min="10" max="10" width="9.421875" style="44" bestFit="1" customWidth="1"/>
    <col min="11" max="11" width="22.8515625" style="44" customWidth="1"/>
    <col min="12" max="12" width="14.140625" style="44" customWidth="1"/>
    <col min="13" max="13" width="15.140625" style="44" customWidth="1"/>
    <col min="14" max="14" width="21.140625" style="37" customWidth="1"/>
    <col min="15" max="15" width="20.140625" style="37" customWidth="1"/>
    <col min="16" max="16" width="20.8515625" style="37" customWidth="1"/>
    <col min="17" max="17" width="20.57421875" style="44" customWidth="1"/>
    <col min="18" max="16384" width="9.140625" style="44" customWidth="1"/>
  </cols>
  <sheetData>
    <row r="1" spans="1:17" ht="15" customHeight="1">
      <c r="A1" s="413" t="s">
        <v>0</v>
      </c>
      <c r="B1" s="335" t="s">
        <v>661</v>
      </c>
      <c r="C1" s="335" t="s">
        <v>538</v>
      </c>
      <c r="D1" s="335" t="s">
        <v>539</v>
      </c>
      <c r="E1" s="335" t="s">
        <v>660</v>
      </c>
      <c r="F1" s="335" t="s">
        <v>540</v>
      </c>
      <c r="G1" s="335" t="s">
        <v>541</v>
      </c>
      <c r="H1" s="335" t="s">
        <v>643</v>
      </c>
      <c r="I1" s="335" t="s">
        <v>644</v>
      </c>
      <c r="J1" s="335" t="s">
        <v>542</v>
      </c>
      <c r="K1" s="335" t="s">
        <v>659</v>
      </c>
      <c r="L1" s="335" t="s">
        <v>10</v>
      </c>
      <c r="M1" s="335" t="s">
        <v>642</v>
      </c>
      <c r="N1" s="335" t="s">
        <v>543</v>
      </c>
      <c r="O1" s="335"/>
      <c r="P1" s="335"/>
      <c r="Q1" s="417"/>
    </row>
    <row r="2" spans="1:17" ht="15" customHeight="1">
      <c r="A2" s="350"/>
      <c r="B2" s="336"/>
      <c r="C2" s="336"/>
      <c r="D2" s="336"/>
      <c r="E2" s="412"/>
      <c r="F2" s="336"/>
      <c r="G2" s="336"/>
      <c r="H2" s="336"/>
      <c r="I2" s="336"/>
      <c r="J2" s="336"/>
      <c r="K2" s="412"/>
      <c r="L2" s="336"/>
      <c r="M2" s="336"/>
      <c r="N2" s="272" t="s">
        <v>491</v>
      </c>
      <c r="O2" s="272" t="s">
        <v>544</v>
      </c>
      <c r="P2" s="272" t="s">
        <v>545</v>
      </c>
      <c r="Q2" s="185" t="s">
        <v>652</v>
      </c>
    </row>
    <row r="3" spans="1:17" ht="12" customHeight="1">
      <c r="A3" s="414" t="s">
        <v>89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6"/>
    </row>
    <row r="4" spans="1:17" ht="33" customHeight="1">
      <c r="A4" s="178" t="s">
        <v>1</v>
      </c>
      <c r="B4" s="172" t="s">
        <v>548</v>
      </c>
      <c r="C4" s="172" t="s">
        <v>549</v>
      </c>
      <c r="D4" s="172" t="s">
        <v>550</v>
      </c>
      <c r="E4" s="172" t="s">
        <v>551</v>
      </c>
      <c r="F4" s="273">
        <v>2005</v>
      </c>
      <c r="G4" s="273" t="s">
        <v>645</v>
      </c>
      <c r="H4" s="273">
        <v>12000</v>
      </c>
      <c r="I4" s="183" t="s">
        <v>650</v>
      </c>
      <c r="J4" s="273">
        <v>6</v>
      </c>
      <c r="K4" s="273" t="s">
        <v>552</v>
      </c>
      <c r="L4" s="173">
        <v>158588</v>
      </c>
      <c r="M4" s="174" t="s">
        <v>547</v>
      </c>
      <c r="N4" s="172" t="s">
        <v>631</v>
      </c>
      <c r="O4" s="172" t="str">
        <f>N4</f>
        <v>04.01.2021 - 03.01.2022
04.01.2022 - 03.01.2023
04.01.2023 - 03.01.2024</v>
      </c>
      <c r="P4" s="172" t="str">
        <f>N4</f>
        <v>04.01.2021 - 03.01.2022
04.01.2022 - 03.01.2023
04.01.2023 - 03.01.2024</v>
      </c>
      <c r="Q4" s="186" t="s">
        <v>650</v>
      </c>
    </row>
    <row r="5" spans="1:17" ht="36">
      <c r="A5" s="178" t="s">
        <v>2</v>
      </c>
      <c r="B5" s="273" t="s">
        <v>553</v>
      </c>
      <c r="C5" s="172" t="s">
        <v>554</v>
      </c>
      <c r="D5" s="172" t="s">
        <v>555</v>
      </c>
      <c r="E5" s="172" t="s">
        <v>551</v>
      </c>
      <c r="F5" s="273">
        <v>2003</v>
      </c>
      <c r="G5" s="273" t="s">
        <v>646</v>
      </c>
      <c r="H5" s="273">
        <v>3500</v>
      </c>
      <c r="I5" s="273">
        <v>1073</v>
      </c>
      <c r="J5" s="273">
        <v>9</v>
      </c>
      <c r="K5" s="273" t="s">
        <v>556</v>
      </c>
      <c r="L5" s="181" t="s">
        <v>650</v>
      </c>
      <c r="M5" s="181" t="s">
        <v>650</v>
      </c>
      <c r="N5" s="172" t="s">
        <v>632</v>
      </c>
      <c r="O5" s="181" t="s">
        <v>650</v>
      </c>
      <c r="P5" s="172" t="str">
        <f>N5</f>
        <v>14.05.2021 - 13.05.2022
14.05.2022 - 13.05.2023
14.05.2023 - 13.05.2024</v>
      </c>
      <c r="Q5" s="186" t="s">
        <v>650</v>
      </c>
    </row>
    <row r="6" spans="1:17" ht="36">
      <c r="A6" s="178" t="s">
        <v>3</v>
      </c>
      <c r="B6" s="273" t="s">
        <v>557</v>
      </c>
      <c r="C6" s="172" t="s">
        <v>558</v>
      </c>
      <c r="D6" s="172" t="s">
        <v>559</v>
      </c>
      <c r="E6" s="172" t="s">
        <v>551</v>
      </c>
      <c r="F6" s="273">
        <v>2002</v>
      </c>
      <c r="G6" s="273" t="s">
        <v>647</v>
      </c>
      <c r="H6" s="273">
        <v>2640</v>
      </c>
      <c r="I6" s="273">
        <v>972</v>
      </c>
      <c r="J6" s="273">
        <v>9</v>
      </c>
      <c r="K6" s="273" t="s">
        <v>560</v>
      </c>
      <c r="L6" s="181" t="s">
        <v>650</v>
      </c>
      <c r="M6" s="181" t="s">
        <v>650</v>
      </c>
      <c r="N6" s="172" t="s">
        <v>633</v>
      </c>
      <c r="O6" s="181" t="s">
        <v>650</v>
      </c>
      <c r="P6" s="172" t="str">
        <f>N6</f>
        <v>20.03.2021 - 19.03.2022
20.03.2022 - 19.03.2023
20.03.2023 - 19.03.2024</v>
      </c>
      <c r="Q6" s="186" t="s">
        <v>650</v>
      </c>
    </row>
    <row r="7" spans="1:17" ht="36">
      <c r="A7" s="178" t="s">
        <v>4</v>
      </c>
      <c r="B7" s="273" t="s">
        <v>561</v>
      </c>
      <c r="C7" s="172" t="s">
        <v>562</v>
      </c>
      <c r="D7" s="172" t="s">
        <v>563</v>
      </c>
      <c r="E7" s="172" t="s">
        <v>551</v>
      </c>
      <c r="F7" s="273">
        <v>1986</v>
      </c>
      <c r="G7" s="273" t="s">
        <v>648</v>
      </c>
      <c r="H7" s="273">
        <v>32000</v>
      </c>
      <c r="I7" s="183" t="s">
        <v>650</v>
      </c>
      <c r="J7" s="273">
        <v>8</v>
      </c>
      <c r="K7" s="273" t="s">
        <v>564</v>
      </c>
      <c r="L7" s="181" t="s">
        <v>650</v>
      </c>
      <c r="M7" s="181" t="s">
        <v>650</v>
      </c>
      <c r="N7" s="172" t="s">
        <v>634</v>
      </c>
      <c r="O7" s="181" t="s">
        <v>650</v>
      </c>
      <c r="P7" s="172" t="str">
        <f>N7</f>
        <v>30.12.2021 - 29.12.2022
30.12.2022 - 29.12.2023
30.12.2023 - 29.12.2024</v>
      </c>
      <c r="Q7" s="186" t="s">
        <v>650</v>
      </c>
    </row>
    <row r="8" spans="1:17" ht="36">
      <c r="A8" s="178" t="s">
        <v>5</v>
      </c>
      <c r="B8" s="273" t="s">
        <v>565</v>
      </c>
      <c r="C8" s="273" t="s">
        <v>566</v>
      </c>
      <c r="D8" s="172" t="s">
        <v>567</v>
      </c>
      <c r="E8" s="172" t="s">
        <v>568</v>
      </c>
      <c r="F8" s="273">
        <v>2015</v>
      </c>
      <c r="G8" s="183" t="s">
        <v>650</v>
      </c>
      <c r="H8" s="273">
        <v>11800</v>
      </c>
      <c r="I8" s="309">
        <v>8000</v>
      </c>
      <c r="J8" s="183" t="s">
        <v>650</v>
      </c>
      <c r="K8" s="175">
        <v>711111504229</v>
      </c>
      <c r="L8" s="181" t="s">
        <v>650</v>
      </c>
      <c r="M8" s="181" t="s">
        <v>650</v>
      </c>
      <c r="N8" s="172" t="s">
        <v>635</v>
      </c>
      <c r="O8" s="181" t="s">
        <v>650</v>
      </c>
      <c r="P8" s="181" t="s">
        <v>650</v>
      </c>
      <c r="Q8" s="186" t="s">
        <v>650</v>
      </c>
    </row>
    <row r="9" spans="1:17" ht="36">
      <c r="A9" s="178" t="s">
        <v>6</v>
      </c>
      <c r="B9" s="172" t="s">
        <v>630</v>
      </c>
      <c r="C9" s="273" t="s">
        <v>569</v>
      </c>
      <c r="D9" s="172" t="s">
        <v>570</v>
      </c>
      <c r="E9" s="172" t="s">
        <v>571</v>
      </c>
      <c r="F9" s="273">
        <v>2004</v>
      </c>
      <c r="G9" s="273">
        <v>6871</v>
      </c>
      <c r="H9" s="273">
        <v>18000</v>
      </c>
      <c r="I9" s="273">
        <v>9410</v>
      </c>
      <c r="J9" s="273">
        <v>6</v>
      </c>
      <c r="K9" s="273" t="s">
        <v>572</v>
      </c>
      <c r="L9" s="176">
        <v>164331</v>
      </c>
      <c r="M9" s="174" t="s">
        <v>547</v>
      </c>
      <c r="N9" s="172" t="s">
        <v>651</v>
      </c>
      <c r="O9" s="172" t="str">
        <f>N9</f>
        <v>01.01.2021 - 31.12.2021
01.01.2022 - 31.12.2022
01.01.2023 - 31.12.2023</v>
      </c>
      <c r="P9" s="172" t="str">
        <f aca="true" t="shared" si="0" ref="P9:P15">N9</f>
        <v>01.01.2021 - 31.12.2021
01.01.2022 - 31.12.2022
01.01.2023 - 31.12.2023</v>
      </c>
      <c r="Q9" s="186" t="s">
        <v>650</v>
      </c>
    </row>
    <row r="10" spans="1:17" ht="36">
      <c r="A10" s="178" t="s">
        <v>7</v>
      </c>
      <c r="B10" s="172" t="s">
        <v>573</v>
      </c>
      <c r="C10" s="273" t="s">
        <v>558</v>
      </c>
      <c r="D10" s="172" t="s">
        <v>559</v>
      </c>
      <c r="E10" s="172" t="s">
        <v>546</v>
      </c>
      <c r="F10" s="273">
        <v>2006</v>
      </c>
      <c r="G10" s="273">
        <v>1998</v>
      </c>
      <c r="H10" s="273">
        <v>1860</v>
      </c>
      <c r="I10" s="183" t="s">
        <v>650</v>
      </c>
      <c r="J10" s="273">
        <v>9</v>
      </c>
      <c r="K10" s="273" t="s">
        <v>574</v>
      </c>
      <c r="L10" s="181" t="s">
        <v>650</v>
      </c>
      <c r="M10" s="181" t="s">
        <v>650</v>
      </c>
      <c r="N10" s="172" t="s">
        <v>636</v>
      </c>
      <c r="O10" s="181" t="s">
        <v>650</v>
      </c>
      <c r="P10" s="172" t="str">
        <f t="shared" si="0"/>
        <v>14.11.2021 - 13.11.2022
14.11.2022 - 13.11.2023
14.11.2023 - 13.11.2024</v>
      </c>
      <c r="Q10" s="186" t="s">
        <v>650</v>
      </c>
    </row>
    <row r="11" spans="1:17" ht="33" customHeight="1">
      <c r="A11" s="178" t="s">
        <v>8</v>
      </c>
      <c r="B11" s="172" t="s">
        <v>575</v>
      </c>
      <c r="C11" s="273" t="s">
        <v>576</v>
      </c>
      <c r="D11" s="172" t="s">
        <v>577</v>
      </c>
      <c r="E11" s="172" t="s">
        <v>578</v>
      </c>
      <c r="F11" s="273">
        <v>2017</v>
      </c>
      <c r="G11" s="273">
        <v>6871</v>
      </c>
      <c r="H11" s="273">
        <v>11666</v>
      </c>
      <c r="I11" s="183" t="s">
        <v>650</v>
      </c>
      <c r="J11" s="273">
        <v>6</v>
      </c>
      <c r="K11" s="273" t="s">
        <v>579</v>
      </c>
      <c r="L11" s="176">
        <f>ROUND(682620*0.95,0)</f>
        <v>648489</v>
      </c>
      <c r="M11" s="174" t="s">
        <v>547</v>
      </c>
      <c r="N11" s="172" t="s">
        <v>637</v>
      </c>
      <c r="O11" s="172" t="str">
        <f>N11</f>
        <v>21.03.2021 - 20.03.2022
21.03.2022 - 20.03.2023
21.03.2023 - 20.03.2024</v>
      </c>
      <c r="P11" s="172" t="str">
        <f t="shared" si="0"/>
        <v>21.03.2021 - 20.03.2022
21.03.2022 - 20.03.2023
21.03.2023 - 20.03.2024</v>
      </c>
      <c r="Q11" s="186" t="s">
        <v>650</v>
      </c>
    </row>
    <row r="12" spans="1:17" ht="36">
      <c r="A12" s="178" t="s">
        <v>64</v>
      </c>
      <c r="B12" s="172" t="s">
        <v>580</v>
      </c>
      <c r="C12" s="273" t="s">
        <v>576</v>
      </c>
      <c r="D12" s="172" t="s">
        <v>581</v>
      </c>
      <c r="E12" s="172" t="s">
        <v>582</v>
      </c>
      <c r="F12" s="273">
        <v>2017</v>
      </c>
      <c r="G12" s="273">
        <v>6871</v>
      </c>
      <c r="H12" s="273">
        <v>14100</v>
      </c>
      <c r="I12" s="183" t="s">
        <v>650</v>
      </c>
      <c r="J12" s="273">
        <v>6</v>
      </c>
      <c r="K12" s="273" t="s">
        <v>583</v>
      </c>
      <c r="L12" s="176">
        <f>ROUND(691548*0.93,0)</f>
        <v>643140</v>
      </c>
      <c r="M12" s="174" t="s">
        <v>547</v>
      </c>
      <c r="N12" s="172" t="s">
        <v>638</v>
      </c>
      <c r="O12" s="172" t="str">
        <f>N12</f>
        <v>31.10.2021 - 30.10.2022
31.10.2022 - 30.10.2023
31.10.2023 - 30.10.2024</v>
      </c>
      <c r="P12" s="172" t="str">
        <f t="shared" si="0"/>
        <v>31.10.2021 - 30.10.2022
31.10.2022 - 30.10.2023
31.10.2023 - 30.10.2024</v>
      </c>
      <c r="Q12" s="186" t="s">
        <v>650</v>
      </c>
    </row>
    <row r="13" spans="1:17" ht="36">
      <c r="A13" s="178" t="s">
        <v>65</v>
      </c>
      <c r="B13" s="172" t="s">
        <v>584</v>
      </c>
      <c r="C13" s="273" t="s">
        <v>585</v>
      </c>
      <c r="D13" s="172" t="s">
        <v>586</v>
      </c>
      <c r="E13" s="172" t="s">
        <v>546</v>
      </c>
      <c r="F13" s="273">
        <v>2018</v>
      </c>
      <c r="G13" s="273">
        <v>1798</v>
      </c>
      <c r="H13" s="273">
        <v>2000</v>
      </c>
      <c r="I13" s="183" t="s">
        <v>650</v>
      </c>
      <c r="J13" s="273">
        <v>5</v>
      </c>
      <c r="K13" s="273" t="s">
        <v>587</v>
      </c>
      <c r="L13" s="176">
        <v>90180</v>
      </c>
      <c r="M13" s="174" t="s">
        <v>547</v>
      </c>
      <c r="N13" s="172" t="s">
        <v>639</v>
      </c>
      <c r="O13" s="172" t="str">
        <f>N13</f>
        <v>23.01.2021 - 22.01.2022
23.01.2022 - 22.01.2023
23.01.2023 - 22.01.2024</v>
      </c>
      <c r="P13" s="172" t="str">
        <f t="shared" si="0"/>
        <v>23.01.2021 - 22.01.2022
23.01.2022 - 22.01.2023
23.01.2023 - 22.01.2024</v>
      </c>
      <c r="Q13" s="179" t="str">
        <f>N13</f>
        <v>23.01.2021 - 22.01.2022
23.01.2022 - 22.01.2023
23.01.2023 - 22.01.2024</v>
      </c>
    </row>
    <row r="14" spans="1:17" ht="36">
      <c r="A14" s="178" t="s">
        <v>66</v>
      </c>
      <c r="B14" s="172" t="s">
        <v>588</v>
      </c>
      <c r="C14" s="273" t="s">
        <v>589</v>
      </c>
      <c r="D14" s="172" t="s">
        <v>590</v>
      </c>
      <c r="E14" s="172" t="s">
        <v>591</v>
      </c>
      <c r="F14" s="273">
        <v>2016</v>
      </c>
      <c r="G14" s="273">
        <v>2299</v>
      </c>
      <c r="H14" s="273">
        <v>3500</v>
      </c>
      <c r="I14" s="273">
        <v>1100</v>
      </c>
      <c r="J14" s="273">
        <v>2</v>
      </c>
      <c r="K14" s="273" t="s">
        <v>592</v>
      </c>
      <c r="L14" s="176">
        <v>50000</v>
      </c>
      <c r="M14" s="174" t="s">
        <v>547</v>
      </c>
      <c r="N14" s="172" t="s">
        <v>640</v>
      </c>
      <c r="O14" s="172" t="str">
        <f>N14</f>
        <v>11.06.2021 - 10.06.2022
11.06.2022 - 10.06.2023
11.06.2023 - 10.06.2024</v>
      </c>
      <c r="P14" s="172" t="str">
        <f t="shared" si="0"/>
        <v>11.06.2021 - 10.06.2022
11.06.2022 - 10.06.2023
11.06.2023 - 10.06.2024</v>
      </c>
      <c r="Q14" s="184" t="str">
        <f>N14</f>
        <v>11.06.2021 - 10.06.2022
11.06.2022 - 10.06.2023
11.06.2023 - 10.06.2024</v>
      </c>
    </row>
    <row r="15" spans="1:17" ht="36">
      <c r="A15" s="178" t="s">
        <v>67</v>
      </c>
      <c r="B15" s="172" t="s">
        <v>593</v>
      </c>
      <c r="C15" s="273" t="s">
        <v>589</v>
      </c>
      <c r="D15" s="172" t="s">
        <v>594</v>
      </c>
      <c r="E15" s="172" t="s">
        <v>546</v>
      </c>
      <c r="F15" s="273">
        <v>2011</v>
      </c>
      <c r="G15" s="273">
        <v>2299</v>
      </c>
      <c r="H15" s="273">
        <v>3500</v>
      </c>
      <c r="I15" s="183" t="s">
        <v>650</v>
      </c>
      <c r="J15" s="273">
        <v>9</v>
      </c>
      <c r="K15" s="273" t="s">
        <v>595</v>
      </c>
      <c r="L15" s="181" t="s">
        <v>650</v>
      </c>
      <c r="M15" s="181" t="s">
        <v>650</v>
      </c>
      <c r="N15" s="172" t="s">
        <v>641</v>
      </c>
      <c r="O15" s="181" t="s">
        <v>650</v>
      </c>
      <c r="P15" s="172" t="str">
        <f t="shared" si="0"/>
        <v>02.10.2021 - 01.10.2022
02.10.2022 - 01.10.2023
02.10.2023 - 01.10.2024</v>
      </c>
      <c r="Q15" s="186" t="s">
        <v>650</v>
      </c>
    </row>
    <row r="16" spans="1:17" ht="36">
      <c r="A16" s="178" t="s">
        <v>68</v>
      </c>
      <c r="B16" s="183" t="s">
        <v>650</v>
      </c>
      <c r="C16" s="418" t="s">
        <v>624</v>
      </c>
      <c r="D16" s="418"/>
      <c r="E16" s="172" t="s">
        <v>625</v>
      </c>
      <c r="F16" s="273">
        <v>2013</v>
      </c>
      <c r="G16" s="181" t="s">
        <v>650</v>
      </c>
      <c r="H16" s="181" t="s">
        <v>650</v>
      </c>
      <c r="I16" s="181" t="s">
        <v>650</v>
      </c>
      <c r="J16" s="181" t="s">
        <v>650</v>
      </c>
      <c r="K16" s="172" t="s">
        <v>626</v>
      </c>
      <c r="L16" s="181" t="s">
        <v>650</v>
      </c>
      <c r="M16" s="181" t="s">
        <v>650</v>
      </c>
      <c r="N16" s="188" t="s">
        <v>715</v>
      </c>
      <c r="O16" s="181" t="s">
        <v>650</v>
      </c>
      <c r="P16" s="188" t="s">
        <v>715</v>
      </c>
      <c r="Q16" s="186" t="s">
        <v>650</v>
      </c>
    </row>
    <row r="17" spans="1:17" ht="36">
      <c r="A17" s="178" t="s">
        <v>69</v>
      </c>
      <c r="B17" s="183" t="s">
        <v>650</v>
      </c>
      <c r="C17" s="418" t="s">
        <v>627</v>
      </c>
      <c r="D17" s="418"/>
      <c r="E17" s="172" t="s">
        <v>628</v>
      </c>
      <c r="F17" s="273">
        <v>2016</v>
      </c>
      <c r="G17" s="181" t="s">
        <v>650</v>
      </c>
      <c r="H17" s="181" t="s">
        <v>650</v>
      </c>
      <c r="I17" s="181" t="s">
        <v>650</v>
      </c>
      <c r="J17" s="181" t="s">
        <v>650</v>
      </c>
      <c r="K17" s="172" t="s">
        <v>629</v>
      </c>
      <c r="L17" s="304" t="s">
        <v>650</v>
      </c>
      <c r="M17" s="304" t="s">
        <v>650</v>
      </c>
      <c r="N17" s="188" t="s">
        <v>715</v>
      </c>
      <c r="O17" s="181" t="s">
        <v>650</v>
      </c>
      <c r="P17" s="188" t="s">
        <v>715</v>
      </c>
      <c r="Q17" s="186" t="s">
        <v>650</v>
      </c>
    </row>
    <row r="18" spans="1:17" ht="12" customHeight="1">
      <c r="A18" s="414" t="s">
        <v>91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6"/>
    </row>
    <row r="19" spans="1:17" ht="36">
      <c r="A19" s="178" t="s">
        <v>70</v>
      </c>
      <c r="B19" s="172" t="s">
        <v>596</v>
      </c>
      <c r="C19" s="172" t="s">
        <v>562</v>
      </c>
      <c r="D19" s="172" t="s">
        <v>597</v>
      </c>
      <c r="E19" s="172" t="s">
        <v>591</v>
      </c>
      <c r="F19" s="273">
        <v>2004</v>
      </c>
      <c r="G19" s="273" t="s">
        <v>649</v>
      </c>
      <c r="H19" s="273">
        <v>3500</v>
      </c>
      <c r="I19" s="273">
        <v>1000</v>
      </c>
      <c r="J19" s="273">
        <v>6</v>
      </c>
      <c r="K19" s="273" t="s">
        <v>598</v>
      </c>
      <c r="L19" s="181" t="s">
        <v>650</v>
      </c>
      <c r="M19" s="181" t="s">
        <v>650</v>
      </c>
      <c r="N19" s="172" t="s">
        <v>653</v>
      </c>
      <c r="O19" s="181" t="s">
        <v>650</v>
      </c>
      <c r="P19" s="172" t="str">
        <f>N19</f>
        <v>18.02.2021 - 17.02.2022
18.02.2022 - 17.02.2023
18.02.2023 - 17.02.2024</v>
      </c>
      <c r="Q19" s="186" t="s">
        <v>650</v>
      </c>
    </row>
    <row r="20" spans="1:17" ht="33" customHeight="1">
      <c r="A20" s="178" t="s">
        <v>71</v>
      </c>
      <c r="B20" s="172" t="s">
        <v>599</v>
      </c>
      <c r="C20" s="172" t="s">
        <v>600</v>
      </c>
      <c r="D20" s="172" t="s">
        <v>601</v>
      </c>
      <c r="E20" s="172" t="s">
        <v>602</v>
      </c>
      <c r="F20" s="273">
        <v>2013</v>
      </c>
      <c r="G20" s="177">
        <v>4485</v>
      </c>
      <c r="H20" s="273">
        <v>6500</v>
      </c>
      <c r="I20" s="183">
        <v>3475</v>
      </c>
      <c r="J20" s="273">
        <v>2</v>
      </c>
      <c r="K20" s="273" t="s">
        <v>603</v>
      </c>
      <c r="L20" s="173">
        <f>ROUND(86118*0.93,0)</f>
        <v>80090</v>
      </c>
      <c r="M20" s="174" t="s">
        <v>547</v>
      </c>
      <c r="N20" s="172" t="s">
        <v>654</v>
      </c>
      <c r="O20" s="172" t="str">
        <f>N20</f>
        <v>31.07.2021 - 30.07.2022
31.07.2022 - 30.07.2023
31.07.2023 - 30.07.2024</v>
      </c>
      <c r="P20" s="172" t="str">
        <f>N20</f>
        <v>31.07.2021 - 30.07.2022
31.07.2022 - 30.07.2023
31.07.2023 - 30.07.2024</v>
      </c>
      <c r="Q20" s="186" t="s">
        <v>650</v>
      </c>
    </row>
    <row r="21" spans="1:17" ht="36">
      <c r="A21" s="178" t="s">
        <v>72</v>
      </c>
      <c r="B21" s="172" t="s">
        <v>604</v>
      </c>
      <c r="C21" s="172" t="s">
        <v>605</v>
      </c>
      <c r="D21" s="172" t="s">
        <v>606</v>
      </c>
      <c r="E21" s="172" t="s">
        <v>607</v>
      </c>
      <c r="F21" s="273">
        <v>2013</v>
      </c>
      <c r="G21" s="181" t="s">
        <v>650</v>
      </c>
      <c r="H21" s="273">
        <v>11600</v>
      </c>
      <c r="I21" s="183">
        <v>8550</v>
      </c>
      <c r="J21" s="181" t="s">
        <v>650</v>
      </c>
      <c r="K21" s="175" t="s">
        <v>608</v>
      </c>
      <c r="L21" s="181" t="s">
        <v>650</v>
      </c>
      <c r="M21" s="181" t="s">
        <v>650</v>
      </c>
      <c r="N21" s="172" t="s">
        <v>654</v>
      </c>
      <c r="O21" s="181" t="s">
        <v>650</v>
      </c>
      <c r="P21" s="181" t="s">
        <v>650</v>
      </c>
      <c r="Q21" s="186" t="s">
        <v>650</v>
      </c>
    </row>
    <row r="22" spans="1:17" ht="36">
      <c r="A22" s="178" t="s">
        <v>73</v>
      </c>
      <c r="B22" s="183" t="s">
        <v>650</v>
      </c>
      <c r="C22" s="273" t="s">
        <v>662</v>
      </c>
      <c r="D22" s="172" t="s">
        <v>663</v>
      </c>
      <c r="E22" s="172" t="s">
        <v>609</v>
      </c>
      <c r="F22" s="273">
        <v>2008</v>
      </c>
      <c r="G22" s="183" t="s">
        <v>650</v>
      </c>
      <c r="H22" s="183" t="s">
        <v>650</v>
      </c>
      <c r="I22" s="183" t="s">
        <v>650</v>
      </c>
      <c r="J22" s="183" t="s">
        <v>650</v>
      </c>
      <c r="K22" s="273" t="s">
        <v>610</v>
      </c>
      <c r="L22" s="173">
        <f>ROUND(94302*0.93,0)</f>
        <v>87701</v>
      </c>
      <c r="M22" s="174" t="s">
        <v>611</v>
      </c>
      <c r="N22" s="172" t="s">
        <v>655</v>
      </c>
      <c r="O22" s="172" t="str">
        <f>N22</f>
        <v>26.10.2021 - 25.10.2022
26.10.2022 - 25.10.2023
26.10.2023 - 25.10.2024</v>
      </c>
      <c r="P22" s="172" t="str">
        <f>N22</f>
        <v>26.10.2021 - 25.10.2022
26.10.2022 - 25.10.2023
26.10.2023 - 25.10.2024</v>
      </c>
      <c r="Q22" s="186" t="s">
        <v>650</v>
      </c>
    </row>
    <row r="23" spans="1:17" ht="36">
      <c r="A23" s="178" t="s">
        <v>74</v>
      </c>
      <c r="B23" s="172" t="s">
        <v>612</v>
      </c>
      <c r="C23" s="273" t="s">
        <v>613</v>
      </c>
      <c r="D23" s="172" t="s">
        <v>614</v>
      </c>
      <c r="E23" s="172" t="s">
        <v>615</v>
      </c>
      <c r="F23" s="273">
        <v>2016</v>
      </c>
      <c r="G23" s="181" t="s">
        <v>650</v>
      </c>
      <c r="H23" s="273">
        <v>2000</v>
      </c>
      <c r="I23" s="273">
        <v>1550</v>
      </c>
      <c r="J23" s="181" t="s">
        <v>650</v>
      </c>
      <c r="K23" s="273" t="s">
        <v>616</v>
      </c>
      <c r="L23" s="173">
        <f>ROUND(47895*0.93,0)</f>
        <v>44542</v>
      </c>
      <c r="M23" s="174" t="s">
        <v>547</v>
      </c>
      <c r="N23" s="172" t="s">
        <v>656</v>
      </c>
      <c r="O23" s="172" t="str">
        <f>N23</f>
        <v>25.11.2021 - 24.11.2022
25.11.2022 - 24.11.2023
25.11.2023 - 24.11.2024</v>
      </c>
      <c r="P23" s="181" t="s">
        <v>650</v>
      </c>
      <c r="Q23" s="186" t="s">
        <v>650</v>
      </c>
    </row>
    <row r="24" spans="1:17" ht="36">
      <c r="A24" s="178" t="s">
        <v>75</v>
      </c>
      <c r="B24" s="172" t="s">
        <v>617</v>
      </c>
      <c r="C24" s="273" t="s">
        <v>618</v>
      </c>
      <c r="D24" s="172" t="s">
        <v>619</v>
      </c>
      <c r="E24" s="172" t="s">
        <v>546</v>
      </c>
      <c r="F24" s="273">
        <v>2015</v>
      </c>
      <c r="G24" s="273">
        <v>1560</v>
      </c>
      <c r="H24" s="273">
        <v>2040</v>
      </c>
      <c r="I24" s="273">
        <v>680</v>
      </c>
      <c r="J24" s="273">
        <v>5</v>
      </c>
      <c r="K24" s="273" t="s">
        <v>620</v>
      </c>
      <c r="L24" s="173">
        <v>40994</v>
      </c>
      <c r="M24" s="174" t="s">
        <v>547</v>
      </c>
      <c r="N24" s="172" t="s">
        <v>657</v>
      </c>
      <c r="O24" s="172" t="str">
        <f>N24</f>
        <v>28.12.2021 - 27.12.2022
28.12.2022 - 27.12.2023
28.12.2023 - 27.12.2024</v>
      </c>
      <c r="P24" s="172" t="str">
        <f>N24</f>
        <v>28.12.2021 - 27.12.2022
28.12.2022 - 27.12.2023
28.12.2023 - 27.12.2024</v>
      </c>
      <c r="Q24" s="184" t="str">
        <f>N24</f>
        <v>28.12.2021 - 27.12.2022
28.12.2022 - 27.12.2023
28.12.2023 - 27.12.2024</v>
      </c>
    </row>
    <row r="25" spans="1:17" ht="36.75" thickBot="1">
      <c r="A25" s="278" t="s">
        <v>76</v>
      </c>
      <c r="B25" s="180" t="s">
        <v>621</v>
      </c>
      <c r="C25" s="274" t="s">
        <v>622</v>
      </c>
      <c r="D25" s="180" t="s">
        <v>623</v>
      </c>
      <c r="E25" s="180" t="s">
        <v>568</v>
      </c>
      <c r="F25" s="274">
        <v>2018</v>
      </c>
      <c r="G25" s="182" t="s">
        <v>650</v>
      </c>
      <c r="H25" s="274">
        <v>7900</v>
      </c>
      <c r="I25" s="274">
        <v>6000</v>
      </c>
      <c r="J25" s="182" t="s">
        <v>650</v>
      </c>
      <c r="K25" s="274">
        <v>93011180112</v>
      </c>
      <c r="L25" s="182" t="s">
        <v>650</v>
      </c>
      <c r="M25" s="182" t="s">
        <v>650</v>
      </c>
      <c r="N25" s="180" t="s">
        <v>658</v>
      </c>
      <c r="O25" s="182" t="s">
        <v>650</v>
      </c>
      <c r="P25" s="182" t="s">
        <v>650</v>
      </c>
      <c r="Q25" s="187" t="s">
        <v>650</v>
      </c>
    </row>
  </sheetData>
  <sheetProtection password="C707" sheet="1" objects="1" scenarios="1" selectLockedCells="1" selectUnlockedCells="1"/>
  <mergeCells count="18">
    <mergeCell ref="A18:Q18"/>
    <mergeCell ref="H1:H2"/>
    <mergeCell ref="I1:I2"/>
    <mergeCell ref="N1:Q1"/>
    <mergeCell ref="A3:Q3"/>
    <mergeCell ref="M1:M2"/>
    <mergeCell ref="G1:G2"/>
    <mergeCell ref="J1:J2"/>
    <mergeCell ref="C16:D16"/>
    <mergeCell ref="C17:D17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57421875" style="1" customWidth="1"/>
    <col min="2" max="2" width="16.140625" style="115" customWidth="1"/>
    <col min="3" max="3" width="12.421875" style="1" customWidth="1"/>
    <col min="4" max="4" width="13.28125" style="1" customWidth="1"/>
    <col min="5" max="5" width="13.7109375" style="1" customWidth="1"/>
    <col min="6" max="6" width="13.57421875" style="1" customWidth="1"/>
    <col min="7" max="7" width="12.57421875" style="1" customWidth="1"/>
    <col min="8" max="8" width="15.7109375" style="1" customWidth="1"/>
    <col min="9" max="9" width="14.00390625" style="1" customWidth="1"/>
    <col min="10" max="10" width="12.7109375" style="1" customWidth="1"/>
    <col min="11" max="11" width="12.140625" style="1" customWidth="1"/>
    <col min="12" max="12" width="12.7109375" style="1" customWidth="1"/>
    <col min="13" max="13" width="14.00390625" style="1" customWidth="1"/>
    <col min="14" max="14" width="12.7109375" style="1" customWidth="1"/>
    <col min="15" max="15" width="14.00390625" style="1" customWidth="1"/>
    <col min="16" max="16" width="14.57421875" style="1" customWidth="1"/>
    <col min="17" max="16384" width="9.140625" style="113" customWidth="1"/>
  </cols>
  <sheetData>
    <row r="1" spans="1:16" ht="12.75" thickBot="1">
      <c r="A1" s="111"/>
      <c r="B1" s="112"/>
      <c r="C1" s="44"/>
      <c r="D1" s="44"/>
      <c r="E1" s="44"/>
      <c r="F1" s="111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 customHeight="1">
      <c r="A2" s="421" t="s">
        <v>508</v>
      </c>
      <c r="B2" s="423">
        <v>2014</v>
      </c>
      <c r="C2" s="423"/>
      <c r="D2" s="423">
        <v>2015</v>
      </c>
      <c r="E2" s="423"/>
      <c r="F2" s="423">
        <v>2016</v>
      </c>
      <c r="G2" s="423"/>
      <c r="H2" s="423">
        <v>2017</v>
      </c>
      <c r="I2" s="423"/>
      <c r="J2" s="423">
        <v>2018</v>
      </c>
      <c r="K2" s="423"/>
      <c r="L2" s="423">
        <v>2019</v>
      </c>
      <c r="M2" s="423"/>
      <c r="N2" s="423">
        <v>2020</v>
      </c>
      <c r="O2" s="423"/>
      <c r="P2" s="427" t="s">
        <v>453</v>
      </c>
    </row>
    <row r="3" spans="1:16" ht="18.75" customHeight="1">
      <c r="A3" s="422"/>
      <c r="B3" s="162" t="s">
        <v>509</v>
      </c>
      <c r="C3" s="163" t="s">
        <v>510</v>
      </c>
      <c r="D3" s="163" t="s">
        <v>509</v>
      </c>
      <c r="E3" s="163" t="s">
        <v>510</v>
      </c>
      <c r="F3" s="163" t="s">
        <v>509</v>
      </c>
      <c r="G3" s="163" t="s">
        <v>510</v>
      </c>
      <c r="H3" s="163" t="s">
        <v>509</v>
      </c>
      <c r="I3" s="163" t="s">
        <v>510</v>
      </c>
      <c r="J3" s="163" t="s">
        <v>509</v>
      </c>
      <c r="K3" s="163" t="s">
        <v>510</v>
      </c>
      <c r="L3" s="163" t="s">
        <v>509</v>
      </c>
      <c r="M3" s="163" t="s">
        <v>510</v>
      </c>
      <c r="N3" s="163" t="s">
        <v>509</v>
      </c>
      <c r="O3" s="163" t="s">
        <v>510</v>
      </c>
      <c r="P3" s="428"/>
    </row>
    <row r="4" spans="1:16" ht="24">
      <c r="A4" s="164" t="s">
        <v>536</v>
      </c>
      <c r="B4" s="165">
        <v>0</v>
      </c>
      <c r="C4" s="165">
        <v>0</v>
      </c>
      <c r="D4" s="166">
        <v>0</v>
      </c>
      <c r="E4" s="166">
        <v>0</v>
      </c>
      <c r="F4" s="166">
        <f>SUM(E36)</f>
        <v>1701.02</v>
      </c>
      <c r="G4" s="166">
        <f>SUM(F36)</f>
        <v>0</v>
      </c>
      <c r="H4" s="166">
        <f>SUM(E37:E38)</f>
        <v>1805.66</v>
      </c>
      <c r="I4" s="166">
        <f>SUM(F37:F38)</f>
        <v>0</v>
      </c>
      <c r="J4" s="166">
        <f>SUM(E39)</f>
        <v>0</v>
      </c>
      <c r="K4" s="166">
        <f>SUM(F39)</f>
        <v>0</v>
      </c>
      <c r="L4" s="166">
        <f>SUM(E40)</f>
        <v>1193</v>
      </c>
      <c r="M4" s="166">
        <f>SUM(F40)</f>
        <v>0</v>
      </c>
      <c r="N4" s="166">
        <v>0</v>
      </c>
      <c r="O4" s="166">
        <v>0</v>
      </c>
      <c r="P4" s="167">
        <f>SUM(B4:O4)</f>
        <v>4699.68</v>
      </c>
    </row>
    <row r="5" spans="1:16" ht="24">
      <c r="A5" s="168" t="s">
        <v>537</v>
      </c>
      <c r="B5" s="165">
        <v>0</v>
      </c>
      <c r="C5" s="166">
        <v>0</v>
      </c>
      <c r="D5" s="166">
        <v>0</v>
      </c>
      <c r="E5" s="166">
        <v>0</v>
      </c>
      <c r="F5" s="166">
        <v>0</v>
      </c>
      <c r="G5" s="166">
        <v>0</v>
      </c>
      <c r="H5" s="166">
        <v>0</v>
      </c>
      <c r="I5" s="166">
        <v>0</v>
      </c>
      <c r="J5" s="166">
        <v>0</v>
      </c>
      <c r="K5" s="166">
        <v>0</v>
      </c>
      <c r="L5" s="166">
        <v>0</v>
      </c>
      <c r="M5" s="166">
        <v>0</v>
      </c>
      <c r="N5" s="166">
        <v>0</v>
      </c>
      <c r="O5" s="166">
        <v>0</v>
      </c>
      <c r="P5" s="167">
        <f>SUM(B5:O5)</f>
        <v>0</v>
      </c>
    </row>
    <row r="6" spans="1:16" ht="24">
      <c r="A6" s="168" t="s">
        <v>526</v>
      </c>
      <c r="B6" s="165">
        <v>0</v>
      </c>
      <c r="C6" s="166">
        <v>0</v>
      </c>
      <c r="D6" s="166">
        <v>0</v>
      </c>
      <c r="E6" s="166">
        <v>0</v>
      </c>
      <c r="F6" s="166">
        <f>SUM(E41:E42)</f>
        <v>1307.48</v>
      </c>
      <c r="G6" s="166">
        <f>SUM(F41:F42)</f>
        <v>0</v>
      </c>
      <c r="H6" s="166">
        <f>SUM(E43:E44)</f>
        <v>1467.08</v>
      </c>
      <c r="I6" s="166">
        <f>SUM(F43:F44)</f>
        <v>0</v>
      </c>
      <c r="J6" s="166">
        <f>SUM(E45:E46)</f>
        <v>2716.97</v>
      </c>
      <c r="K6" s="166">
        <f>SUM(F45:F46)</f>
        <v>0</v>
      </c>
      <c r="L6" s="166">
        <f>SUM(E47)</f>
        <v>6411.65</v>
      </c>
      <c r="M6" s="166">
        <f>SUM(F47)</f>
        <v>0</v>
      </c>
      <c r="N6" s="166">
        <v>0</v>
      </c>
      <c r="O6" s="166">
        <v>0</v>
      </c>
      <c r="P6" s="167">
        <f>SUM(B6:O6)</f>
        <v>11903.18</v>
      </c>
    </row>
    <row r="7" spans="1:16" ht="18.75" customHeight="1">
      <c r="A7" s="424" t="s">
        <v>453</v>
      </c>
      <c r="B7" s="169">
        <f aca="true" t="shared" si="0" ref="B7:O7">SUM(B4:B6)</f>
        <v>0</v>
      </c>
      <c r="C7" s="170">
        <f t="shared" si="0"/>
        <v>0</v>
      </c>
      <c r="D7" s="170">
        <f t="shared" si="0"/>
        <v>0</v>
      </c>
      <c r="E7" s="170">
        <f t="shared" si="0"/>
        <v>0</v>
      </c>
      <c r="F7" s="170">
        <f t="shared" si="0"/>
        <v>3008.5</v>
      </c>
      <c r="G7" s="170">
        <f t="shared" si="0"/>
        <v>0</v>
      </c>
      <c r="H7" s="170">
        <f t="shared" si="0"/>
        <v>3272.74</v>
      </c>
      <c r="I7" s="170">
        <f t="shared" si="0"/>
        <v>0</v>
      </c>
      <c r="J7" s="170">
        <f t="shared" si="0"/>
        <v>2716.97</v>
      </c>
      <c r="K7" s="170">
        <f t="shared" si="0"/>
        <v>0</v>
      </c>
      <c r="L7" s="170">
        <f t="shared" si="0"/>
        <v>7604.65</v>
      </c>
      <c r="M7" s="170">
        <f t="shared" si="0"/>
        <v>0</v>
      </c>
      <c r="N7" s="170">
        <f t="shared" si="0"/>
        <v>0</v>
      </c>
      <c r="O7" s="170">
        <f t="shared" si="0"/>
        <v>0</v>
      </c>
      <c r="P7" s="318">
        <f>SUM(B7:O7)</f>
        <v>16602.86</v>
      </c>
    </row>
    <row r="8" spans="1:16" ht="18.75" customHeight="1">
      <c r="A8" s="424"/>
      <c r="B8" s="419">
        <f>B7+C7</f>
        <v>0</v>
      </c>
      <c r="C8" s="420"/>
      <c r="D8" s="419">
        <f>D7+E7</f>
        <v>0</v>
      </c>
      <c r="E8" s="420"/>
      <c r="F8" s="419">
        <f>F7+G7</f>
        <v>3008.5</v>
      </c>
      <c r="G8" s="420"/>
      <c r="H8" s="419">
        <f>H7+I7</f>
        <v>3272.74</v>
      </c>
      <c r="I8" s="420"/>
      <c r="J8" s="419">
        <f>J7+K7</f>
        <v>2716.97</v>
      </c>
      <c r="K8" s="420"/>
      <c r="L8" s="419">
        <f>L7+M7</f>
        <v>7604.65</v>
      </c>
      <c r="M8" s="420"/>
      <c r="N8" s="419">
        <f>N7+O7</f>
        <v>0</v>
      </c>
      <c r="O8" s="420"/>
      <c r="P8" s="441"/>
    </row>
    <row r="9" spans="1:16" ht="18.75" customHeight="1" thickBot="1">
      <c r="A9" s="425"/>
      <c r="B9" s="426">
        <f>SUM(B8:O8)</f>
        <v>16602.86</v>
      </c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42"/>
    </row>
    <row r="10" spans="1:16" ht="12.75" thickBot="1">
      <c r="A10" s="438"/>
      <c r="B10" s="439"/>
      <c r="C10" s="439"/>
      <c r="D10" s="439"/>
      <c r="E10" s="439"/>
      <c r="F10" s="439"/>
      <c r="G10" s="439"/>
      <c r="H10" s="439"/>
      <c r="I10" s="439"/>
      <c r="J10" s="439"/>
      <c r="K10" s="440"/>
      <c r="L10" s="14"/>
      <c r="M10" s="14"/>
      <c r="N10" s="14"/>
      <c r="O10" s="14"/>
      <c r="P10" s="100"/>
    </row>
    <row r="11" spans="1:16" ht="18.75" customHeight="1">
      <c r="A11" s="421" t="s">
        <v>511</v>
      </c>
      <c r="B11" s="423">
        <v>2014</v>
      </c>
      <c r="C11" s="423"/>
      <c r="D11" s="423">
        <v>2015</v>
      </c>
      <c r="E11" s="423"/>
      <c r="F11" s="423">
        <v>2016</v>
      </c>
      <c r="G11" s="423"/>
      <c r="H11" s="423">
        <v>2017</v>
      </c>
      <c r="I11" s="423"/>
      <c r="J11" s="423">
        <v>2018</v>
      </c>
      <c r="K11" s="423"/>
      <c r="L11" s="423">
        <v>2019</v>
      </c>
      <c r="M11" s="423"/>
      <c r="N11" s="423">
        <v>2020</v>
      </c>
      <c r="O11" s="423"/>
      <c r="P11" s="427" t="s">
        <v>453</v>
      </c>
    </row>
    <row r="12" spans="1:16" ht="18.75" customHeight="1">
      <c r="A12" s="422"/>
      <c r="B12" s="162" t="s">
        <v>509</v>
      </c>
      <c r="C12" s="163" t="s">
        <v>510</v>
      </c>
      <c r="D12" s="163" t="s">
        <v>509</v>
      </c>
      <c r="E12" s="163" t="s">
        <v>510</v>
      </c>
      <c r="F12" s="163" t="s">
        <v>509</v>
      </c>
      <c r="G12" s="163" t="s">
        <v>510</v>
      </c>
      <c r="H12" s="163" t="s">
        <v>509</v>
      </c>
      <c r="I12" s="163" t="s">
        <v>510</v>
      </c>
      <c r="J12" s="163" t="s">
        <v>509</v>
      </c>
      <c r="K12" s="163" t="s">
        <v>510</v>
      </c>
      <c r="L12" s="163" t="s">
        <v>509</v>
      </c>
      <c r="M12" s="163" t="s">
        <v>510</v>
      </c>
      <c r="N12" s="163" t="s">
        <v>509</v>
      </c>
      <c r="O12" s="163" t="s">
        <v>510</v>
      </c>
      <c r="P12" s="428"/>
    </row>
    <row r="13" spans="1:16" ht="18.75" customHeight="1">
      <c r="A13" s="319" t="s">
        <v>512</v>
      </c>
      <c r="B13" s="165">
        <v>0</v>
      </c>
      <c r="C13" s="165">
        <v>0</v>
      </c>
      <c r="D13" s="165">
        <v>0</v>
      </c>
      <c r="E13" s="165">
        <v>0</v>
      </c>
      <c r="F13" s="165">
        <f>E52</f>
        <v>4461.46</v>
      </c>
      <c r="G13" s="165">
        <f>F52</f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7">
        <f>SUM(B13:O13)</f>
        <v>4461.46</v>
      </c>
    </row>
    <row r="14" spans="1:16" ht="18.75" customHeight="1">
      <c r="A14" s="319" t="s">
        <v>513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f>E50</f>
        <v>6765</v>
      </c>
      <c r="I14" s="165">
        <f>F50</f>
        <v>0</v>
      </c>
      <c r="J14" s="165">
        <v>0</v>
      </c>
      <c r="K14" s="165">
        <v>0</v>
      </c>
      <c r="L14" s="165">
        <f>E51</f>
        <v>2953</v>
      </c>
      <c r="M14" s="165">
        <f>F51</f>
        <v>0</v>
      </c>
      <c r="N14" s="165">
        <v>0</v>
      </c>
      <c r="O14" s="165">
        <v>0</v>
      </c>
      <c r="P14" s="167">
        <f>SUM(B14:O14)</f>
        <v>9718</v>
      </c>
    </row>
    <row r="15" spans="1:16" ht="18.75" customHeight="1">
      <c r="A15" s="424" t="s">
        <v>453</v>
      </c>
      <c r="B15" s="169">
        <f>SUM(B13:B14)</f>
        <v>0</v>
      </c>
      <c r="C15" s="170">
        <f aca="true" t="shared" si="1" ref="C15:O15">SUM(C13:C14)</f>
        <v>0</v>
      </c>
      <c r="D15" s="170">
        <f t="shared" si="1"/>
        <v>0</v>
      </c>
      <c r="E15" s="170">
        <f t="shared" si="1"/>
        <v>0</v>
      </c>
      <c r="F15" s="170">
        <f t="shared" si="1"/>
        <v>4461.46</v>
      </c>
      <c r="G15" s="170">
        <f t="shared" si="1"/>
        <v>0</v>
      </c>
      <c r="H15" s="170">
        <f t="shared" si="1"/>
        <v>6765</v>
      </c>
      <c r="I15" s="170">
        <f t="shared" si="1"/>
        <v>0</v>
      </c>
      <c r="J15" s="170">
        <f t="shared" si="1"/>
        <v>0</v>
      </c>
      <c r="K15" s="170">
        <f t="shared" si="1"/>
        <v>0</v>
      </c>
      <c r="L15" s="170">
        <f t="shared" si="1"/>
        <v>2953</v>
      </c>
      <c r="M15" s="170">
        <f t="shared" si="1"/>
        <v>0</v>
      </c>
      <c r="N15" s="170">
        <f t="shared" si="1"/>
        <v>0</v>
      </c>
      <c r="O15" s="170">
        <f t="shared" si="1"/>
        <v>0</v>
      </c>
      <c r="P15" s="318">
        <f>SUM(P13:P14)</f>
        <v>14179.46</v>
      </c>
    </row>
    <row r="16" spans="1:16" ht="18.75" customHeight="1">
      <c r="A16" s="424"/>
      <c r="B16" s="419">
        <f>B15+C15</f>
        <v>0</v>
      </c>
      <c r="C16" s="420"/>
      <c r="D16" s="419">
        <f>D15+E15</f>
        <v>0</v>
      </c>
      <c r="E16" s="420"/>
      <c r="F16" s="419">
        <f>F15+G15</f>
        <v>4461.46</v>
      </c>
      <c r="G16" s="420"/>
      <c r="H16" s="419">
        <f>H15+I15</f>
        <v>6765</v>
      </c>
      <c r="I16" s="420"/>
      <c r="J16" s="419">
        <f>J15+K15</f>
        <v>0</v>
      </c>
      <c r="K16" s="420"/>
      <c r="L16" s="419">
        <f>L15+M15</f>
        <v>2953</v>
      </c>
      <c r="M16" s="420"/>
      <c r="N16" s="419">
        <f>N15+O15</f>
        <v>0</v>
      </c>
      <c r="O16" s="420"/>
      <c r="P16" s="441"/>
    </row>
    <row r="17" spans="1:16" ht="18.75" customHeight="1" thickBot="1">
      <c r="A17" s="425"/>
      <c r="B17" s="436">
        <f>SUM(B16:O16)</f>
        <v>14179.46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42"/>
    </row>
    <row r="18" spans="1:16" ht="12.75" thickBot="1">
      <c r="A18" s="429"/>
      <c r="B18" s="430"/>
      <c r="C18" s="430"/>
      <c r="D18" s="430"/>
      <c r="E18" s="430"/>
      <c r="F18" s="430"/>
      <c r="G18" s="430"/>
      <c r="H18" s="430"/>
      <c r="I18" s="430"/>
      <c r="J18" s="430"/>
      <c r="K18" s="431"/>
      <c r="L18" s="34"/>
      <c r="M18" s="34"/>
      <c r="N18" s="34"/>
      <c r="O18" s="34"/>
      <c r="P18" s="114"/>
    </row>
    <row r="19" spans="1:16" ht="18.75" customHeight="1">
      <c r="A19" s="421" t="s">
        <v>514</v>
      </c>
      <c r="B19" s="423">
        <v>2014</v>
      </c>
      <c r="C19" s="423"/>
      <c r="D19" s="423">
        <v>2015</v>
      </c>
      <c r="E19" s="423"/>
      <c r="F19" s="423">
        <v>2016</v>
      </c>
      <c r="G19" s="423"/>
      <c r="H19" s="423">
        <v>2017</v>
      </c>
      <c r="I19" s="423"/>
      <c r="J19" s="423">
        <v>2018</v>
      </c>
      <c r="K19" s="423"/>
      <c r="L19" s="423">
        <v>2019</v>
      </c>
      <c r="M19" s="423"/>
      <c r="N19" s="423">
        <v>2020</v>
      </c>
      <c r="O19" s="423"/>
      <c r="P19" s="427" t="s">
        <v>453</v>
      </c>
    </row>
    <row r="20" spans="1:16" ht="18.75" customHeight="1">
      <c r="A20" s="422"/>
      <c r="B20" s="162" t="s">
        <v>509</v>
      </c>
      <c r="C20" s="163" t="s">
        <v>510</v>
      </c>
      <c r="D20" s="163" t="s">
        <v>509</v>
      </c>
      <c r="E20" s="163" t="s">
        <v>510</v>
      </c>
      <c r="F20" s="163" t="s">
        <v>509</v>
      </c>
      <c r="G20" s="163" t="s">
        <v>510</v>
      </c>
      <c r="H20" s="163" t="s">
        <v>509</v>
      </c>
      <c r="I20" s="163" t="s">
        <v>510</v>
      </c>
      <c r="J20" s="163" t="s">
        <v>509</v>
      </c>
      <c r="K20" s="163" t="s">
        <v>510</v>
      </c>
      <c r="L20" s="163" t="s">
        <v>509</v>
      </c>
      <c r="M20" s="163" t="s">
        <v>510</v>
      </c>
      <c r="N20" s="163" t="s">
        <v>509</v>
      </c>
      <c r="O20" s="163" t="s">
        <v>510</v>
      </c>
      <c r="P20" s="428"/>
    </row>
    <row r="21" spans="1:16" ht="18.75" customHeight="1">
      <c r="A21" s="319" t="s">
        <v>514</v>
      </c>
      <c r="B21" s="165">
        <v>0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7">
        <f>SUM(B21:O21)</f>
        <v>0</v>
      </c>
    </row>
    <row r="22" spans="1:16" ht="18.75" customHeight="1">
      <c r="A22" s="424" t="s">
        <v>453</v>
      </c>
      <c r="B22" s="169">
        <v>0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f>SUM(H21)</f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318">
        <f>SUM(B22:K22)</f>
        <v>0</v>
      </c>
    </row>
    <row r="23" spans="1:16" ht="18.75" customHeight="1">
      <c r="A23" s="424"/>
      <c r="B23" s="419">
        <f>SUM(B22:C22)</f>
        <v>0</v>
      </c>
      <c r="C23" s="420"/>
      <c r="D23" s="419">
        <f>SUM(D22:E22)</f>
        <v>0</v>
      </c>
      <c r="E23" s="420"/>
      <c r="F23" s="419">
        <f>SUM(F22:G22)</f>
        <v>0</v>
      </c>
      <c r="G23" s="420"/>
      <c r="H23" s="419">
        <f>SUM(H22:I22)</f>
        <v>0</v>
      </c>
      <c r="I23" s="420"/>
      <c r="J23" s="419">
        <f>SUM(J22:K22)</f>
        <v>0</v>
      </c>
      <c r="K23" s="420"/>
      <c r="L23" s="419">
        <f>SUM(L22:M22)</f>
        <v>0</v>
      </c>
      <c r="M23" s="420"/>
      <c r="N23" s="419">
        <f>SUM(N22:O22)</f>
        <v>0</v>
      </c>
      <c r="O23" s="420"/>
      <c r="P23" s="441"/>
    </row>
    <row r="24" spans="1:16" ht="18.75" customHeight="1" thickBot="1">
      <c r="A24" s="425"/>
      <c r="B24" s="432">
        <f>SUM(B23:O23)</f>
        <v>0</v>
      </c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42"/>
    </row>
    <row r="25" ht="12.75" thickBot="1">
      <c r="P25" s="116"/>
    </row>
    <row r="26" spans="1:16" ht="18.75" customHeight="1">
      <c r="A26" s="433" t="s">
        <v>535</v>
      </c>
      <c r="B26" s="423">
        <v>2014</v>
      </c>
      <c r="C26" s="423"/>
      <c r="D26" s="423">
        <v>2015</v>
      </c>
      <c r="E26" s="423"/>
      <c r="F26" s="423">
        <v>2016</v>
      </c>
      <c r="G26" s="423"/>
      <c r="H26" s="423">
        <v>2017</v>
      </c>
      <c r="I26" s="423"/>
      <c r="J26" s="423">
        <v>2018</v>
      </c>
      <c r="K26" s="423"/>
      <c r="L26" s="423">
        <v>2019</v>
      </c>
      <c r="M26" s="423"/>
      <c r="N26" s="423">
        <v>2020</v>
      </c>
      <c r="O26" s="423"/>
      <c r="P26" s="171"/>
    </row>
    <row r="27" spans="1:16" ht="18.75" customHeight="1">
      <c r="A27" s="434"/>
      <c r="B27" s="169">
        <f aca="true" t="shared" si="2" ref="B27:I27">B7+B15+B22</f>
        <v>0</v>
      </c>
      <c r="C27" s="170">
        <f t="shared" si="2"/>
        <v>0</v>
      </c>
      <c r="D27" s="170">
        <f t="shared" si="2"/>
        <v>0</v>
      </c>
      <c r="E27" s="170">
        <f t="shared" si="2"/>
        <v>0</v>
      </c>
      <c r="F27" s="170">
        <f t="shared" si="2"/>
        <v>7469.96</v>
      </c>
      <c r="G27" s="170">
        <f t="shared" si="2"/>
        <v>0</v>
      </c>
      <c r="H27" s="170">
        <f t="shared" si="2"/>
        <v>10037.74</v>
      </c>
      <c r="I27" s="170">
        <f t="shared" si="2"/>
        <v>0</v>
      </c>
      <c r="J27" s="170">
        <f>SUM(J22,J15,J7)</f>
        <v>2716.97</v>
      </c>
      <c r="K27" s="170">
        <f>K7+K15+K22</f>
        <v>0</v>
      </c>
      <c r="L27" s="170">
        <f>SUM(L22,L15,L7)</f>
        <v>10557.65</v>
      </c>
      <c r="M27" s="170">
        <f>M7+M15+M22</f>
        <v>0</v>
      </c>
      <c r="N27" s="170">
        <f>N7+N15+N22</f>
        <v>0</v>
      </c>
      <c r="O27" s="170">
        <f>O7+O15+O22</f>
        <v>0</v>
      </c>
      <c r="P27" s="318">
        <f>SUM(B27:O27)</f>
        <v>30782.32</v>
      </c>
    </row>
    <row r="28" spans="1:16" ht="18.75" customHeight="1">
      <c r="A28" s="434"/>
      <c r="B28" s="419">
        <f>SUM(B27:C27)</f>
        <v>0</v>
      </c>
      <c r="C28" s="420"/>
      <c r="D28" s="419">
        <f>SUM(D27:E27)</f>
        <v>0</v>
      </c>
      <c r="E28" s="420"/>
      <c r="F28" s="419">
        <f>SUM(F27:G27)</f>
        <v>7469.96</v>
      </c>
      <c r="G28" s="420"/>
      <c r="H28" s="419">
        <f>SUM(H27:I27)</f>
        <v>10037.74</v>
      </c>
      <c r="I28" s="420"/>
      <c r="J28" s="419">
        <f>SUM(J27:K27)</f>
        <v>2716.97</v>
      </c>
      <c r="K28" s="420"/>
      <c r="L28" s="419">
        <f>SUM(L27:M27)</f>
        <v>10557.65</v>
      </c>
      <c r="M28" s="420"/>
      <c r="N28" s="419">
        <f>SUM(N27:O27)</f>
        <v>0</v>
      </c>
      <c r="O28" s="420"/>
      <c r="P28" s="441"/>
    </row>
    <row r="29" spans="1:16" ht="18.75" customHeight="1" thickBot="1">
      <c r="A29" s="435"/>
      <c r="B29" s="443">
        <f>SUM(B28:O28)</f>
        <v>30782.32</v>
      </c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2"/>
    </row>
    <row r="30" spans="1:16" ht="12">
      <c r="A30" s="117"/>
      <c r="B30" s="4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18"/>
    </row>
    <row r="31" spans="1:16" ht="12">
      <c r="A31" s="44"/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2">
      <c r="A32" s="437" t="s">
        <v>515</v>
      </c>
      <c r="B32" s="437"/>
      <c r="C32" s="161">
        <v>44111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2.75" thickBot="1">
      <c r="A33" s="44"/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2">
      <c r="A34" s="127" t="s">
        <v>476</v>
      </c>
      <c r="B34" s="128" t="s">
        <v>516</v>
      </c>
      <c r="C34" s="129" t="s">
        <v>517</v>
      </c>
      <c r="D34" s="129" t="s">
        <v>518</v>
      </c>
      <c r="E34" s="129" t="s">
        <v>509</v>
      </c>
      <c r="F34" s="129" t="s">
        <v>510</v>
      </c>
      <c r="G34" s="129" t="s">
        <v>519</v>
      </c>
      <c r="H34" s="130" t="s">
        <v>495</v>
      </c>
      <c r="I34" s="125"/>
      <c r="J34" s="44"/>
      <c r="K34" s="44"/>
      <c r="L34" s="44"/>
      <c r="M34" s="44"/>
      <c r="N34" s="44"/>
      <c r="O34" s="44"/>
      <c r="P34" s="44"/>
    </row>
    <row r="35" spans="1:16" ht="15" customHeight="1">
      <c r="A35" s="444" t="s">
        <v>508</v>
      </c>
      <c r="B35" s="445"/>
      <c r="C35" s="445"/>
      <c r="D35" s="445"/>
      <c r="E35" s="445"/>
      <c r="F35" s="445"/>
      <c r="G35" s="445"/>
      <c r="H35" s="446"/>
      <c r="I35" s="120"/>
      <c r="J35" s="44"/>
      <c r="K35" s="44"/>
      <c r="L35" s="44"/>
      <c r="M35" s="44"/>
      <c r="N35" s="44"/>
      <c r="O35" s="44"/>
      <c r="P35" s="44"/>
    </row>
    <row r="36" spans="1:16" ht="12">
      <c r="A36" s="131" t="s">
        <v>1</v>
      </c>
      <c r="B36" s="132" t="s">
        <v>520</v>
      </c>
      <c r="C36" s="133">
        <v>42520</v>
      </c>
      <c r="D36" s="134" t="s">
        <v>521</v>
      </c>
      <c r="E36" s="135">
        <v>1701.02</v>
      </c>
      <c r="F36" s="135">
        <v>0</v>
      </c>
      <c r="G36" s="134">
        <v>1</v>
      </c>
      <c r="H36" s="136" t="s">
        <v>522</v>
      </c>
      <c r="I36" s="120"/>
      <c r="J36" s="119"/>
      <c r="K36" s="119"/>
      <c r="L36" s="119"/>
      <c r="M36" s="119"/>
      <c r="N36" s="119"/>
      <c r="O36" s="119"/>
      <c r="P36" s="119"/>
    </row>
    <row r="37" spans="1:16" ht="48">
      <c r="A37" s="137" t="s">
        <v>2</v>
      </c>
      <c r="B37" s="138" t="s">
        <v>520</v>
      </c>
      <c r="C37" s="139">
        <v>42762</v>
      </c>
      <c r="D37" s="140" t="s">
        <v>521</v>
      </c>
      <c r="E37" s="141">
        <v>250</v>
      </c>
      <c r="F37" s="142">
        <v>0</v>
      </c>
      <c r="G37" s="140">
        <v>1</v>
      </c>
      <c r="H37" s="143" t="s">
        <v>523</v>
      </c>
      <c r="I37" s="121"/>
      <c r="J37" s="119"/>
      <c r="K37" s="119"/>
      <c r="L37" s="119"/>
      <c r="M37" s="119"/>
      <c r="N37" s="119"/>
      <c r="O37" s="119"/>
      <c r="P37" s="119"/>
    </row>
    <row r="38" spans="1:16" ht="12">
      <c r="A38" s="137" t="s">
        <v>3</v>
      </c>
      <c r="B38" s="144" t="s">
        <v>520</v>
      </c>
      <c r="C38" s="139">
        <v>42921</v>
      </c>
      <c r="D38" s="140" t="s">
        <v>521</v>
      </c>
      <c r="E38" s="141">
        <v>1555.66</v>
      </c>
      <c r="F38" s="142">
        <v>0</v>
      </c>
      <c r="G38" s="140">
        <v>1</v>
      </c>
      <c r="H38" s="143" t="s">
        <v>524</v>
      </c>
      <c r="I38" s="121"/>
      <c r="J38" s="119"/>
      <c r="K38" s="119"/>
      <c r="L38" s="119"/>
      <c r="M38" s="119"/>
      <c r="N38" s="119"/>
      <c r="O38" s="119"/>
      <c r="P38" s="119"/>
    </row>
    <row r="39" spans="1:16" ht="12">
      <c r="A39" s="131" t="s">
        <v>4</v>
      </c>
      <c r="B39" s="145" t="s">
        <v>520</v>
      </c>
      <c r="C39" s="139">
        <v>43251</v>
      </c>
      <c r="D39" s="140" t="s">
        <v>525</v>
      </c>
      <c r="E39" s="141">
        <v>0</v>
      </c>
      <c r="F39" s="142">
        <v>0</v>
      </c>
      <c r="G39" s="140">
        <v>1</v>
      </c>
      <c r="H39" s="143" t="s">
        <v>522</v>
      </c>
      <c r="I39" s="122"/>
      <c r="J39" s="119"/>
      <c r="K39" s="119"/>
      <c r="L39" s="119"/>
      <c r="M39" s="119"/>
      <c r="N39" s="119"/>
      <c r="O39" s="119"/>
      <c r="P39" s="119"/>
    </row>
    <row r="40" spans="1:16" ht="48">
      <c r="A40" s="137" t="s">
        <v>5</v>
      </c>
      <c r="B40" s="145" t="s">
        <v>520</v>
      </c>
      <c r="C40" s="139">
        <v>43759</v>
      </c>
      <c r="D40" s="140" t="s">
        <v>521</v>
      </c>
      <c r="E40" s="141">
        <v>1193</v>
      </c>
      <c r="F40" s="142">
        <v>0</v>
      </c>
      <c r="G40" s="140">
        <v>1</v>
      </c>
      <c r="H40" s="143" t="s">
        <v>523</v>
      </c>
      <c r="I40" s="122"/>
      <c r="J40" s="119"/>
      <c r="K40" s="119"/>
      <c r="L40" s="119"/>
      <c r="M40" s="119"/>
      <c r="N40" s="119"/>
      <c r="O40" s="119"/>
      <c r="P40" s="119"/>
    </row>
    <row r="41" spans="1:16" ht="24">
      <c r="A41" s="137" t="s">
        <v>6</v>
      </c>
      <c r="B41" s="146" t="s">
        <v>526</v>
      </c>
      <c r="C41" s="133">
        <v>42704</v>
      </c>
      <c r="D41" s="134" t="s">
        <v>521</v>
      </c>
      <c r="E41" s="147">
        <v>203.9</v>
      </c>
      <c r="F41" s="135">
        <v>0</v>
      </c>
      <c r="G41" s="134">
        <v>1</v>
      </c>
      <c r="H41" s="148" t="s">
        <v>527</v>
      </c>
      <c r="I41" s="123"/>
      <c r="J41" s="119"/>
      <c r="K41" s="119"/>
      <c r="L41" s="119"/>
      <c r="M41" s="119"/>
      <c r="N41" s="119"/>
      <c r="O41" s="119"/>
      <c r="P41" s="119"/>
    </row>
    <row r="42" spans="1:16" ht="24">
      <c r="A42" s="131" t="s">
        <v>7</v>
      </c>
      <c r="B42" s="146" t="s">
        <v>526</v>
      </c>
      <c r="C42" s="133">
        <v>42733</v>
      </c>
      <c r="D42" s="134" t="s">
        <v>521</v>
      </c>
      <c r="E42" s="147">
        <v>1103.58</v>
      </c>
      <c r="F42" s="135">
        <v>0</v>
      </c>
      <c r="G42" s="134">
        <v>1</v>
      </c>
      <c r="H42" s="148" t="s">
        <v>528</v>
      </c>
      <c r="I42" s="121"/>
      <c r="J42" s="119"/>
      <c r="K42" s="119"/>
      <c r="L42" s="119"/>
      <c r="M42" s="119"/>
      <c r="N42" s="119"/>
      <c r="O42" s="119"/>
      <c r="P42" s="119"/>
    </row>
    <row r="43" spans="1:16" ht="24">
      <c r="A43" s="137" t="s">
        <v>8</v>
      </c>
      <c r="B43" s="144" t="s">
        <v>526</v>
      </c>
      <c r="C43" s="139">
        <v>42742</v>
      </c>
      <c r="D43" s="140" t="s">
        <v>525</v>
      </c>
      <c r="E43" s="141">
        <v>0</v>
      </c>
      <c r="F43" s="142">
        <v>0</v>
      </c>
      <c r="G43" s="140">
        <v>1</v>
      </c>
      <c r="H43" s="143" t="s">
        <v>529</v>
      </c>
      <c r="I43" s="121"/>
      <c r="J43" s="119"/>
      <c r="K43" s="119"/>
      <c r="L43" s="119"/>
      <c r="M43" s="119"/>
      <c r="N43" s="119"/>
      <c r="O43" s="119"/>
      <c r="P43" s="119"/>
    </row>
    <row r="44" spans="1:16" ht="24">
      <c r="A44" s="137" t="s">
        <v>64</v>
      </c>
      <c r="B44" s="144" t="s">
        <v>526</v>
      </c>
      <c r="C44" s="149">
        <v>43039</v>
      </c>
      <c r="D44" s="140" t="s">
        <v>521</v>
      </c>
      <c r="E44" s="150">
        <v>1467.08</v>
      </c>
      <c r="F44" s="142">
        <v>0</v>
      </c>
      <c r="G44" s="140">
        <v>1</v>
      </c>
      <c r="H44" s="151" t="s">
        <v>528</v>
      </c>
      <c r="I44" s="124"/>
      <c r="J44" s="119"/>
      <c r="K44" s="119"/>
      <c r="L44" s="119"/>
      <c r="M44" s="119"/>
      <c r="N44" s="119"/>
      <c r="O44" s="119"/>
      <c r="P44" s="119"/>
    </row>
    <row r="45" spans="1:16" ht="24">
      <c r="A45" s="131" t="s">
        <v>65</v>
      </c>
      <c r="B45" s="145" t="s">
        <v>526</v>
      </c>
      <c r="C45" s="139">
        <v>43151</v>
      </c>
      <c r="D45" s="140" t="s">
        <v>521</v>
      </c>
      <c r="E45" s="141">
        <v>2716.97</v>
      </c>
      <c r="F45" s="142">
        <v>0</v>
      </c>
      <c r="G45" s="140">
        <v>1</v>
      </c>
      <c r="H45" s="143" t="s">
        <v>528</v>
      </c>
      <c r="I45" s="122"/>
      <c r="J45" s="119"/>
      <c r="K45" s="119"/>
      <c r="L45" s="119"/>
      <c r="M45" s="119"/>
      <c r="N45" s="119"/>
      <c r="O45" s="119"/>
      <c r="P45" s="119"/>
    </row>
    <row r="46" spans="1:16" ht="24">
      <c r="A46" s="137" t="s">
        <v>66</v>
      </c>
      <c r="B46" s="145" t="s">
        <v>526</v>
      </c>
      <c r="C46" s="139">
        <v>43291</v>
      </c>
      <c r="D46" s="140" t="s">
        <v>525</v>
      </c>
      <c r="E46" s="141">
        <v>0</v>
      </c>
      <c r="F46" s="142">
        <v>0</v>
      </c>
      <c r="G46" s="140">
        <v>1</v>
      </c>
      <c r="H46" s="143" t="s">
        <v>530</v>
      </c>
      <c r="I46" s="122"/>
      <c r="J46" s="119"/>
      <c r="K46" s="119"/>
      <c r="L46" s="119"/>
      <c r="M46" s="119"/>
      <c r="N46" s="119"/>
      <c r="O46" s="119"/>
      <c r="P46" s="119"/>
    </row>
    <row r="47" spans="1:16" ht="24">
      <c r="A47" s="137" t="s">
        <v>67</v>
      </c>
      <c r="B47" s="145" t="s">
        <v>526</v>
      </c>
      <c r="C47" s="139">
        <v>43571</v>
      </c>
      <c r="D47" s="140" t="s">
        <v>521</v>
      </c>
      <c r="E47" s="141">
        <v>6411.65</v>
      </c>
      <c r="F47" s="142">
        <v>0</v>
      </c>
      <c r="G47" s="140">
        <v>1</v>
      </c>
      <c r="H47" s="143" t="s">
        <v>528</v>
      </c>
      <c r="I47" s="122"/>
      <c r="J47" s="119"/>
      <c r="K47" s="119"/>
      <c r="L47" s="119"/>
      <c r="M47" s="119"/>
      <c r="N47" s="119"/>
      <c r="O47" s="119"/>
      <c r="P47" s="119"/>
    </row>
    <row r="48" spans="1:16" ht="15.75" customHeight="1" thickBot="1">
      <c r="A48" s="454" t="s">
        <v>453</v>
      </c>
      <c r="B48" s="455"/>
      <c r="C48" s="455"/>
      <c r="D48" s="456"/>
      <c r="E48" s="153">
        <f>SUM(E36:E47)</f>
        <v>16602.86</v>
      </c>
      <c r="F48" s="153">
        <f>SUM(F38:F41)</f>
        <v>0</v>
      </c>
      <c r="G48" s="152"/>
      <c r="H48" s="154"/>
      <c r="I48" s="120"/>
      <c r="J48" s="44"/>
      <c r="K48" s="44"/>
      <c r="L48" s="44"/>
      <c r="M48" s="44"/>
      <c r="N48" s="44"/>
      <c r="O48" s="44"/>
      <c r="P48" s="44"/>
    </row>
    <row r="49" spans="1:16" ht="15" customHeight="1">
      <c r="A49" s="447" t="s">
        <v>511</v>
      </c>
      <c r="B49" s="448"/>
      <c r="C49" s="448"/>
      <c r="D49" s="448"/>
      <c r="E49" s="448"/>
      <c r="F49" s="448"/>
      <c r="G49" s="448"/>
      <c r="H49" s="427"/>
      <c r="I49" s="126"/>
      <c r="J49" s="44"/>
      <c r="K49" s="44"/>
      <c r="L49" s="44"/>
      <c r="M49" s="44"/>
      <c r="N49" s="44"/>
      <c r="O49" s="44"/>
      <c r="P49" s="44"/>
    </row>
    <row r="50" spans="1:16" ht="12">
      <c r="A50" s="131" t="s">
        <v>1</v>
      </c>
      <c r="B50" s="155" t="s">
        <v>531</v>
      </c>
      <c r="C50" s="156">
        <v>42989</v>
      </c>
      <c r="D50" s="140" t="s">
        <v>521</v>
      </c>
      <c r="E50" s="147">
        <v>6765</v>
      </c>
      <c r="F50" s="147">
        <v>0</v>
      </c>
      <c r="G50" s="140">
        <v>1</v>
      </c>
      <c r="H50" s="157" t="s">
        <v>532</v>
      </c>
      <c r="I50" s="120"/>
      <c r="J50" s="119"/>
      <c r="K50" s="119"/>
      <c r="L50" s="119"/>
      <c r="M50" s="119"/>
      <c r="N50" s="119"/>
      <c r="O50" s="119"/>
      <c r="P50" s="119"/>
    </row>
    <row r="51" spans="1:16" ht="12">
      <c r="A51" s="131" t="s">
        <v>2</v>
      </c>
      <c r="B51" s="155" t="s">
        <v>531</v>
      </c>
      <c r="C51" s="156">
        <v>43739</v>
      </c>
      <c r="D51" s="140" t="s">
        <v>521</v>
      </c>
      <c r="E51" s="147">
        <v>2953</v>
      </c>
      <c r="F51" s="147">
        <v>0</v>
      </c>
      <c r="G51" s="140">
        <v>1</v>
      </c>
      <c r="H51" s="157" t="s">
        <v>533</v>
      </c>
      <c r="I51" s="120"/>
      <c r="J51" s="119"/>
      <c r="K51" s="119"/>
      <c r="L51" s="119"/>
      <c r="M51" s="119"/>
      <c r="N51" s="119"/>
      <c r="O51" s="119"/>
      <c r="P51" s="119"/>
    </row>
    <row r="52" spans="1:16" ht="12">
      <c r="A52" s="131" t="s">
        <v>3</v>
      </c>
      <c r="B52" s="155" t="s">
        <v>512</v>
      </c>
      <c r="C52" s="156">
        <v>42703</v>
      </c>
      <c r="D52" s="140" t="s">
        <v>521</v>
      </c>
      <c r="E52" s="147">
        <v>4461.46</v>
      </c>
      <c r="F52" s="147">
        <v>0</v>
      </c>
      <c r="G52" s="140">
        <v>1</v>
      </c>
      <c r="H52" s="157"/>
      <c r="I52" s="120"/>
      <c r="J52" s="119"/>
      <c r="K52" s="119"/>
      <c r="L52" s="119"/>
      <c r="M52" s="119"/>
      <c r="N52" s="119"/>
      <c r="O52" s="119"/>
      <c r="P52" s="119"/>
    </row>
    <row r="53" spans="1:16" ht="15.75" customHeight="1" thickBot="1">
      <c r="A53" s="457" t="s">
        <v>453</v>
      </c>
      <c r="B53" s="458"/>
      <c r="C53" s="458"/>
      <c r="D53" s="459"/>
      <c r="E53" s="159">
        <f>SUM(E50:E52)</f>
        <v>14179.46</v>
      </c>
      <c r="F53" s="159">
        <f>SUM(F50:F52)</f>
        <v>0</v>
      </c>
      <c r="G53" s="158"/>
      <c r="H53" s="160"/>
      <c r="I53" s="120"/>
      <c r="J53" s="44"/>
      <c r="K53" s="44"/>
      <c r="L53" s="44"/>
      <c r="M53" s="44"/>
      <c r="N53" s="44"/>
      <c r="O53" s="44"/>
      <c r="P53" s="44"/>
    </row>
    <row r="54" spans="1:16" ht="15.75" customHeight="1" thickBot="1">
      <c r="A54" s="451" t="s">
        <v>534</v>
      </c>
      <c r="B54" s="452"/>
      <c r="C54" s="452"/>
      <c r="D54" s="453"/>
      <c r="E54" s="191">
        <f>SUM(E48,E53)</f>
        <v>30782.32</v>
      </c>
      <c r="F54" s="191">
        <f>SUM(F48,F53)</f>
        <v>0</v>
      </c>
      <c r="G54" s="449"/>
      <c r="H54" s="450"/>
      <c r="I54" s="120"/>
      <c r="J54" s="44"/>
      <c r="K54" s="44"/>
      <c r="L54" s="44"/>
      <c r="M54" s="44"/>
      <c r="N54" s="44"/>
      <c r="O54" s="44"/>
      <c r="P54" s="44"/>
    </row>
    <row r="55" spans="1:16" ht="12">
      <c r="A55" s="44"/>
      <c r="B55" s="45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12">
      <c r="A56" s="44"/>
      <c r="B56" s="45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2">
      <c r="A57" s="44"/>
      <c r="B57" s="45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ht="12">
      <c r="A58" s="44"/>
      <c r="B58" s="45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ht="12">
      <c r="A59" s="44"/>
      <c r="B59" s="45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12">
      <c r="A60" s="44"/>
      <c r="B60" s="45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12">
      <c r="A61" s="44"/>
      <c r="B61" s="45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 ht="12">
      <c r="A62" s="44"/>
      <c r="B62" s="45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ht="12">
      <c r="A63" s="44"/>
      <c r="B63" s="45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ht="12">
      <c r="A64" s="44"/>
      <c r="B64" s="45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ht="12">
      <c r="A65" s="44"/>
      <c r="B65" s="45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12">
      <c r="A66" s="44"/>
      <c r="B66" s="45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 ht="12">
      <c r="A67" s="44"/>
      <c r="B67" s="45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2">
      <c r="A68" s="44"/>
      <c r="B68" s="45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1:16" ht="12">
      <c r="A69" s="44"/>
      <c r="B69" s="45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2">
      <c r="A70" s="44"/>
      <c r="B70" s="45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ht="12">
      <c r="A71" s="44"/>
      <c r="B71" s="45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12">
      <c r="A72" s="44"/>
      <c r="B72" s="45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12">
      <c r="A73" s="44"/>
      <c r="B73" s="45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ht="12">
      <c r="A74" s="44"/>
      <c r="B74" s="45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ht="12">
      <c r="A75" s="44"/>
      <c r="B75" s="45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6" ht="12">
      <c r="A76" s="44"/>
      <c r="B76" s="45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ht="12">
      <c r="A77" s="44"/>
      <c r="B77" s="45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ht="12">
      <c r="A78" s="44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ht="12">
      <c r="A79" s="44"/>
      <c r="B79" s="45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 ht="12">
      <c r="A80" s="44"/>
      <c r="B80" s="45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 ht="12">
      <c r="A81" s="44"/>
      <c r="B81" s="45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ht="12">
      <c r="A82" s="44"/>
      <c r="B82" s="45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1:16" ht="12">
      <c r="A83" s="44"/>
      <c r="B83" s="45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1:16" ht="12">
      <c r="A84" s="44"/>
      <c r="B84" s="45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 ht="12">
      <c r="A85" s="44"/>
      <c r="B85" s="45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" ht="12">
      <c r="A86" s="44"/>
      <c r="B86" s="45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ht="12">
      <c r="A87" s="44"/>
      <c r="B87" s="45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ht="12">
      <c r="A88" s="44"/>
      <c r="B88" s="45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ht="12">
      <c r="A89" s="44"/>
      <c r="B89" s="45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ht="12">
      <c r="A90" s="44"/>
      <c r="B90" s="45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ht="12">
      <c r="A91" s="44"/>
      <c r="B91" s="45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ht="12">
      <c r="A92" s="44"/>
      <c r="B92" s="45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12">
      <c r="A93" s="44"/>
      <c r="B93" s="45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12">
      <c r="A94" s="44"/>
      <c r="B94" s="45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2">
      <c r="A95" s="44"/>
      <c r="B95" s="45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1:16" ht="12">
      <c r="A96" s="44"/>
      <c r="B96" s="45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1:16" ht="12">
      <c r="A97" s="44"/>
      <c r="B97" s="45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ht="12">
      <c r="A98" s="44"/>
      <c r="B98" s="45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 ht="12">
      <c r="A99" s="44"/>
      <c r="B99" s="45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12">
      <c r="A100" s="44"/>
      <c r="B100" s="45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1:16" ht="12">
      <c r="A101" s="44"/>
      <c r="B101" s="45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" ht="12">
      <c r="A102" s="44"/>
      <c r="B102" s="45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1:16" ht="12">
      <c r="A103" s="44"/>
      <c r="B103" s="4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</row>
    <row r="104" spans="1:16" ht="12">
      <c r="A104" s="44"/>
      <c r="B104" s="45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</row>
    <row r="105" spans="1:16" ht="12">
      <c r="A105" s="44"/>
      <c r="B105" s="45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1:16" ht="12">
      <c r="A106" s="44"/>
      <c r="B106" s="45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</row>
    <row r="107" spans="1:16" ht="12">
      <c r="A107" s="44"/>
      <c r="B107" s="45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 ht="12">
      <c r="A108" s="44"/>
      <c r="B108" s="45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1:16" ht="12">
      <c r="A109" s="44"/>
      <c r="B109" s="45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1:16" ht="12">
      <c r="A110" s="44"/>
      <c r="B110" s="45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</row>
    <row r="111" spans="1:16" ht="12">
      <c r="A111" s="44"/>
      <c r="B111" s="45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16" ht="12">
      <c r="A112" s="44"/>
      <c r="B112" s="45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6" ht="12">
      <c r="A113" s="44"/>
      <c r="B113" s="45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</row>
    <row r="114" spans="1:16" ht="12">
      <c r="A114" s="44"/>
      <c r="B114" s="45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5" spans="1:16" ht="12">
      <c r="A115" s="44"/>
      <c r="B115" s="45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</row>
    <row r="116" spans="1:16" ht="12">
      <c r="A116" s="44"/>
      <c r="B116" s="45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ht="12">
      <c r="A117" s="44"/>
      <c r="B117" s="45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</row>
    <row r="118" spans="1:16" ht="12">
      <c r="A118" s="44"/>
      <c r="B118" s="45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6" ht="12">
      <c r="A119" s="44"/>
      <c r="B119" s="45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ht="12">
      <c r="A120" s="44"/>
      <c r="B120" s="45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ht="12">
      <c r="A121" s="44"/>
      <c r="B121" s="45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ht="12">
      <c r="A122" s="44"/>
      <c r="B122" s="45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ht="12">
      <c r="A123" s="44"/>
      <c r="B123" s="45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ht="12">
      <c r="A124" s="44"/>
      <c r="B124" s="45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</row>
    <row r="125" spans="1:16" ht="12">
      <c r="A125" s="44"/>
      <c r="B125" s="45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</row>
    <row r="126" spans="1:16" ht="12">
      <c r="A126" s="44"/>
      <c r="B126" s="45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</row>
    <row r="127" spans="1:16" ht="12">
      <c r="A127" s="44"/>
      <c r="B127" s="45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ht="12">
      <c r="A128" s="44"/>
      <c r="B128" s="45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ht="12">
      <c r="A129" s="44"/>
      <c r="B129" s="45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ht="12">
      <c r="A130" s="44"/>
      <c r="B130" s="45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ht="12">
      <c r="A131" s="44"/>
      <c r="B131" s="45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ht="12">
      <c r="A132" s="44"/>
      <c r="B132" s="45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ht="12">
      <c r="A133" s="44"/>
      <c r="B133" s="45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ht="12">
      <c r="A134" s="44"/>
      <c r="B134" s="45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ht="12">
      <c r="A135" s="44"/>
      <c r="B135" s="45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ht="12">
      <c r="A136" s="44"/>
      <c r="B136" s="45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</row>
    <row r="137" spans="1:16" ht="12">
      <c r="A137" s="44"/>
      <c r="B137" s="45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</row>
    <row r="138" spans="1:16" ht="12">
      <c r="A138" s="44"/>
      <c r="B138" s="45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</row>
    <row r="139" spans="1:16" ht="12">
      <c r="A139" s="44"/>
      <c r="B139" s="45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</row>
    <row r="140" spans="1:16" ht="12">
      <c r="A140" s="44"/>
      <c r="B140" s="45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ht="12">
      <c r="A141" s="44"/>
      <c r="B141" s="45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ht="12">
      <c r="A142" s="44"/>
      <c r="B142" s="45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  <row r="143" spans="1:16" ht="12">
      <c r="A143" s="44"/>
      <c r="B143" s="45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</row>
    <row r="144" spans="1:16" ht="12">
      <c r="A144" s="44"/>
      <c r="B144" s="45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</row>
    <row r="145" spans="1:16" ht="12">
      <c r="A145" s="44"/>
      <c r="B145" s="45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</row>
    <row r="146" spans="1:16" ht="12">
      <c r="A146" s="44"/>
      <c r="B146" s="45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ht="12">
      <c r="A147" s="44"/>
      <c r="B147" s="45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ht="12">
      <c r="A148" s="44"/>
      <c r="B148" s="45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</row>
    <row r="149" spans="1:16" ht="12">
      <c r="A149" s="44"/>
      <c r="B149" s="45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</row>
    <row r="150" spans="1:16" ht="12">
      <c r="A150" s="44"/>
      <c r="B150" s="45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</row>
    <row r="151" spans="1:16" ht="12">
      <c r="A151" s="44"/>
      <c r="B151" s="45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</row>
    <row r="152" spans="1:16" ht="12">
      <c r="A152" s="44"/>
      <c r="B152" s="45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</row>
    <row r="153" spans="1:16" ht="12">
      <c r="A153" s="44"/>
      <c r="B153" s="45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</row>
    <row r="154" spans="1:16" ht="12">
      <c r="A154" s="44"/>
      <c r="B154" s="45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</row>
    <row r="155" spans="1:16" ht="12">
      <c r="A155" s="44"/>
      <c r="B155" s="45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</row>
    <row r="156" spans="1:16" ht="12">
      <c r="A156" s="44"/>
      <c r="B156" s="45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</row>
    <row r="157" spans="1:16" ht="12">
      <c r="A157" s="44"/>
      <c r="B157" s="45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</row>
    <row r="158" spans="1:16" ht="12">
      <c r="A158" s="44"/>
      <c r="B158" s="45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</row>
    <row r="159" spans="1:16" ht="12">
      <c r="A159" s="44"/>
      <c r="B159" s="45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</row>
    <row r="160" spans="1:16" ht="12">
      <c r="A160" s="44"/>
      <c r="B160" s="45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</row>
    <row r="161" spans="1:16" ht="12">
      <c r="A161" s="44"/>
      <c r="B161" s="45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</row>
    <row r="162" spans="1:16" ht="12">
      <c r="A162" s="44"/>
      <c r="B162" s="45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</row>
    <row r="163" spans="1:16" ht="12">
      <c r="A163" s="44"/>
      <c r="B163" s="45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</row>
    <row r="164" spans="1:16" ht="12">
      <c r="A164" s="44"/>
      <c r="B164" s="45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</row>
    <row r="165" spans="1:16" ht="12">
      <c r="A165" s="44"/>
      <c r="B165" s="45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</row>
    <row r="166" spans="1:16" ht="12">
      <c r="A166" s="44"/>
      <c r="B166" s="45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</row>
    <row r="167" spans="1:16" ht="12">
      <c r="A167" s="44"/>
      <c r="B167" s="45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</row>
    <row r="168" spans="1:16" ht="12">
      <c r="A168" s="44"/>
      <c r="B168" s="45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</row>
    <row r="169" spans="1:16" ht="12">
      <c r="A169" s="44"/>
      <c r="B169" s="45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</row>
  </sheetData>
  <sheetProtection password="C707" sheet="1" selectLockedCells="1" selectUnlockedCells="1"/>
  <mergeCells count="83">
    <mergeCell ref="J28:K28"/>
    <mergeCell ref="H28:I28"/>
    <mergeCell ref="N23:O23"/>
    <mergeCell ref="A35:H35"/>
    <mergeCell ref="A49:H49"/>
    <mergeCell ref="G54:H54"/>
    <mergeCell ref="A54:D54"/>
    <mergeCell ref="A48:D48"/>
    <mergeCell ref="A53:D53"/>
    <mergeCell ref="H26:I26"/>
    <mergeCell ref="A32:B32"/>
    <mergeCell ref="A10:K10"/>
    <mergeCell ref="P8:P9"/>
    <mergeCell ref="P16:P17"/>
    <mergeCell ref="P23:P24"/>
    <mergeCell ref="P28:P29"/>
    <mergeCell ref="N28:O28"/>
    <mergeCell ref="B29:O29"/>
    <mergeCell ref="B28:C28"/>
    <mergeCell ref="L28:M28"/>
    <mergeCell ref="J26:K26"/>
    <mergeCell ref="A15:A17"/>
    <mergeCell ref="A26:A29"/>
    <mergeCell ref="B26:C26"/>
    <mergeCell ref="D26:E26"/>
    <mergeCell ref="F26:G26"/>
    <mergeCell ref="D28:E28"/>
    <mergeCell ref="F28:G28"/>
    <mergeCell ref="J23:K23"/>
    <mergeCell ref="B17:O17"/>
    <mergeCell ref="P19:P20"/>
    <mergeCell ref="L23:M23"/>
    <mergeCell ref="B24:O24"/>
    <mergeCell ref="L26:M26"/>
    <mergeCell ref="N26:O26"/>
    <mergeCell ref="A22:A24"/>
    <mergeCell ref="B23:C23"/>
    <mergeCell ref="D23:E23"/>
    <mergeCell ref="F23:G23"/>
    <mergeCell ref="H23:I23"/>
    <mergeCell ref="A18:K18"/>
    <mergeCell ref="A19:A20"/>
    <mergeCell ref="B19:C19"/>
    <mergeCell ref="D19:E19"/>
    <mergeCell ref="F19:G19"/>
    <mergeCell ref="H19:I19"/>
    <mergeCell ref="J19:K19"/>
    <mergeCell ref="L19:M19"/>
    <mergeCell ref="N19:O19"/>
    <mergeCell ref="P11:P12"/>
    <mergeCell ref="B16:C16"/>
    <mergeCell ref="D16:E16"/>
    <mergeCell ref="F16:G16"/>
    <mergeCell ref="H16:I16"/>
    <mergeCell ref="J16:K16"/>
    <mergeCell ref="L16:M16"/>
    <mergeCell ref="N16:O16"/>
    <mergeCell ref="L11:M11"/>
    <mergeCell ref="A11:A12"/>
    <mergeCell ref="B11:C11"/>
    <mergeCell ref="D11:E11"/>
    <mergeCell ref="F11:G11"/>
    <mergeCell ref="H11:I11"/>
    <mergeCell ref="J11:K11"/>
    <mergeCell ref="N11:O11"/>
    <mergeCell ref="L2:M2"/>
    <mergeCell ref="N2:O2"/>
    <mergeCell ref="P2:P3"/>
    <mergeCell ref="B8:C8"/>
    <mergeCell ref="D8:E8"/>
    <mergeCell ref="F8:G8"/>
    <mergeCell ref="H8:I8"/>
    <mergeCell ref="J8:K8"/>
    <mergeCell ref="L8:M8"/>
    <mergeCell ref="N8:O8"/>
    <mergeCell ref="A2:A3"/>
    <mergeCell ref="B2:C2"/>
    <mergeCell ref="D2:E2"/>
    <mergeCell ref="F2:G2"/>
    <mergeCell ref="H2:I2"/>
    <mergeCell ref="J2:K2"/>
    <mergeCell ref="A7:A9"/>
    <mergeCell ref="B9:O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R23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G23" sqref="G23"/>
    </sheetView>
  </sheetViews>
  <sheetFormatPr defaultColWidth="9.140625" defaultRowHeight="15"/>
  <cols>
    <col min="1" max="1" width="5.57421875" style="52" customWidth="1"/>
    <col min="2" max="2" width="44.00390625" style="52" customWidth="1"/>
    <col min="3" max="3" width="10.7109375" style="52" bestFit="1" customWidth="1"/>
    <col min="4" max="5" width="12.8515625" style="52" bestFit="1" customWidth="1"/>
    <col min="6" max="6" width="12.00390625" style="52" bestFit="1" customWidth="1"/>
    <col min="7" max="7" width="10.7109375" style="52" bestFit="1" customWidth="1"/>
    <col min="8" max="8" width="15.00390625" style="52" customWidth="1"/>
    <col min="9" max="9" width="13.7109375" style="52" customWidth="1"/>
    <col min="10" max="10" width="15.421875" style="52" customWidth="1"/>
    <col min="11" max="11" width="13.7109375" style="51" customWidth="1"/>
    <col min="12" max="12" width="12.8515625" style="79" bestFit="1" customWidth="1"/>
    <col min="13" max="13" width="11.7109375" style="79" bestFit="1" customWidth="1"/>
    <col min="14" max="14" width="12.8515625" style="51" customWidth="1"/>
    <col min="15" max="15" width="9.140625" style="51" customWidth="1"/>
    <col min="16" max="16" width="12.00390625" style="51" bestFit="1" customWidth="1"/>
    <col min="17" max="55" width="9.140625" style="51" customWidth="1"/>
    <col min="56" max="16384" width="9.140625" style="52" customWidth="1"/>
  </cols>
  <sheetData>
    <row r="1" spans="1:14" ht="14.25">
      <c r="A1" s="468" t="s">
        <v>476</v>
      </c>
      <c r="B1" s="470" t="s">
        <v>477</v>
      </c>
      <c r="C1" s="471" t="s">
        <v>478</v>
      </c>
      <c r="D1" s="471"/>
      <c r="E1" s="471"/>
      <c r="F1" s="471"/>
      <c r="G1" s="471"/>
      <c r="H1" s="471"/>
      <c r="I1" s="471"/>
      <c r="J1" s="471"/>
      <c r="K1" s="472" t="s">
        <v>479</v>
      </c>
      <c r="L1" s="472"/>
      <c r="M1" s="472"/>
      <c r="N1" s="473"/>
    </row>
    <row r="2" spans="1:14" ht="27" customHeight="1">
      <c r="A2" s="469"/>
      <c r="B2" s="460"/>
      <c r="C2" s="460" t="s">
        <v>480</v>
      </c>
      <c r="D2" s="460"/>
      <c r="E2" s="460"/>
      <c r="F2" s="460" t="s">
        <v>481</v>
      </c>
      <c r="G2" s="460"/>
      <c r="H2" s="460" t="s">
        <v>482</v>
      </c>
      <c r="I2" s="460" t="s">
        <v>483</v>
      </c>
      <c r="J2" s="460" t="s">
        <v>484</v>
      </c>
      <c r="K2" s="461" t="s">
        <v>485</v>
      </c>
      <c r="L2" s="461" t="s">
        <v>486</v>
      </c>
      <c r="M2" s="461" t="s">
        <v>487</v>
      </c>
      <c r="N2" s="474" t="s">
        <v>488</v>
      </c>
    </row>
    <row r="3" spans="1:14" ht="36">
      <c r="A3" s="469"/>
      <c r="B3" s="460"/>
      <c r="C3" s="53" t="s">
        <v>489</v>
      </c>
      <c r="D3" s="53" t="s">
        <v>490</v>
      </c>
      <c r="E3" s="54" t="s">
        <v>491</v>
      </c>
      <c r="F3" s="53" t="s">
        <v>489</v>
      </c>
      <c r="G3" s="53" t="s">
        <v>490</v>
      </c>
      <c r="H3" s="460"/>
      <c r="I3" s="460"/>
      <c r="J3" s="460"/>
      <c r="K3" s="461"/>
      <c r="L3" s="461"/>
      <c r="M3" s="461"/>
      <c r="N3" s="474"/>
    </row>
    <row r="4" spans="1:18" s="51" customFormat="1" ht="14.25">
      <c r="A4" s="90"/>
      <c r="B4" s="91" t="s">
        <v>494</v>
      </c>
      <c r="C4" s="57">
        <v>1711</v>
      </c>
      <c r="D4" s="57">
        <v>110</v>
      </c>
      <c r="E4" s="57">
        <v>4000</v>
      </c>
      <c r="F4" s="53"/>
      <c r="G4" s="53"/>
      <c r="H4" s="92">
        <f>SUM(C4:E4)</f>
        <v>5821</v>
      </c>
      <c r="I4" s="54"/>
      <c r="J4" s="58">
        <f>SUM(H4:I4)</f>
        <v>5821</v>
      </c>
      <c r="K4" s="59">
        <f>ROUND(J4/4,0)</f>
        <v>1455</v>
      </c>
      <c r="L4" s="60">
        <f>ROUND(J4/4,0)</f>
        <v>1455</v>
      </c>
      <c r="M4" s="60">
        <f>ROUND(J4/4,0)</f>
        <v>1455</v>
      </c>
      <c r="N4" s="61">
        <f>J4-SUM(K4:M4)</f>
        <v>1456</v>
      </c>
      <c r="P4" s="93">
        <f>SUM(K4:N4)</f>
        <v>5821</v>
      </c>
      <c r="Q4" s="93">
        <f>P4-J4</f>
        <v>0</v>
      </c>
      <c r="R4" s="94"/>
    </row>
    <row r="5" spans="1:18" ht="14.25">
      <c r="A5" s="55">
        <v>1</v>
      </c>
      <c r="B5" s="56" t="str">
        <f>'Zakładka nr 1'!B1</f>
        <v>Urząd Gminy</v>
      </c>
      <c r="C5" s="62"/>
      <c r="D5" s="62"/>
      <c r="E5" s="62"/>
      <c r="F5" s="57" t="e">
        <f>'Zakładka nr 1'!#REF!</f>
        <v>#REF!</v>
      </c>
      <c r="G5" s="57" t="e">
        <f>'Zakładka nr 2'!#REF!</f>
        <v>#REF!</v>
      </c>
      <c r="H5" s="57">
        <f>SUM(C5:E5)</f>
        <v>0</v>
      </c>
      <c r="I5" s="57" t="e">
        <f>SUM(F5:G5)</f>
        <v>#REF!</v>
      </c>
      <c r="J5" s="58" t="e">
        <f>SUM(H5:I5)</f>
        <v>#REF!</v>
      </c>
      <c r="K5" s="59" t="e">
        <f>ROUND(J5/4,0)</f>
        <v>#REF!</v>
      </c>
      <c r="L5" s="60" t="e">
        <f aca="true" t="shared" si="0" ref="L5:L15">ROUND(J5/4,0)</f>
        <v>#REF!</v>
      </c>
      <c r="M5" s="60" t="e">
        <f aca="true" t="shared" si="1" ref="M5:M15">ROUND(J5/4,0)</f>
        <v>#REF!</v>
      </c>
      <c r="N5" s="61" t="e">
        <f aca="true" t="shared" si="2" ref="N5:N15">J5-SUM(K5:M5)</f>
        <v>#REF!</v>
      </c>
      <c r="P5" s="93" t="e">
        <f aca="true" t="shared" si="3" ref="P5:P16">SUM(K5:N5)</f>
        <v>#REF!</v>
      </c>
      <c r="Q5" s="93" t="e">
        <f aca="true" t="shared" si="4" ref="Q5:Q16">P5-J5</f>
        <v>#REF!</v>
      </c>
      <c r="R5" s="94"/>
    </row>
    <row r="6" spans="1:18" ht="14.25">
      <c r="A6" s="55">
        <v>2</v>
      </c>
      <c r="B6" s="56" t="str">
        <f>'Zakładka nr 1'!B187</f>
        <v>Gminny Ośrodek Pomocy Społecznej</v>
      </c>
      <c r="C6" s="62"/>
      <c r="D6" s="62"/>
      <c r="E6" s="62"/>
      <c r="F6" s="63" t="e">
        <f>'Zakładka nr 1'!#REF!</f>
        <v>#REF!</v>
      </c>
      <c r="G6" s="63" t="e">
        <f>'Zakładka nr 2'!#REF!</f>
        <v>#REF!</v>
      </c>
      <c r="H6" s="57">
        <f aca="true" t="shared" si="5" ref="H6:H15">SUM(C6:E6)</f>
        <v>0</v>
      </c>
      <c r="I6" s="57" t="e">
        <f aca="true" t="shared" si="6" ref="I6:I15">SUM(F6:G6)</f>
        <v>#REF!</v>
      </c>
      <c r="J6" s="58" t="e">
        <f aca="true" t="shared" si="7" ref="J6:J15">SUM(H6:I6)</f>
        <v>#REF!</v>
      </c>
      <c r="K6" s="59" t="e">
        <f aca="true" t="shared" si="8" ref="K6:K15">ROUND(J6/4,0)</f>
        <v>#REF!</v>
      </c>
      <c r="L6" s="60" t="e">
        <f t="shared" si="0"/>
        <v>#REF!</v>
      </c>
      <c r="M6" s="60" t="e">
        <f t="shared" si="1"/>
        <v>#REF!</v>
      </c>
      <c r="N6" s="61" t="e">
        <f t="shared" si="2"/>
        <v>#REF!</v>
      </c>
      <c r="P6" s="93" t="e">
        <f t="shared" si="3"/>
        <v>#REF!</v>
      </c>
      <c r="Q6" s="93" t="e">
        <f t="shared" si="4"/>
        <v>#REF!</v>
      </c>
      <c r="R6" s="94"/>
    </row>
    <row r="7" spans="1:18" ht="14.25">
      <c r="A7" s="55">
        <v>3</v>
      </c>
      <c r="B7" s="56" t="str">
        <f>'Zakładka nr 1'!B194</f>
        <v>Gminna Biblioteka Publiczna </v>
      </c>
      <c r="C7" s="62"/>
      <c r="D7" s="62"/>
      <c r="E7" s="62"/>
      <c r="F7" s="57" t="e">
        <f>'Zakładka nr 1'!#REF!</f>
        <v>#REF!</v>
      </c>
      <c r="G7" s="57" t="e">
        <f>'Zakładka nr 2'!#REF!</f>
        <v>#REF!</v>
      </c>
      <c r="H7" s="57">
        <f t="shared" si="5"/>
        <v>0</v>
      </c>
      <c r="I7" s="57" t="e">
        <f t="shared" si="6"/>
        <v>#REF!</v>
      </c>
      <c r="J7" s="58" t="e">
        <f t="shared" si="7"/>
        <v>#REF!</v>
      </c>
      <c r="K7" s="59" t="e">
        <f t="shared" si="8"/>
        <v>#REF!</v>
      </c>
      <c r="L7" s="60" t="e">
        <f t="shared" si="0"/>
        <v>#REF!</v>
      </c>
      <c r="M7" s="60" t="e">
        <f t="shared" si="1"/>
        <v>#REF!</v>
      </c>
      <c r="N7" s="61" t="e">
        <f t="shared" si="2"/>
        <v>#REF!</v>
      </c>
      <c r="P7" s="93" t="e">
        <f t="shared" si="3"/>
        <v>#REF!</v>
      </c>
      <c r="Q7" s="93" t="e">
        <f t="shared" si="4"/>
        <v>#REF!</v>
      </c>
      <c r="R7" s="94"/>
    </row>
    <row r="8" spans="1:18" ht="14.25">
      <c r="A8" s="55">
        <v>4</v>
      </c>
      <c r="B8" s="56" t="str">
        <f>'Zakładka nr 1'!B201</f>
        <v>Samorządowe Centrum Oświaty</v>
      </c>
      <c r="C8" s="62"/>
      <c r="D8" s="62"/>
      <c r="E8" s="62"/>
      <c r="F8" s="57" t="e">
        <f>'Zakładka nr 1'!#REF!</f>
        <v>#REF!</v>
      </c>
      <c r="G8" s="57" t="e">
        <f>'Zakładka nr 2'!#REF!</f>
        <v>#REF!</v>
      </c>
      <c r="H8" s="57">
        <f t="shared" si="5"/>
        <v>0</v>
      </c>
      <c r="I8" s="57" t="e">
        <f t="shared" si="6"/>
        <v>#REF!</v>
      </c>
      <c r="J8" s="58" t="e">
        <f t="shared" si="7"/>
        <v>#REF!</v>
      </c>
      <c r="K8" s="59" t="e">
        <f t="shared" si="8"/>
        <v>#REF!</v>
      </c>
      <c r="L8" s="60" t="e">
        <f t="shared" si="0"/>
        <v>#REF!</v>
      </c>
      <c r="M8" s="60" t="e">
        <f t="shared" si="1"/>
        <v>#REF!</v>
      </c>
      <c r="N8" s="61" t="e">
        <f t="shared" si="2"/>
        <v>#REF!</v>
      </c>
      <c r="P8" s="93" t="e">
        <f t="shared" si="3"/>
        <v>#REF!</v>
      </c>
      <c r="Q8" s="93" t="e">
        <f t="shared" si="4"/>
        <v>#REF!</v>
      </c>
      <c r="R8" s="94"/>
    </row>
    <row r="9" spans="1:18" ht="25.5">
      <c r="A9" s="55">
        <v>5</v>
      </c>
      <c r="B9" s="56" t="str">
        <f>'Zakładka nr 1'!B206</f>
        <v>Zespół Placówek Oświatowych im. Jana Pawła II w Bukowie</v>
      </c>
      <c r="C9" s="62"/>
      <c r="D9" s="62"/>
      <c r="E9" s="62"/>
      <c r="F9" s="57" t="e">
        <f>'Zakładka nr 1'!#REF!</f>
        <v>#REF!</v>
      </c>
      <c r="G9" s="57" t="e">
        <f>'Zakładka nr 2'!#REF!</f>
        <v>#REF!</v>
      </c>
      <c r="H9" s="57">
        <f t="shared" si="5"/>
        <v>0</v>
      </c>
      <c r="I9" s="57" t="e">
        <f t="shared" si="6"/>
        <v>#REF!</v>
      </c>
      <c r="J9" s="58" t="e">
        <f t="shared" si="7"/>
        <v>#REF!</v>
      </c>
      <c r="K9" s="59" t="e">
        <f t="shared" si="8"/>
        <v>#REF!</v>
      </c>
      <c r="L9" s="60" t="e">
        <f t="shared" si="0"/>
        <v>#REF!</v>
      </c>
      <c r="M9" s="60" t="e">
        <f t="shared" si="1"/>
        <v>#REF!</v>
      </c>
      <c r="N9" s="61" t="e">
        <f t="shared" si="2"/>
        <v>#REF!</v>
      </c>
      <c r="P9" s="93" t="e">
        <f t="shared" si="3"/>
        <v>#REF!</v>
      </c>
      <c r="Q9" s="93" t="e">
        <f t="shared" si="4"/>
        <v>#REF!</v>
      </c>
      <c r="R9" s="94"/>
    </row>
    <row r="10" spans="1:18" ht="25.5">
      <c r="A10" s="55">
        <v>6</v>
      </c>
      <c r="B10" s="56" t="str">
        <f>'Zakładka nr 1'!B216</f>
        <v>Zespół Placówek Oświatowych  w im. rotmistrza Witolda Pileckiego w Krasocinie</v>
      </c>
      <c r="C10" s="62"/>
      <c r="D10" s="62"/>
      <c r="E10" s="62"/>
      <c r="F10" s="57" t="e">
        <f>'Zakładka nr 1'!#REF!</f>
        <v>#REF!</v>
      </c>
      <c r="G10" s="57" t="e">
        <f>'Zakładka nr 2'!#REF!</f>
        <v>#REF!</v>
      </c>
      <c r="H10" s="57">
        <f t="shared" si="5"/>
        <v>0</v>
      </c>
      <c r="I10" s="57" t="e">
        <f t="shared" si="6"/>
        <v>#REF!</v>
      </c>
      <c r="J10" s="58" t="e">
        <f t="shared" si="7"/>
        <v>#REF!</v>
      </c>
      <c r="K10" s="59" t="e">
        <f t="shared" si="8"/>
        <v>#REF!</v>
      </c>
      <c r="L10" s="60" t="e">
        <f t="shared" si="0"/>
        <v>#REF!</v>
      </c>
      <c r="M10" s="60" t="e">
        <f t="shared" si="1"/>
        <v>#REF!</v>
      </c>
      <c r="N10" s="61" t="e">
        <f t="shared" si="2"/>
        <v>#REF!</v>
      </c>
      <c r="P10" s="93" t="e">
        <f t="shared" si="3"/>
        <v>#REF!</v>
      </c>
      <c r="Q10" s="93" t="e">
        <f t="shared" si="4"/>
        <v>#REF!</v>
      </c>
      <c r="R10" s="94"/>
    </row>
    <row r="11" spans="1:18" ht="14.25">
      <c r="A11" s="55">
        <v>7</v>
      </c>
      <c r="B11" s="56" t="str">
        <f>'Zakładka nr 1'!B226</f>
        <v>Zespół Placówek Oświatowych w Olesznie</v>
      </c>
      <c r="C11" s="62"/>
      <c r="D11" s="62"/>
      <c r="E11" s="62"/>
      <c r="F11" s="57" t="e">
        <f>'Zakładka nr 1'!#REF!</f>
        <v>#REF!</v>
      </c>
      <c r="G11" s="57" t="e">
        <f>'Zakładka nr 2'!#REF!</f>
        <v>#REF!</v>
      </c>
      <c r="H11" s="57">
        <f t="shared" si="5"/>
        <v>0</v>
      </c>
      <c r="I11" s="57" t="e">
        <f t="shared" si="6"/>
        <v>#REF!</v>
      </c>
      <c r="J11" s="58" t="e">
        <f t="shared" si="7"/>
        <v>#REF!</v>
      </c>
      <c r="K11" s="59" t="e">
        <f t="shared" si="8"/>
        <v>#REF!</v>
      </c>
      <c r="L11" s="60" t="e">
        <f t="shared" si="0"/>
        <v>#REF!</v>
      </c>
      <c r="M11" s="60" t="e">
        <f t="shared" si="1"/>
        <v>#REF!</v>
      </c>
      <c r="N11" s="61" t="e">
        <f t="shared" si="2"/>
        <v>#REF!</v>
      </c>
      <c r="P11" s="93" t="e">
        <f t="shared" si="3"/>
        <v>#REF!</v>
      </c>
      <c r="Q11" s="93" t="e">
        <f t="shared" si="4"/>
        <v>#REF!</v>
      </c>
      <c r="R11" s="94"/>
    </row>
    <row r="12" spans="1:18" ht="14.25">
      <c r="A12" s="55">
        <v>8</v>
      </c>
      <c r="B12" s="56" t="str">
        <f>'Zakładka nr 1'!B235</f>
        <v>Szkoła Podstawowa im. Jana Pawła II w Czostkowie</v>
      </c>
      <c r="C12" s="62"/>
      <c r="D12" s="62"/>
      <c r="E12" s="62"/>
      <c r="F12" s="57" t="e">
        <f>'Zakładka nr 1'!#REF!</f>
        <v>#REF!</v>
      </c>
      <c r="G12" s="57" t="e">
        <f>'Zakładka nr 2'!#REF!</f>
        <v>#REF!</v>
      </c>
      <c r="H12" s="57">
        <f t="shared" si="5"/>
        <v>0</v>
      </c>
      <c r="I12" s="57" t="e">
        <f t="shared" si="6"/>
        <v>#REF!</v>
      </c>
      <c r="J12" s="58" t="e">
        <f t="shared" si="7"/>
        <v>#REF!</v>
      </c>
      <c r="K12" s="59" t="e">
        <f t="shared" si="8"/>
        <v>#REF!</v>
      </c>
      <c r="L12" s="60" t="e">
        <f t="shared" si="0"/>
        <v>#REF!</v>
      </c>
      <c r="M12" s="60" t="e">
        <f t="shared" si="1"/>
        <v>#REF!</v>
      </c>
      <c r="N12" s="61" t="e">
        <f t="shared" si="2"/>
        <v>#REF!</v>
      </c>
      <c r="P12" s="93" t="e">
        <f t="shared" si="3"/>
        <v>#REF!</v>
      </c>
      <c r="Q12" s="93" t="e">
        <f t="shared" si="4"/>
        <v>#REF!</v>
      </c>
      <c r="R12" s="94"/>
    </row>
    <row r="13" spans="1:18" ht="25.5">
      <c r="A13" s="55">
        <v>9</v>
      </c>
      <c r="B13" s="56" t="str">
        <f>'Zakładka nr 1'!B243</f>
        <v>Szkoła Podstawowa im. Prymasa Tysiąclecia w Mieczynie</v>
      </c>
      <c r="C13" s="62"/>
      <c r="D13" s="62"/>
      <c r="E13" s="62"/>
      <c r="F13" s="57" t="e">
        <f>'Zakładka nr 1'!#REF!</f>
        <v>#REF!</v>
      </c>
      <c r="G13" s="57" t="e">
        <f>'Zakładka nr 2'!#REF!</f>
        <v>#REF!</v>
      </c>
      <c r="H13" s="57">
        <f t="shared" si="5"/>
        <v>0</v>
      </c>
      <c r="I13" s="57" t="e">
        <f t="shared" si="6"/>
        <v>#REF!</v>
      </c>
      <c r="J13" s="58" t="e">
        <f t="shared" si="7"/>
        <v>#REF!</v>
      </c>
      <c r="K13" s="59" t="e">
        <f t="shared" si="8"/>
        <v>#REF!</v>
      </c>
      <c r="L13" s="60" t="e">
        <f t="shared" si="0"/>
        <v>#REF!</v>
      </c>
      <c r="M13" s="60" t="e">
        <f t="shared" si="1"/>
        <v>#REF!</v>
      </c>
      <c r="N13" s="61" t="e">
        <f t="shared" si="2"/>
        <v>#REF!</v>
      </c>
      <c r="P13" s="93" t="e">
        <f t="shared" si="3"/>
        <v>#REF!</v>
      </c>
      <c r="Q13" s="93" t="e">
        <f t="shared" si="4"/>
        <v>#REF!</v>
      </c>
      <c r="R13" s="94"/>
    </row>
    <row r="14" spans="1:18" ht="25.5">
      <c r="A14" s="55">
        <v>10</v>
      </c>
      <c r="B14" s="56" t="str">
        <f>'Zakładka nr 1'!B252</f>
        <v>Szkoła Podstawowa im. bł. ks. Jerzego Popiełuszki w Cieślach</v>
      </c>
      <c r="C14" s="62"/>
      <c r="D14" s="62"/>
      <c r="E14" s="62"/>
      <c r="F14" s="63" t="e">
        <f>'Zakładka nr 1'!#REF!</f>
        <v>#REF!</v>
      </c>
      <c r="G14" s="63" t="e">
        <f>'Zakładka nr 2'!#REF!</f>
        <v>#REF!</v>
      </c>
      <c r="H14" s="57">
        <f t="shared" si="5"/>
        <v>0</v>
      </c>
      <c r="I14" s="57" t="e">
        <f t="shared" si="6"/>
        <v>#REF!</v>
      </c>
      <c r="J14" s="58" t="e">
        <f t="shared" si="7"/>
        <v>#REF!</v>
      </c>
      <c r="K14" s="59" t="e">
        <f t="shared" si="8"/>
        <v>#REF!</v>
      </c>
      <c r="L14" s="60" t="e">
        <f t="shared" si="0"/>
        <v>#REF!</v>
      </c>
      <c r="M14" s="60" t="e">
        <f t="shared" si="1"/>
        <v>#REF!</v>
      </c>
      <c r="N14" s="61" t="e">
        <f t="shared" si="2"/>
        <v>#REF!</v>
      </c>
      <c r="P14" s="93" t="e">
        <f t="shared" si="3"/>
        <v>#REF!</v>
      </c>
      <c r="Q14" s="93" t="e">
        <f t="shared" si="4"/>
        <v>#REF!</v>
      </c>
      <c r="R14" s="94"/>
    </row>
    <row r="15" spans="1:18" ht="14.25">
      <c r="A15" s="55">
        <v>11</v>
      </c>
      <c r="B15" s="56" t="str">
        <f>'Zakładka nr 1'!B261</f>
        <v>Zakład Gospodarki Komunalnej</v>
      </c>
      <c r="C15" s="62"/>
      <c r="D15" s="62"/>
      <c r="E15" s="62"/>
      <c r="F15" s="63" t="e">
        <f>'Zakładka nr 1'!#REF!</f>
        <v>#REF!</v>
      </c>
      <c r="G15" s="63" t="e">
        <f>'Zakładka nr 2'!#REF!</f>
        <v>#REF!</v>
      </c>
      <c r="H15" s="57">
        <f t="shared" si="5"/>
        <v>0</v>
      </c>
      <c r="I15" s="57" t="e">
        <f t="shared" si="6"/>
        <v>#REF!</v>
      </c>
      <c r="J15" s="58" t="e">
        <f t="shared" si="7"/>
        <v>#REF!</v>
      </c>
      <c r="K15" s="59" t="e">
        <f t="shared" si="8"/>
        <v>#REF!</v>
      </c>
      <c r="L15" s="60" t="e">
        <f t="shared" si="0"/>
        <v>#REF!</v>
      </c>
      <c r="M15" s="60" t="e">
        <f t="shared" si="1"/>
        <v>#REF!</v>
      </c>
      <c r="N15" s="61" t="e">
        <f t="shared" si="2"/>
        <v>#REF!</v>
      </c>
      <c r="P15" s="93" t="e">
        <f t="shared" si="3"/>
        <v>#REF!</v>
      </c>
      <c r="Q15" s="93" t="e">
        <f t="shared" si="4"/>
        <v>#REF!</v>
      </c>
      <c r="R15" s="94"/>
    </row>
    <row r="16" spans="1:18" ht="15" thickBot="1">
      <c r="A16" s="64"/>
      <c r="B16" s="65" t="s">
        <v>453</v>
      </c>
      <c r="C16" s="66">
        <f>SUM(C4:C15)</f>
        <v>1711</v>
      </c>
      <c r="D16" s="66">
        <f>SUM(D4:D15)</f>
        <v>110</v>
      </c>
      <c r="E16" s="66">
        <f>SUM(E4:E15)</f>
        <v>4000</v>
      </c>
      <c r="F16" s="66" t="e">
        <f aca="true" t="shared" si="9" ref="F16:K16">SUM(F5:F15)</f>
        <v>#REF!</v>
      </c>
      <c r="G16" s="66" t="e">
        <f t="shared" si="9"/>
        <v>#REF!</v>
      </c>
      <c r="H16" s="66">
        <f t="shared" si="9"/>
        <v>0</v>
      </c>
      <c r="I16" s="66" t="e">
        <f t="shared" si="9"/>
        <v>#REF!</v>
      </c>
      <c r="J16" s="66" t="e">
        <f>SUM(J4:J15)</f>
        <v>#REF!</v>
      </c>
      <c r="K16" s="67" t="e">
        <f t="shared" si="9"/>
        <v>#REF!</v>
      </c>
      <c r="L16" s="68" t="e">
        <f>K16</f>
        <v>#REF!</v>
      </c>
      <c r="M16" s="68" t="e">
        <f>K16</f>
        <v>#REF!</v>
      </c>
      <c r="N16" s="69" t="e">
        <f>J16-SUM(K16:M16)</f>
        <v>#REF!</v>
      </c>
      <c r="O16" s="70"/>
      <c r="P16" s="93" t="e">
        <f t="shared" si="3"/>
        <v>#REF!</v>
      </c>
      <c r="Q16" s="93" t="e">
        <f t="shared" si="4"/>
        <v>#REF!</v>
      </c>
      <c r="R16" s="95"/>
    </row>
    <row r="17" spans="1:18" s="51" customFormat="1" ht="15" thickBot="1">
      <c r="A17" s="71"/>
      <c r="B17" s="72" t="s">
        <v>492</v>
      </c>
      <c r="C17" s="462">
        <f>SUM(C16:E16)</f>
        <v>5821</v>
      </c>
      <c r="D17" s="462"/>
      <c r="E17" s="462"/>
      <c r="F17" s="463" t="e">
        <f>SUM(F16:G16)</f>
        <v>#REF!</v>
      </c>
      <c r="G17" s="463"/>
      <c r="H17" s="73"/>
      <c r="I17" s="73"/>
      <c r="J17" s="73"/>
      <c r="K17" s="464" t="e">
        <f>SUM(K16:N16)</f>
        <v>#REF!</v>
      </c>
      <c r="L17" s="465"/>
      <c r="M17" s="465"/>
      <c r="N17" s="466"/>
      <c r="O17" s="70"/>
      <c r="P17" s="70"/>
      <c r="Q17" s="70"/>
      <c r="R17" s="70"/>
    </row>
    <row r="18" spans="1:18" s="51" customFormat="1" ht="15" thickBot="1">
      <c r="A18" s="71"/>
      <c r="B18" s="74" t="s">
        <v>493</v>
      </c>
      <c r="C18" s="467" t="e">
        <f>SUM(C17:G17)</f>
        <v>#REF!</v>
      </c>
      <c r="D18" s="467"/>
      <c r="E18" s="467"/>
      <c r="F18" s="467"/>
      <c r="G18" s="467"/>
      <c r="H18" s="73"/>
      <c r="I18" s="73"/>
      <c r="J18" s="73"/>
      <c r="K18" s="75"/>
      <c r="L18" s="76"/>
      <c r="M18" s="77"/>
      <c r="N18" s="78"/>
      <c r="O18" s="70"/>
      <c r="P18" s="70"/>
      <c r="Q18" s="70"/>
      <c r="R18" s="70"/>
    </row>
    <row r="19" spans="12:13" s="51" customFormat="1" ht="15" thickTop="1">
      <c r="L19" s="79"/>
      <c r="M19" s="79"/>
    </row>
    <row r="20" spans="1:18" s="51" customFormat="1" ht="14.25">
      <c r="A20" s="71"/>
      <c r="B20" s="71"/>
      <c r="C20" s="80"/>
      <c r="D20" s="80"/>
      <c r="E20" s="80"/>
      <c r="F20" s="81"/>
      <c r="G20" s="81"/>
      <c r="H20" s="82"/>
      <c r="I20" s="71"/>
      <c r="J20" s="80"/>
      <c r="K20" s="71"/>
      <c r="L20" s="83"/>
      <c r="M20" s="83"/>
      <c r="N20" s="71"/>
      <c r="O20" s="71"/>
      <c r="P20" s="71"/>
      <c r="Q20" s="71"/>
      <c r="R20" s="71"/>
    </row>
    <row r="21" spans="1:18" s="51" customFormat="1" ht="14.25">
      <c r="A21" s="71"/>
      <c r="B21" s="71"/>
      <c r="C21" s="71"/>
      <c r="D21" s="71"/>
      <c r="E21" s="80"/>
      <c r="F21" s="81"/>
      <c r="G21" s="81"/>
      <c r="H21" s="71"/>
      <c r="I21" s="71"/>
      <c r="J21" s="80"/>
      <c r="K21" s="71"/>
      <c r="L21" s="83"/>
      <c r="M21" s="83"/>
      <c r="N21" s="71"/>
      <c r="O21" s="71"/>
      <c r="P21" s="71"/>
      <c r="Q21" s="71"/>
      <c r="R21" s="71"/>
    </row>
    <row r="22" spans="1:18" s="51" customFormat="1" ht="14.25">
      <c r="A22" s="71"/>
      <c r="B22" s="80"/>
      <c r="C22" s="71"/>
      <c r="D22" s="71"/>
      <c r="E22" s="80"/>
      <c r="F22" s="82"/>
      <c r="G22" s="82"/>
      <c r="H22" s="71"/>
      <c r="I22" s="80"/>
      <c r="J22" s="71"/>
      <c r="K22" s="71"/>
      <c r="L22" s="83"/>
      <c r="M22" s="83"/>
      <c r="N22" s="71"/>
      <c r="O22" s="71"/>
      <c r="P22" s="71"/>
      <c r="Q22" s="71"/>
      <c r="R22" s="71"/>
    </row>
    <row r="23" spans="1:18" s="51" customFormat="1" ht="14.25">
      <c r="A23" s="71"/>
      <c r="B23" s="71"/>
      <c r="C23" s="71"/>
      <c r="D23" s="71"/>
      <c r="E23" s="71"/>
      <c r="F23" s="71"/>
      <c r="G23" s="71"/>
      <c r="H23" s="71"/>
      <c r="I23" s="80"/>
      <c r="J23" s="71"/>
      <c r="K23" s="71"/>
      <c r="L23" s="83"/>
      <c r="M23" s="83"/>
      <c r="N23" s="71"/>
      <c r="O23" s="71"/>
      <c r="P23" s="71"/>
      <c r="Q23" s="71"/>
      <c r="R23" s="71"/>
    </row>
    <row r="24" spans="1:18" s="51" customFormat="1" ht="14.25">
      <c r="A24" s="71"/>
      <c r="B24" s="71"/>
      <c r="C24" s="71"/>
      <c r="D24" s="81"/>
      <c r="E24" s="81"/>
      <c r="F24" s="80"/>
      <c r="G24" s="80"/>
      <c r="H24" s="71"/>
      <c r="I24" s="71"/>
      <c r="J24" s="71"/>
      <c r="K24" s="71"/>
      <c r="L24" s="83"/>
      <c r="M24" s="83"/>
      <c r="N24" s="71"/>
      <c r="O24" s="71"/>
      <c r="P24" s="71"/>
      <c r="Q24" s="71"/>
      <c r="R24" s="71"/>
    </row>
    <row r="25" spans="1:18" s="51" customFormat="1" ht="14.25">
      <c r="A25" s="71"/>
      <c r="B25" s="71"/>
      <c r="C25" s="71"/>
      <c r="D25" s="81"/>
      <c r="E25" s="81"/>
      <c r="F25" s="80"/>
      <c r="G25" s="80"/>
      <c r="H25" s="71"/>
      <c r="I25" s="71"/>
      <c r="J25" s="71"/>
      <c r="K25" s="71"/>
      <c r="L25" s="83"/>
      <c r="M25" s="83"/>
      <c r="N25" s="71"/>
      <c r="O25" s="71"/>
      <c r="P25" s="71"/>
      <c r="Q25" s="71"/>
      <c r="R25" s="71"/>
    </row>
    <row r="26" spans="1:18" s="51" customFormat="1" ht="14.25">
      <c r="A26" s="71"/>
      <c r="B26" s="71"/>
      <c r="C26" s="71"/>
      <c r="D26" s="81"/>
      <c r="E26" s="81"/>
      <c r="F26" s="80"/>
      <c r="G26" s="80"/>
      <c r="H26" s="71"/>
      <c r="I26" s="71"/>
      <c r="J26" s="71"/>
      <c r="K26" s="71"/>
      <c r="L26" s="83"/>
      <c r="M26" s="83"/>
      <c r="N26" s="71"/>
      <c r="O26" s="71"/>
      <c r="P26" s="71"/>
      <c r="Q26" s="71"/>
      <c r="R26" s="71"/>
    </row>
    <row r="27" spans="2:13" s="51" customFormat="1" ht="14.25">
      <c r="B27" s="84"/>
      <c r="C27" s="85"/>
      <c r="D27" s="86"/>
      <c r="E27" s="86"/>
      <c r="F27" s="87"/>
      <c r="L27" s="79"/>
      <c r="M27" s="79"/>
    </row>
    <row r="28" spans="3:13" s="51" customFormat="1" ht="14.25">
      <c r="C28" s="88"/>
      <c r="D28" s="88"/>
      <c r="E28" s="71"/>
      <c r="L28" s="79"/>
      <c r="M28" s="79"/>
    </row>
    <row r="29" spans="8:13" s="51" customFormat="1" ht="14.25">
      <c r="H29" s="84"/>
      <c r="L29" s="79"/>
      <c r="M29" s="79"/>
    </row>
    <row r="30" spans="12:13" s="51" customFormat="1" ht="14.25">
      <c r="L30" s="79"/>
      <c r="M30" s="79"/>
    </row>
    <row r="31" spans="4:13" s="51" customFormat="1" ht="14.25">
      <c r="D31" s="87"/>
      <c r="E31" s="84"/>
      <c r="G31" s="89"/>
      <c r="L31" s="79"/>
      <c r="M31" s="79"/>
    </row>
    <row r="32" spans="4:13" s="51" customFormat="1" ht="14.25">
      <c r="D32" s="87"/>
      <c r="E32" s="84"/>
      <c r="L32" s="79"/>
      <c r="M32" s="79"/>
    </row>
    <row r="33" spans="12:13" s="51" customFormat="1" ht="14.25">
      <c r="L33" s="79"/>
      <c r="M33" s="79"/>
    </row>
    <row r="34" spans="12:13" s="51" customFormat="1" ht="14.25">
      <c r="L34" s="79"/>
      <c r="M34" s="79"/>
    </row>
    <row r="35" spans="12:13" s="51" customFormat="1" ht="14.25">
      <c r="L35" s="79"/>
      <c r="M35" s="79"/>
    </row>
    <row r="36" spans="12:13" s="51" customFormat="1" ht="14.25">
      <c r="L36" s="79"/>
      <c r="M36" s="79"/>
    </row>
    <row r="37" spans="12:13" s="51" customFormat="1" ht="14.25">
      <c r="L37" s="79"/>
      <c r="M37" s="79"/>
    </row>
    <row r="38" spans="12:13" s="51" customFormat="1" ht="14.25">
      <c r="L38" s="79"/>
      <c r="M38" s="79"/>
    </row>
    <row r="39" spans="12:13" s="51" customFormat="1" ht="14.25">
      <c r="L39" s="79"/>
      <c r="M39" s="79"/>
    </row>
    <row r="40" spans="12:13" s="51" customFormat="1" ht="14.25">
      <c r="L40" s="79"/>
      <c r="M40" s="79"/>
    </row>
    <row r="41" spans="12:13" s="51" customFormat="1" ht="14.25">
      <c r="L41" s="79"/>
      <c r="M41" s="79"/>
    </row>
    <row r="42" spans="12:13" s="51" customFormat="1" ht="14.25">
      <c r="L42" s="79"/>
      <c r="M42" s="79"/>
    </row>
    <row r="43" spans="12:13" s="51" customFormat="1" ht="14.25">
      <c r="L43" s="79"/>
      <c r="M43" s="79"/>
    </row>
    <row r="44" spans="12:13" s="51" customFormat="1" ht="14.25">
      <c r="L44" s="79"/>
      <c r="M44" s="79"/>
    </row>
    <row r="45" spans="12:13" s="51" customFormat="1" ht="14.25">
      <c r="L45" s="79"/>
      <c r="M45" s="79"/>
    </row>
    <row r="46" spans="12:13" s="51" customFormat="1" ht="14.25">
      <c r="L46" s="79"/>
      <c r="M46" s="79"/>
    </row>
    <row r="47" spans="12:13" s="51" customFormat="1" ht="14.25">
      <c r="L47" s="79"/>
      <c r="M47" s="79"/>
    </row>
    <row r="48" spans="12:13" s="51" customFormat="1" ht="14.25">
      <c r="L48" s="79"/>
      <c r="M48" s="79"/>
    </row>
    <row r="49" spans="12:13" s="51" customFormat="1" ht="14.25">
      <c r="L49" s="79"/>
      <c r="M49" s="79"/>
    </row>
    <row r="50" spans="12:13" s="51" customFormat="1" ht="14.25">
      <c r="L50" s="79"/>
      <c r="M50" s="79"/>
    </row>
    <row r="51" spans="12:13" s="51" customFormat="1" ht="14.25">
      <c r="L51" s="79"/>
      <c r="M51" s="79"/>
    </row>
    <row r="52" spans="12:13" s="51" customFormat="1" ht="14.25">
      <c r="L52" s="79"/>
      <c r="M52" s="79"/>
    </row>
    <row r="53" spans="12:13" s="51" customFormat="1" ht="14.25">
      <c r="L53" s="79"/>
      <c r="M53" s="79"/>
    </row>
    <row r="54" spans="12:13" s="51" customFormat="1" ht="14.25">
      <c r="L54" s="79"/>
      <c r="M54" s="79"/>
    </row>
    <row r="55" spans="12:13" s="51" customFormat="1" ht="14.25">
      <c r="L55" s="79"/>
      <c r="M55" s="79"/>
    </row>
    <row r="56" spans="12:13" s="51" customFormat="1" ht="14.25">
      <c r="L56" s="79"/>
      <c r="M56" s="79"/>
    </row>
    <row r="57" spans="12:13" s="51" customFormat="1" ht="14.25">
      <c r="L57" s="79"/>
      <c r="M57" s="79"/>
    </row>
    <row r="58" spans="12:13" s="51" customFormat="1" ht="14.25">
      <c r="L58" s="79"/>
      <c r="M58" s="79"/>
    </row>
    <row r="59" spans="12:13" s="51" customFormat="1" ht="14.25">
      <c r="L59" s="79"/>
      <c r="M59" s="79"/>
    </row>
    <row r="60" spans="12:13" s="51" customFormat="1" ht="14.25">
      <c r="L60" s="79"/>
      <c r="M60" s="79"/>
    </row>
    <row r="61" spans="12:13" s="51" customFormat="1" ht="14.25">
      <c r="L61" s="79"/>
      <c r="M61" s="79"/>
    </row>
    <row r="62" spans="12:13" s="51" customFormat="1" ht="14.25">
      <c r="L62" s="79"/>
      <c r="M62" s="79"/>
    </row>
    <row r="63" spans="12:13" s="51" customFormat="1" ht="14.25">
      <c r="L63" s="79"/>
      <c r="M63" s="79"/>
    </row>
    <row r="64" spans="12:13" s="51" customFormat="1" ht="14.25">
      <c r="L64" s="79"/>
      <c r="M64" s="79"/>
    </row>
    <row r="65" spans="12:13" s="51" customFormat="1" ht="14.25">
      <c r="L65" s="79"/>
      <c r="M65" s="79"/>
    </row>
    <row r="66" spans="12:13" s="51" customFormat="1" ht="14.25">
      <c r="L66" s="79"/>
      <c r="M66" s="79"/>
    </row>
    <row r="67" spans="12:13" s="51" customFormat="1" ht="14.25">
      <c r="L67" s="79"/>
      <c r="M67" s="79"/>
    </row>
    <row r="68" spans="12:13" s="51" customFormat="1" ht="14.25">
      <c r="L68" s="79"/>
      <c r="M68" s="79"/>
    </row>
    <row r="69" spans="12:13" s="51" customFormat="1" ht="14.25">
      <c r="L69" s="79"/>
      <c r="M69" s="79"/>
    </row>
    <row r="70" spans="12:13" s="51" customFormat="1" ht="14.25">
      <c r="L70" s="79"/>
      <c r="M70" s="79"/>
    </row>
    <row r="71" spans="12:13" s="51" customFormat="1" ht="14.25">
      <c r="L71" s="79"/>
      <c r="M71" s="79"/>
    </row>
    <row r="72" spans="12:13" s="51" customFormat="1" ht="14.25">
      <c r="L72" s="79"/>
      <c r="M72" s="79"/>
    </row>
    <row r="73" spans="12:13" s="51" customFormat="1" ht="14.25">
      <c r="L73" s="79"/>
      <c r="M73" s="79"/>
    </row>
    <row r="74" spans="12:13" s="51" customFormat="1" ht="14.25">
      <c r="L74" s="79"/>
      <c r="M74" s="79"/>
    </row>
    <row r="75" spans="12:13" s="51" customFormat="1" ht="14.25">
      <c r="L75" s="79"/>
      <c r="M75" s="79"/>
    </row>
    <row r="76" spans="12:13" s="51" customFormat="1" ht="14.25">
      <c r="L76" s="79"/>
      <c r="M76" s="79"/>
    </row>
    <row r="77" spans="12:13" s="51" customFormat="1" ht="14.25">
      <c r="L77" s="79"/>
      <c r="M77" s="79"/>
    </row>
    <row r="78" spans="12:13" s="51" customFormat="1" ht="14.25">
      <c r="L78" s="79"/>
      <c r="M78" s="79"/>
    </row>
    <row r="79" spans="12:13" s="51" customFormat="1" ht="14.25">
      <c r="L79" s="79"/>
      <c r="M79" s="79"/>
    </row>
    <row r="80" spans="12:13" s="51" customFormat="1" ht="14.25">
      <c r="L80" s="79"/>
      <c r="M80" s="79"/>
    </row>
    <row r="81" spans="12:13" s="51" customFormat="1" ht="14.25">
      <c r="L81" s="79"/>
      <c r="M81" s="79"/>
    </row>
    <row r="82" spans="12:13" s="51" customFormat="1" ht="14.25">
      <c r="L82" s="79"/>
      <c r="M82" s="79"/>
    </row>
    <row r="83" spans="12:13" s="51" customFormat="1" ht="14.25">
      <c r="L83" s="79"/>
      <c r="M83" s="79"/>
    </row>
    <row r="84" spans="12:13" s="51" customFormat="1" ht="14.25">
      <c r="L84" s="79"/>
      <c r="M84" s="79"/>
    </row>
    <row r="85" spans="12:13" s="51" customFormat="1" ht="14.25">
      <c r="L85" s="79"/>
      <c r="M85" s="79"/>
    </row>
    <row r="86" spans="12:13" s="51" customFormat="1" ht="14.25">
      <c r="L86" s="79"/>
      <c r="M86" s="79"/>
    </row>
    <row r="87" spans="12:13" s="51" customFormat="1" ht="14.25">
      <c r="L87" s="79"/>
      <c r="M87" s="79"/>
    </row>
    <row r="88" spans="12:13" s="51" customFormat="1" ht="14.25">
      <c r="L88" s="79"/>
      <c r="M88" s="79"/>
    </row>
    <row r="89" spans="12:13" s="51" customFormat="1" ht="14.25">
      <c r="L89" s="79"/>
      <c r="M89" s="79"/>
    </row>
    <row r="90" spans="12:13" s="51" customFormat="1" ht="14.25">
      <c r="L90" s="79"/>
      <c r="M90" s="79"/>
    </row>
    <row r="91" spans="12:13" s="51" customFormat="1" ht="14.25">
      <c r="L91" s="79"/>
      <c r="M91" s="79"/>
    </row>
    <row r="92" spans="12:13" s="51" customFormat="1" ht="14.25">
      <c r="L92" s="79"/>
      <c r="M92" s="79"/>
    </row>
    <row r="93" spans="12:13" s="51" customFormat="1" ht="14.25">
      <c r="L93" s="79"/>
      <c r="M93" s="79"/>
    </row>
    <row r="94" spans="12:13" s="51" customFormat="1" ht="14.25">
      <c r="L94" s="79"/>
      <c r="M94" s="79"/>
    </row>
    <row r="95" spans="12:13" s="51" customFormat="1" ht="14.25">
      <c r="L95" s="79"/>
      <c r="M95" s="79"/>
    </row>
    <row r="96" spans="12:13" s="51" customFormat="1" ht="14.25">
      <c r="L96" s="79"/>
      <c r="M96" s="79"/>
    </row>
    <row r="97" spans="12:13" s="51" customFormat="1" ht="14.25">
      <c r="L97" s="79"/>
      <c r="M97" s="79"/>
    </row>
    <row r="98" spans="12:13" s="51" customFormat="1" ht="14.25">
      <c r="L98" s="79"/>
      <c r="M98" s="79"/>
    </row>
    <row r="99" spans="12:13" s="51" customFormat="1" ht="14.25">
      <c r="L99" s="79"/>
      <c r="M99" s="79"/>
    </row>
    <row r="100" spans="12:13" s="51" customFormat="1" ht="14.25">
      <c r="L100" s="79"/>
      <c r="M100" s="79"/>
    </row>
    <row r="101" spans="12:13" s="51" customFormat="1" ht="14.25">
      <c r="L101" s="79"/>
      <c r="M101" s="79"/>
    </row>
    <row r="102" spans="12:13" s="51" customFormat="1" ht="14.25">
      <c r="L102" s="79"/>
      <c r="M102" s="79"/>
    </row>
    <row r="103" spans="12:13" s="51" customFormat="1" ht="14.25">
      <c r="L103" s="79"/>
      <c r="M103" s="79"/>
    </row>
    <row r="104" spans="12:13" s="51" customFormat="1" ht="14.25">
      <c r="L104" s="79"/>
      <c r="M104" s="79"/>
    </row>
    <row r="105" spans="12:13" s="51" customFormat="1" ht="14.25">
      <c r="L105" s="79"/>
      <c r="M105" s="79"/>
    </row>
    <row r="106" spans="12:13" s="51" customFormat="1" ht="14.25">
      <c r="L106" s="79"/>
      <c r="M106" s="79"/>
    </row>
    <row r="107" spans="12:13" s="51" customFormat="1" ht="14.25">
      <c r="L107" s="79"/>
      <c r="M107" s="79"/>
    </row>
    <row r="108" spans="12:13" s="51" customFormat="1" ht="14.25">
      <c r="L108" s="79"/>
      <c r="M108" s="79"/>
    </row>
    <row r="109" spans="12:13" s="51" customFormat="1" ht="14.25">
      <c r="L109" s="79"/>
      <c r="M109" s="79"/>
    </row>
    <row r="110" spans="12:13" s="51" customFormat="1" ht="14.25">
      <c r="L110" s="79"/>
      <c r="M110" s="79"/>
    </row>
    <row r="111" spans="12:13" s="51" customFormat="1" ht="14.25">
      <c r="L111" s="79"/>
      <c r="M111" s="79"/>
    </row>
    <row r="112" spans="12:13" s="51" customFormat="1" ht="14.25">
      <c r="L112" s="79"/>
      <c r="M112" s="79"/>
    </row>
    <row r="113" spans="12:13" s="51" customFormat="1" ht="14.25">
      <c r="L113" s="79"/>
      <c r="M113" s="79"/>
    </row>
    <row r="114" spans="12:13" s="51" customFormat="1" ht="14.25">
      <c r="L114" s="79"/>
      <c r="M114" s="79"/>
    </row>
    <row r="115" spans="12:13" s="51" customFormat="1" ht="14.25">
      <c r="L115" s="79"/>
      <c r="M115" s="79"/>
    </row>
    <row r="116" spans="12:13" s="51" customFormat="1" ht="14.25">
      <c r="L116" s="79"/>
      <c r="M116" s="79"/>
    </row>
    <row r="117" spans="12:13" s="51" customFormat="1" ht="14.25">
      <c r="L117" s="79"/>
      <c r="M117" s="79"/>
    </row>
    <row r="118" spans="12:13" s="51" customFormat="1" ht="14.25">
      <c r="L118" s="79"/>
      <c r="M118" s="79"/>
    </row>
    <row r="119" spans="12:13" s="51" customFormat="1" ht="14.25">
      <c r="L119" s="79"/>
      <c r="M119" s="79"/>
    </row>
    <row r="120" spans="12:13" s="51" customFormat="1" ht="14.25">
      <c r="L120" s="79"/>
      <c r="M120" s="79"/>
    </row>
    <row r="121" spans="12:13" s="51" customFormat="1" ht="14.25">
      <c r="L121" s="79"/>
      <c r="M121" s="79"/>
    </row>
    <row r="122" spans="12:13" s="51" customFormat="1" ht="14.25">
      <c r="L122" s="79"/>
      <c r="M122" s="79"/>
    </row>
    <row r="123" spans="12:13" s="51" customFormat="1" ht="14.25">
      <c r="L123" s="79"/>
      <c r="M123" s="79"/>
    </row>
    <row r="124" spans="12:13" s="51" customFormat="1" ht="14.25">
      <c r="L124" s="79"/>
      <c r="M124" s="79"/>
    </row>
    <row r="125" spans="12:13" s="51" customFormat="1" ht="14.25">
      <c r="L125" s="79"/>
      <c r="M125" s="79"/>
    </row>
    <row r="126" spans="12:13" s="51" customFormat="1" ht="14.25">
      <c r="L126" s="79"/>
      <c r="M126" s="79"/>
    </row>
    <row r="127" spans="12:13" s="51" customFormat="1" ht="14.25">
      <c r="L127" s="79"/>
      <c r="M127" s="79"/>
    </row>
    <row r="128" spans="12:13" s="51" customFormat="1" ht="14.25">
      <c r="L128" s="79"/>
      <c r="M128" s="79"/>
    </row>
    <row r="129" spans="12:13" s="51" customFormat="1" ht="14.25">
      <c r="L129" s="79"/>
      <c r="M129" s="79"/>
    </row>
    <row r="130" spans="12:13" s="51" customFormat="1" ht="14.25">
      <c r="L130" s="79"/>
      <c r="M130" s="79"/>
    </row>
    <row r="131" spans="12:13" s="51" customFormat="1" ht="14.25">
      <c r="L131" s="79"/>
      <c r="M131" s="79"/>
    </row>
    <row r="132" spans="12:13" s="51" customFormat="1" ht="14.25">
      <c r="L132" s="79"/>
      <c r="M132" s="79"/>
    </row>
    <row r="133" spans="12:13" s="51" customFormat="1" ht="14.25">
      <c r="L133" s="79"/>
      <c r="M133" s="79"/>
    </row>
    <row r="134" spans="12:13" s="51" customFormat="1" ht="14.25">
      <c r="L134" s="79"/>
      <c r="M134" s="79"/>
    </row>
    <row r="135" spans="12:13" s="51" customFormat="1" ht="14.25">
      <c r="L135" s="79"/>
      <c r="M135" s="79"/>
    </row>
    <row r="136" spans="12:13" s="51" customFormat="1" ht="14.25">
      <c r="L136" s="79"/>
      <c r="M136" s="79"/>
    </row>
    <row r="137" spans="12:13" s="51" customFormat="1" ht="14.25">
      <c r="L137" s="79"/>
      <c r="M137" s="79"/>
    </row>
    <row r="138" spans="12:13" s="51" customFormat="1" ht="14.25">
      <c r="L138" s="79"/>
      <c r="M138" s="79"/>
    </row>
    <row r="139" spans="12:13" s="51" customFormat="1" ht="14.25">
      <c r="L139" s="79"/>
      <c r="M139" s="79"/>
    </row>
    <row r="140" spans="12:13" s="51" customFormat="1" ht="14.25">
      <c r="L140" s="79"/>
      <c r="M140" s="79"/>
    </row>
    <row r="141" spans="12:13" s="51" customFormat="1" ht="14.25">
      <c r="L141" s="79"/>
      <c r="M141" s="79"/>
    </row>
    <row r="142" spans="12:13" s="51" customFormat="1" ht="14.25">
      <c r="L142" s="79"/>
      <c r="M142" s="79"/>
    </row>
    <row r="143" spans="12:13" s="51" customFormat="1" ht="14.25">
      <c r="L143" s="79"/>
      <c r="M143" s="79"/>
    </row>
    <row r="144" spans="12:13" s="51" customFormat="1" ht="14.25">
      <c r="L144" s="79"/>
      <c r="M144" s="79"/>
    </row>
    <row r="145" spans="12:13" s="51" customFormat="1" ht="14.25">
      <c r="L145" s="79"/>
      <c r="M145" s="79"/>
    </row>
    <row r="146" spans="12:13" s="51" customFormat="1" ht="14.25">
      <c r="L146" s="79"/>
      <c r="M146" s="79"/>
    </row>
    <row r="147" spans="12:13" s="51" customFormat="1" ht="14.25">
      <c r="L147" s="79"/>
      <c r="M147" s="79"/>
    </row>
    <row r="148" spans="12:13" s="51" customFormat="1" ht="14.25">
      <c r="L148" s="79"/>
      <c r="M148" s="79"/>
    </row>
    <row r="149" spans="12:13" s="51" customFormat="1" ht="14.25">
      <c r="L149" s="79"/>
      <c r="M149" s="79"/>
    </row>
    <row r="150" spans="12:13" s="51" customFormat="1" ht="14.25">
      <c r="L150" s="79"/>
      <c r="M150" s="79"/>
    </row>
    <row r="151" spans="12:13" s="51" customFormat="1" ht="14.25">
      <c r="L151" s="79"/>
      <c r="M151" s="79"/>
    </row>
    <row r="152" spans="12:13" s="51" customFormat="1" ht="14.25">
      <c r="L152" s="79"/>
      <c r="M152" s="79"/>
    </row>
    <row r="153" spans="12:13" s="51" customFormat="1" ht="14.25">
      <c r="L153" s="79"/>
      <c r="M153" s="79"/>
    </row>
    <row r="154" spans="12:13" s="51" customFormat="1" ht="14.25">
      <c r="L154" s="79"/>
      <c r="M154" s="79"/>
    </row>
    <row r="155" spans="12:13" s="51" customFormat="1" ht="14.25">
      <c r="L155" s="79"/>
      <c r="M155" s="79"/>
    </row>
    <row r="156" spans="12:13" s="51" customFormat="1" ht="14.25">
      <c r="L156" s="79"/>
      <c r="M156" s="79"/>
    </row>
    <row r="157" spans="12:13" s="51" customFormat="1" ht="14.25">
      <c r="L157" s="79"/>
      <c r="M157" s="79"/>
    </row>
    <row r="158" spans="12:13" s="51" customFormat="1" ht="14.25">
      <c r="L158" s="79"/>
      <c r="M158" s="79"/>
    </row>
    <row r="159" spans="12:13" s="51" customFormat="1" ht="14.25">
      <c r="L159" s="79"/>
      <c r="M159" s="79"/>
    </row>
    <row r="160" spans="12:13" s="51" customFormat="1" ht="14.25">
      <c r="L160" s="79"/>
      <c r="M160" s="79"/>
    </row>
    <row r="161" spans="12:13" s="51" customFormat="1" ht="14.25">
      <c r="L161" s="79"/>
      <c r="M161" s="79"/>
    </row>
    <row r="162" spans="12:13" s="51" customFormat="1" ht="14.25">
      <c r="L162" s="79"/>
      <c r="M162" s="79"/>
    </row>
    <row r="163" spans="12:13" s="51" customFormat="1" ht="14.25">
      <c r="L163" s="79"/>
      <c r="M163" s="79"/>
    </row>
    <row r="164" spans="12:13" s="51" customFormat="1" ht="14.25">
      <c r="L164" s="79"/>
      <c r="M164" s="79"/>
    </row>
    <row r="165" spans="12:13" s="51" customFormat="1" ht="14.25">
      <c r="L165" s="79"/>
      <c r="M165" s="79"/>
    </row>
    <row r="166" spans="12:13" s="51" customFormat="1" ht="14.25">
      <c r="L166" s="79"/>
      <c r="M166" s="79"/>
    </row>
    <row r="167" spans="12:13" s="51" customFormat="1" ht="14.25">
      <c r="L167" s="79"/>
      <c r="M167" s="79"/>
    </row>
    <row r="168" spans="12:13" s="51" customFormat="1" ht="14.25">
      <c r="L168" s="79"/>
      <c r="M168" s="79"/>
    </row>
    <row r="169" spans="12:13" s="51" customFormat="1" ht="14.25">
      <c r="L169" s="79"/>
      <c r="M169" s="79"/>
    </row>
    <row r="170" spans="12:13" s="51" customFormat="1" ht="14.25">
      <c r="L170" s="79"/>
      <c r="M170" s="79"/>
    </row>
    <row r="171" spans="12:13" s="51" customFormat="1" ht="14.25">
      <c r="L171" s="79"/>
      <c r="M171" s="79"/>
    </row>
    <row r="172" spans="12:13" s="51" customFormat="1" ht="14.25">
      <c r="L172" s="79"/>
      <c r="M172" s="79"/>
    </row>
    <row r="173" spans="12:13" s="51" customFormat="1" ht="14.25">
      <c r="L173" s="79"/>
      <c r="M173" s="79"/>
    </row>
    <row r="174" spans="12:13" s="51" customFormat="1" ht="14.25">
      <c r="L174" s="79"/>
      <c r="M174" s="79"/>
    </row>
    <row r="175" spans="12:13" s="51" customFormat="1" ht="14.25">
      <c r="L175" s="79"/>
      <c r="M175" s="79"/>
    </row>
    <row r="176" spans="12:13" s="51" customFormat="1" ht="14.25">
      <c r="L176" s="79"/>
      <c r="M176" s="79"/>
    </row>
    <row r="177" spans="12:13" s="51" customFormat="1" ht="14.25">
      <c r="L177" s="79"/>
      <c r="M177" s="79"/>
    </row>
    <row r="178" spans="12:13" s="51" customFormat="1" ht="14.25">
      <c r="L178" s="79"/>
      <c r="M178" s="79"/>
    </row>
    <row r="179" spans="12:13" s="51" customFormat="1" ht="14.25">
      <c r="L179" s="79"/>
      <c r="M179" s="79"/>
    </row>
    <row r="180" spans="12:13" s="51" customFormat="1" ht="14.25">
      <c r="L180" s="79"/>
      <c r="M180" s="79"/>
    </row>
    <row r="181" spans="12:13" s="51" customFormat="1" ht="14.25">
      <c r="L181" s="79"/>
      <c r="M181" s="79"/>
    </row>
    <row r="182" spans="12:13" s="51" customFormat="1" ht="14.25">
      <c r="L182" s="79"/>
      <c r="M182" s="79"/>
    </row>
    <row r="183" spans="12:13" s="51" customFormat="1" ht="14.25">
      <c r="L183" s="79"/>
      <c r="M183" s="79"/>
    </row>
    <row r="184" spans="12:13" s="51" customFormat="1" ht="14.25">
      <c r="L184" s="79"/>
      <c r="M184" s="79"/>
    </row>
    <row r="185" spans="12:13" s="51" customFormat="1" ht="14.25">
      <c r="L185" s="79"/>
      <c r="M185" s="79"/>
    </row>
    <row r="186" spans="12:13" s="51" customFormat="1" ht="14.25">
      <c r="L186" s="79"/>
      <c r="M186" s="79"/>
    </row>
    <row r="187" spans="12:13" s="51" customFormat="1" ht="14.25">
      <c r="L187" s="79"/>
      <c r="M187" s="79"/>
    </row>
    <row r="188" spans="12:13" s="51" customFormat="1" ht="14.25">
      <c r="L188" s="79"/>
      <c r="M188" s="79"/>
    </row>
    <row r="189" spans="12:13" s="51" customFormat="1" ht="14.25">
      <c r="L189" s="79"/>
      <c r="M189" s="79"/>
    </row>
    <row r="190" spans="12:13" s="51" customFormat="1" ht="14.25">
      <c r="L190" s="79"/>
      <c r="M190" s="79"/>
    </row>
    <row r="191" spans="12:13" s="51" customFormat="1" ht="14.25">
      <c r="L191" s="79"/>
      <c r="M191" s="79"/>
    </row>
    <row r="192" spans="12:13" s="51" customFormat="1" ht="14.25">
      <c r="L192" s="79"/>
      <c r="M192" s="79"/>
    </row>
    <row r="193" spans="12:13" s="51" customFormat="1" ht="14.25">
      <c r="L193" s="79"/>
      <c r="M193" s="79"/>
    </row>
    <row r="194" spans="12:13" s="51" customFormat="1" ht="14.25">
      <c r="L194" s="79"/>
      <c r="M194" s="79"/>
    </row>
    <row r="195" spans="12:13" s="51" customFormat="1" ht="14.25">
      <c r="L195" s="79"/>
      <c r="M195" s="79"/>
    </row>
    <row r="196" spans="12:13" s="51" customFormat="1" ht="14.25">
      <c r="L196" s="79"/>
      <c r="M196" s="79"/>
    </row>
    <row r="197" spans="12:13" s="51" customFormat="1" ht="14.25">
      <c r="L197" s="79"/>
      <c r="M197" s="79"/>
    </row>
    <row r="198" spans="12:13" s="51" customFormat="1" ht="14.25">
      <c r="L198" s="79"/>
      <c r="M198" s="79"/>
    </row>
    <row r="199" spans="12:13" s="51" customFormat="1" ht="14.25">
      <c r="L199" s="79"/>
      <c r="M199" s="79"/>
    </row>
    <row r="200" spans="12:13" s="51" customFormat="1" ht="14.25">
      <c r="L200" s="79"/>
      <c r="M200" s="79"/>
    </row>
    <row r="201" spans="12:13" s="51" customFormat="1" ht="14.25">
      <c r="L201" s="79"/>
      <c r="M201" s="79"/>
    </row>
    <row r="202" spans="12:13" s="51" customFormat="1" ht="14.25">
      <c r="L202" s="79"/>
      <c r="M202" s="79"/>
    </row>
    <row r="203" spans="12:13" s="51" customFormat="1" ht="14.25">
      <c r="L203" s="79"/>
      <c r="M203" s="79"/>
    </row>
    <row r="204" spans="12:13" s="51" customFormat="1" ht="14.25">
      <c r="L204" s="79"/>
      <c r="M204" s="79"/>
    </row>
    <row r="205" spans="12:13" s="51" customFormat="1" ht="14.25">
      <c r="L205" s="79"/>
      <c r="M205" s="79"/>
    </row>
    <row r="206" spans="12:13" s="51" customFormat="1" ht="14.25">
      <c r="L206" s="79"/>
      <c r="M206" s="79"/>
    </row>
    <row r="207" spans="12:13" s="51" customFormat="1" ht="14.25">
      <c r="L207" s="79"/>
      <c r="M207" s="79"/>
    </row>
    <row r="208" spans="12:13" s="51" customFormat="1" ht="14.25">
      <c r="L208" s="79"/>
      <c r="M208" s="79"/>
    </row>
    <row r="209" spans="12:13" s="51" customFormat="1" ht="14.25">
      <c r="L209" s="79"/>
      <c r="M209" s="79"/>
    </row>
    <row r="210" spans="12:13" s="51" customFormat="1" ht="14.25">
      <c r="L210" s="79"/>
      <c r="M210" s="79"/>
    </row>
    <row r="211" spans="12:13" s="51" customFormat="1" ht="14.25">
      <c r="L211" s="79"/>
      <c r="M211" s="79"/>
    </row>
    <row r="212" spans="12:13" s="51" customFormat="1" ht="14.25">
      <c r="L212" s="79"/>
      <c r="M212" s="79"/>
    </row>
    <row r="213" spans="12:13" s="51" customFormat="1" ht="14.25">
      <c r="L213" s="79"/>
      <c r="M213" s="79"/>
    </row>
    <row r="214" spans="12:13" s="51" customFormat="1" ht="14.25">
      <c r="L214" s="79"/>
      <c r="M214" s="79"/>
    </row>
    <row r="215" spans="12:13" s="51" customFormat="1" ht="14.25">
      <c r="L215" s="79"/>
      <c r="M215" s="79"/>
    </row>
    <row r="216" spans="12:13" s="51" customFormat="1" ht="14.25">
      <c r="L216" s="79"/>
      <c r="M216" s="79"/>
    </row>
    <row r="217" spans="12:13" s="51" customFormat="1" ht="14.25">
      <c r="L217" s="79"/>
      <c r="M217" s="79"/>
    </row>
    <row r="218" spans="12:13" s="51" customFormat="1" ht="14.25">
      <c r="L218" s="79"/>
      <c r="M218" s="79"/>
    </row>
    <row r="219" spans="12:13" s="51" customFormat="1" ht="14.25">
      <c r="L219" s="79"/>
      <c r="M219" s="79"/>
    </row>
    <row r="220" spans="12:13" s="51" customFormat="1" ht="14.25">
      <c r="L220" s="79"/>
      <c r="M220" s="79"/>
    </row>
    <row r="221" spans="12:13" s="51" customFormat="1" ht="14.25">
      <c r="L221" s="79"/>
      <c r="M221" s="79"/>
    </row>
    <row r="222" spans="12:13" s="51" customFormat="1" ht="14.25">
      <c r="L222" s="79"/>
      <c r="M222" s="79"/>
    </row>
    <row r="223" spans="12:13" s="51" customFormat="1" ht="14.25">
      <c r="L223" s="79"/>
      <c r="M223" s="79"/>
    </row>
    <row r="224" spans="12:13" s="51" customFormat="1" ht="14.25">
      <c r="L224" s="79"/>
      <c r="M224" s="79"/>
    </row>
    <row r="225" spans="12:13" s="51" customFormat="1" ht="14.25">
      <c r="L225" s="79"/>
      <c r="M225" s="79"/>
    </row>
    <row r="226" spans="12:13" s="51" customFormat="1" ht="14.25">
      <c r="L226" s="79"/>
      <c r="M226" s="79"/>
    </row>
    <row r="227" spans="12:13" s="51" customFormat="1" ht="14.25">
      <c r="L227" s="79"/>
      <c r="M227" s="79"/>
    </row>
    <row r="228" spans="12:13" s="51" customFormat="1" ht="14.25">
      <c r="L228" s="79"/>
      <c r="M228" s="79"/>
    </row>
    <row r="229" spans="12:13" s="51" customFormat="1" ht="14.25">
      <c r="L229" s="79"/>
      <c r="M229" s="79"/>
    </row>
    <row r="230" spans="12:13" s="51" customFormat="1" ht="14.25">
      <c r="L230" s="79"/>
      <c r="M230" s="79"/>
    </row>
  </sheetData>
  <sheetProtection/>
  <mergeCells count="17">
    <mergeCell ref="C18:G18"/>
    <mergeCell ref="A1:A3"/>
    <mergeCell ref="B1:B3"/>
    <mergeCell ref="C1:J1"/>
    <mergeCell ref="K1:N1"/>
    <mergeCell ref="C2:E2"/>
    <mergeCell ref="F2:G2"/>
    <mergeCell ref="H2:H3"/>
    <mergeCell ref="N2:N3"/>
    <mergeCell ref="I2:I3"/>
    <mergeCell ref="J2:J3"/>
    <mergeCell ref="K2:K3"/>
    <mergeCell ref="C17:E17"/>
    <mergeCell ref="L2:L3"/>
    <mergeCell ref="M2:M3"/>
    <mergeCell ref="F17:G17"/>
    <mergeCell ref="K17:N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BartekP</dc:creator>
  <cp:keywords/>
  <dc:description/>
  <cp:lastModifiedBy>Marta Wytrych</cp:lastModifiedBy>
  <cp:lastPrinted>2020-11-02T15:38:24Z</cp:lastPrinted>
  <dcterms:created xsi:type="dcterms:W3CDTF">2012-01-13T14:07:06Z</dcterms:created>
  <dcterms:modified xsi:type="dcterms:W3CDTF">2020-11-02T15:39:41Z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