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60" tabRatio="686" activeTab="0"/>
  </bookViews>
  <sheets>
    <sheet name="2026" sheetId="1" r:id="rId1"/>
  </sheets>
  <definedNames>
    <definedName name="_xlnm._FilterDatabase" localSheetId="0" hidden="1">'2026'!$A$4:$AH$15</definedName>
    <definedName name="_xlnm.Print_Area" localSheetId="0">'2026'!$A$1:$AH$23</definedName>
  </definedNames>
  <calcPr fullCalcOnLoad="1"/>
</workbook>
</file>

<file path=xl/sharedStrings.xml><?xml version="1.0" encoding="utf-8"?>
<sst xmlns="http://schemas.openxmlformats.org/spreadsheetml/2006/main" count="212" uniqueCount="69">
  <si>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</si>
  <si>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</si>
  <si>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</si>
  <si>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</si>
  <si>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</si>
  <si>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</si>
  <si>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</si>
  <si>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</si>
  <si>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</si>
  <si>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</si>
  <si>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</si>
  <si>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</si>
  <si>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</si>
  <si>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</si>
  <si>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DANE PUNKTU POBORU ENERGII ELEKTRYCZNEJ</t>
  </si>
  <si>
    <t>INSTALACJA FOTOWOLTAICZNA [TAK/NIE]</t>
  </si>
  <si>
    <t>Leszno</t>
  </si>
  <si>
    <t>64-100</t>
  </si>
  <si>
    <t>B23</t>
  </si>
  <si>
    <t>B21</t>
  </si>
  <si>
    <t>B22</t>
  </si>
  <si>
    <t>Strzyżewice</t>
  </si>
  <si>
    <t xml:space="preserve">Radomicko </t>
  </si>
  <si>
    <t>64-111</t>
  </si>
  <si>
    <t>B11</t>
  </si>
  <si>
    <t>Żakowo</t>
  </si>
  <si>
    <t>MOC INSTALACJI FOTOWOLTAICZNEJ [kWp]</t>
  </si>
  <si>
    <t>NUMER LOKALU</t>
  </si>
  <si>
    <t>NUMER DOMU</t>
  </si>
  <si>
    <t>NUMER DZIAŁKI</t>
  </si>
  <si>
    <t xml:space="preserve">Grunwaldzka </t>
  </si>
  <si>
    <t>2B</t>
  </si>
  <si>
    <t xml:space="preserve"> - </t>
  </si>
  <si>
    <t xml:space="preserve">Lipowa </t>
  </si>
  <si>
    <t xml:space="preserve">1 Maja </t>
  </si>
  <si>
    <t>Francuska</t>
  </si>
  <si>
    <t xml:space="preserve">Lotnicza </t>
  </si>
  <si>
    <t>Lipno</t>
  </si>
  <si>
    <t>NIE</t>
  </si>
  <si>
    <t>TAK</t>
  </si>
  <si>
    <t>590310600000592033</t>
  </si>
  <si>
    <t>590310600000592026</t>
  </si>
  <si>
    <t>590310600000592019</t>
  </si>
  <si>
    <t>590310600000592002</t>
  </si>
  <si>
    <t>590310600000589392</t>
  </si>
  <si>
    <t>590310600000589408</t>
  </si>
  <si>
    <t>590310600001057760</t>
  </si>
  <si>
    <t>590310600001057746</t>
  </si>
  <si>
    <t>590310600000464422</t>
  </si>
  <si>
    <t>590310600000466792</t>
  </si>
  <si>
    <t>Lipowa 76A</t>
  </si>
  <si>
    <t>OBECNA MOC UMOWNA [kW]</t>
  </si>
  <si>
    <t>DANE PŁATNIKA/ODBIORCY</t>
  </si>
  <si>
    <t>OKRES DOSTAW</t>
  </si>
  <si>
    <t>NAZWA OSD</t>
  </si>
  <si>
    <t>ENEA Operator Sp. z o.o.</t>
  </si>
  <si>
    <t>SZACOWANE ZUŻYCIE ENERGII ELEKTRYCZNEJ [MWh] W OKRESIE 12 MIESIĘCY - ZAMÓWIENIE PODSTAWOWE</t>
  </si>
  <si>
    <t>SZACOWANE ZUŻYCIE ENERGII ELEKTRYCZNEJ [MWh] W OKRESIE 12 MIESIĘCY - PRAWO OPCJI [15%]</t>
  </si>
  <si>
    <t>SZACOWANE ZUŻYCIE ENERGII ELEKTRYCZNEJ [MWh] W OKRESIE 12 MIESIĘCY - ZAMÓWIENIE PODSTAWOWE Z PRAWEM OPCJI [15%]</t>
  </si>
  <si>
    <t>PLANOWANA MOC UMOWNA [MW]</t>
  </si>
  <si>
    <t>SUMA [MWh]</t>
  </si>
  <si>
    <r>
      <t xml:space="preserve">SUMA ZAMÓWENIE PODSTAWOWE </t>
    </r>
    <r>
      <rPr>
        <b/>
        <sz val="10"/>
        <color indexed="10"/>
        <rFont val="Arial"/>
        <family val="2"/>
      </rPr>
      <t>(MWh)</t>
    </r>
  </si>
  <si>
    <r>
      <t xml:space="preserve">SUMA PRAWO OPCJI </t>
    </r>
    <r>
      <rPr>
        <b/>
        <sz val="10"/>
        <color indexed="10"/>
        <rFont val="Arial"/>
        <family val="2"/>
      </rPr>
      <t>(MWh)</t>
    </r>
  </si>
  <si>
    <r>
      <t xml:space="preserve">SUMA ZAMÓWENIE PODSTAWOWE </t>
    </r>
    <r>
      <rPr>
        <b/>
        <sz val="10"/>
        <color indexed="10"/>
        <rFont val="Arial"/>
        <family val="2"/>
      </rPr>
      <t>(MWh)</t>
    </r>
    <r>
      <rPr>
        <b/>
        <sz val="10"/>
        <rFont val="Arial"/>
        <family val="2"/>
      </rPr>
      <t xml:space="preserve"> + PRAWO OPCJI (</t>
    </r>
    <r>
      <rPr>
        <b/>
        <sz val="10"/>
        <color indexed="10"/>
        <rFont val="Arial"/>
        <family val="2"/>
      </rPr>
      <t>MWh)</t>
    </r>
  </si>
  <si>
    <t>Wodociągi Leszczyńskie Sp. z o.o.</t>
  </si>
  <si>
    <t>PLANOWANA INSTALACJA PV</t>
  </si>
  <si>
    <t>TAK (moc 9,20 kWp)</t>
  </si>
  <si>
    <t>Część V - Opis przedmiotu zamówienia - Dostawa energii elektrycznej dla okresu od 01.01.2026 roku do 31.12.2026 roku</t>
  </si>
  <si>
    <t>01.01.2026-31.12.2026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</si>
</sst>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9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3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42" fillId="10" borderId="0" applyNumberFormat="0" applyBorder="0" applyAlignment="0" applyProtection="0"/>
    <xf numFmtId="0" fontId="0" fillId="5" borderId="0" applyNumberFormat="0" applyBorder="0" applyAlignment="0" applyProtection="0"/>
    <xf numFmtId="0" fontId="42" fillId="11" borderId="0" applyNumberFormat="0" applyBorder="0" applyAlignment="0" applyProtection="0"/>
    <xf numFmtId="0" fontId="0" fillId="6" borderId="0" applyNumberFormat="0" applyBorder="0" applyAlignment="0" applyProtection="0"/>
    <xf numFmtId="0" fontId="42" fillId="12" borderId="0" applyNumberFormat="0" applyBorder="0" applyAlignment="0" applyProtection="0"/>
    <xf numFmtId="0" fontId="0" fillId="7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2" fillId="18" borderId="0" applyNumberFormat="0" applyBorder="0" applyAlignment="0" applyProtection="0"/>
    <xf numFmtId="0" fontId="0" fillId="15" borderId="0" applyNumberFormat="0" applyBorder="0" applyAlignment="0" applyProtection="0"/>
    <xf numFmtId="0" fontId="42" fillId="19" borderId="0" applyNumberFormat="0" applyBorder="0" applyAlignment="0" applyProtection="0"/>
    <xf numFmtId="0" fontId="0" fillId="16" borderId="0" applyNumberFormat="0" applyBorder="0" applyAlignment="0" applyProtection="0"/>
    <xf numFmtId="0" fontId="42" fillId="20" borderId="0" applyNumberFormat="0" applyBorder="0" applyAlignment="0" applyProtection="0"/>
    <xf numFmtId="0" fontId="0" fillId="5" borderId="0" applyNumberFormat="0" applyBorder="0" applyAlignment="0" applyProtection="0"/>
    <xf numFmtId="0" fontId="42" fillId="21" borderId="0" applyNumberFormat="0" applyBorder="0" applyAlignment="0" applyProtection="0"/>
    <xf numFmtId="0" fontId="0" fillId="14" borderId="0" applyNumberFormat="0" applyBorder="0" applyAlignment="0" applyProtection="0"/>
    <xf numFmtId="0" fontId="42" fillId="22" borderId="0" applyNumberFormat="0" applyBorder="0" applyAlignment="0" applyProtection="0"/>
    <xf numFmtId="0" fontId="0" fillId="17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3" fillId="28" borderId="0" applyNumberFormat="0" applyBorder="0" applyAlignment="0" applyProtection="0"/>
    <xf numFmtId="0" fontId="3" fillId="15" borderId="0" applyNumberFormat="0" applyBorder="0" applyAlignment="0" applyProtection="0"/>
    <xf numFmtId="0" fontId="43" fillId="29" borderId="0" applyNumberFormat="0" applyBorder="0" applyAlignment="0" applyProtection="0"/>
    <xf numFmtId="0" fontId="3" fillId="16" borderId="0" applyNumberFormat="0" applyBorder="0" applyAlignment="0" applyProtection="0"/>
    <xf numFmtId="0" fontId="43" fillId="30" borderId="0" applyNumberFormat="0" applyBorder="0" applyAlignment="0" applyProtection="0"/>
    <xf numFmtId="0" fontId="3" fillId="25" borderId="0" applyNumberFormat="0" applyBorder="0" applyAlignment="0" applyProtection="0"/>
    <xf numFmtId="0" fontId="43" fillId="31" borderId="0" applyNumberFormat="0" applyBorder="0" applyAlignment="0" applyProtection="0"/>
    <xf numFmtId="0" fontId="3" fillId="26" borderId="0" applyNumberFormat="0" applyBorder="0" applyAlignment="0" applyProtection="0"/>
    <xf numFmtId="0" fontId="43" fillId="32" borderId="0" applyNumberFormat="0" applyBorder="0" applyAlignment="0" applyProtection="0"/>
    <xf numFmtId="0" fontId="3" fillId="27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4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5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6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7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32" fillId="0" borderId="0" xfId="0" applyFont="1" applyAlignment="1">
      <alignment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2" xfId="0" applyNumberFormat="1" applyFont="1" applyFill="1" applyBorder="1" applyAlignment="1">
      <alignment horizontal="center" vertical="center"/>
    </xf>
    <xf numFmtId="1" fontId="24" fillId="45" borderId="12" xfId="0" applyNumberFormat="1" applyFont="1" applyFill="1" applyBorder="1" applyAlignment="1">
      <alignment horizontal="center" vertical="center"/>
    </xf>
    <xf numFmtId="1" fontId="23" fillId="45" borderId="12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 wrapText="1"/>
    </xf>
    <xf numFmtId="186" fontId="26" fillId="45" borderId="12" xfId="0" applyNumberFormat="1" applyFont="1" applyFill="1" applyBorder="1" applyAlignment="1">
      <alignment horizontal="center" vertical="center"/>
    </xf>
    <xf numFmtId="186" fontId="29" fillId="45" borderId="10" xfId="0" applyNumberFormat="1" applyFont="1" applyFill="1" applyBorder="1" applyAlignment="1">
      <alignment horizontal="center" vertical="center"/>
    </xf>
    <xf numFmtId="186" fontId="31" fillId="45" borderId="10" xfId="0" applyNumberFormat="1" applyFont="1" applyFill="1" applyBorder="1" applyAlignment="1">
      <alignment horizontal="center" vertical="center"/>
    </xf>
    <xf numFmtId="4" fontId="48" fillId="45" borderId="10" xfId="0" applyNumberFormat="1" applyFont="1" applyFill="1" applyBorder="1" applyAlignment="1">
      <alignment horizontal="center" vertical="center" wrapText="1"/>
    </xf>
    <xf numFmtId="0" fontId="33" fillId="45" borderId="10" xfId="0" applyFont="1" applyFill="1" applyBorder="1" applyAlignment="1">
      <alignment horizontal="center" vertical="center"/>
    </xf>
    <xf numFmtId="166" fontId="33" fillId="46" borderId="13" xfId="0" applyNumberFormat="1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/>
    </xf>
    <xf numFmtId="0" fontId="34" fillId="45" borderId="19" xfId="0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5"/>
  <sheetViews>
    <sheetView tabSelected="1" view="pageBreakPreview" zoomScale="75" zoomScaleNormal="75" zoomScaleSheetLayoutView="75" zoomScalePageLayoutView="0" workbookViewId="0" topLeftCell="A1">
      <selection activeCell="A11" sqref="A11"/>
    </sheetView>
  </sheetViews>
  <sheetFormatPr defaultColWidth="8.59765625" defaultRowHeight="12" customHeight="1"/>
  <cols>
    <col min="1" max="1" width="4.59765625" style="3" customWidth="1"/>
    <col min="2" max="2" width="22.8984375" style="3" customWidth="1"/>
    <col min="3" max="3" width="10.3984375" style="3" customWidth="1"/>
    <col min="4" max="5" width="9.3984375" style="3" customWidth="1"/>
    <col min="6" max="6" width="15.09765625" style="3" customWidth="1"/>
    <col min="7" max="7" width="9.09765625" style="3" customWidth="1"/>
    <col min="8" max="8" width="8.59765625" style="3" customWidth="1"/>
    <col min="9" max="9" width="13.09765625" style="3" customWidth="1"/>
    <col min="10" max="10" width="12.59765625" style="3" customWidth="1"/>
    <col min="11" max="11" width="11.09765625" style="3" customWidth="1"/>
    <col min="12" max="12" width="13.59765625" style="3" customWidth="1"/>
    <col min="13" max="14" width="18.09765625" style="3" customWidth="1"/>
    <col min="15" max="15" width="20" style="3" customWidth="1"/>
    <col min="16" max="16" width="18.09765625" style="6" customWidth="1"/>
    <col min="17" max="17" width="18.5" style="3" customWidth="1"/>
    <col min="18" max="18" width="45.09765625" style="3" customWidth="1"/>
    <col min="19" max="19" width="16.59765625" style="3" customWidth="1"/>
    <col min="20" max="21" width="15.09765625" style="3" customWidth="1"/>
    <col min="22" max="22" width="19.09765625" style="3" customWidth="1"/>
    <col min="23" max="23" width="14.09765625" style="7" bestFit="1" customWidth="1"/>
    <col min="24" max="24" width="17.59765625" style="3" customWidth="1"/>
    <col min="25" max="25" width="14.59765625" style="3" customWidth="1"/>
    <col min="26" max="26" width="16.59765625" style="8" customWidth="1"/>
    <col min="27" max="27" width="15.09765625" style="3" customWidth="1"/>
    <col min="28" max="28" width="13.09765625" style="3" customWidth="1"/>
    <col min="29" max="29" width="17.09765625" style="3" customWidth="1"/>
    <col min="30" max="30" width="16.09765625" style="7" customWidth="1"/>
    <col min="31" max="31" width="15.09765625" style="3" customWidth="1"/>
    <col min="32" max="32" width="17.09765625" style="3" customWidth="1"/>
    <col min="33" max="33" width="18" style="3" customWidth="1"/>
    <col min="34" max="34" width="18.59765625" style="3" customWidth="1"/>
    <col min="35" max="16384" width="8.59765625" style="3" customWidth="1"/>
  </cols>
  <sheetData>
    <row r="1" spans="1:34" ht="12" customHeight="1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4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48.75" customHeight="1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 t="s">
        <v>52</v>
      </c>
      <c r="R3" s="34"/>
      <c r="S3" s="34"/>
      <c r="T3" s="34"/>
      <c r="U3" s="35"/>
      <c r="V3" s="36" t="s">
        <v>53</v>
      </c>
      <c r="W3" s="28" t="s">
        <v>56</v>
      </c>
      <c r="X3" s="28"/>
      <c r="Y3" s="28"/>
      <c r="Z3" s="28"/>
      <c r="AA3" s="28" t="s">
        <v>57</v>
      </c>
      <c r="AB3" s="28"/>
      <c r="AC3" s="28"/>
      <c r="AD3" s="28"/>
      <c r="AE3" s="28" t="s">
        <v>58</v>
      </c>
      <c r="AF3" s="28"/>
      <c r="AG3" s="28"/>
      <c r="AH3" s="28"/>
    </row>
    <row r="4" spans="1:34" s="20" customFormat="1" ht="65.25" customHeight="1">
      <c r="A4" s="2" t="s">
        <v>0</v>
      </c>
      <c r="B4" s="2" t="s">
        <v>10</v>
      </c>
      <c r="C4" s="2" t="s">
        <v>27</v>
      </c>
      <c r="D4" s="2" t="s">
        <v>28</v>
      </c>
      <c r="E4" s="2" t="s">
        <v>29</v>
      </c>
      <c r="F4" s="2" t="s">
        <v>5</v>
      </c>
      <c r="G4" s="2" t="s">
        <v>6</v>
      </c>
      <c r="H4" s="2" t="s">
        <v>7</v>
      </c>
      <c r="I4" s="2" t="s">
        <v>8</v>
      </c>
      <c r="J4" s="11" t="s">
        <v>51</v>
      </c>
      <c r="K4" s="11" t="s">
        <v>59</v>
      </c>
      <c r="L4" s="11" t="s">
        <v>15</v>
      </c>
      <c r="M4" s="11" t="s">
        <v>26</v>
      </c>
      <c r="N4" s="11" t="s">
        <v>65</v>
      </c>
      <c r="O4" s="11" t="s">
        <v>54</v>
      </c>
      <c r="P4" s="19" t="s">
        <v>2</v>
      </c>
      <c r="Q4" s="2" t="s">
        <v>1</v>
      </c>
      <c r="R4" s="2" t="s">
        <v>9</v>
      </c>
      <c r="S4" s="2" t="s">
        <v>3</v>
      </c>
      <c r="T4" s="2" t="s">
        <v>4</v>
      </c>
      <c r="U4" s="2" t="s">
        <v>5</v>
      </c>
      <c r="V4" s="37"/>
      <c r="W4" s="4" t="s">
        <v>11</v>
      </c>
      <c r="X4" s="2" t="s">
        <v>12</v>
      </c>
      <c r="Y4" s="2" t="s">
        <v>13</v>
      </c>
      <c r="Z4" s="24" t="s">
        <v>60</v>
      </c>
      <c r="AA4" s="2" t="s">
        <v>11</v>
      </c>
      <c r="AB4" s="2" t="s">
        <v>12</v>
      </c>
      <c r="AC4" s="2" t="s">
        <v>13</v>
      </c>
      <c r="AD4" s="24" t="s">
        <v>60</v>
      </c>
      <c r="AE4" s="2" t="s">
        <v>11</v>
      </c>
      <c r="AF4" s="2" t="s">
        <v>12</v>
      </c>
      <c r="AG4" s="2" t="s">
        <v>13</v>
      </c>
      <c r="AH4" s="24" t="s">
        <v>60</v>
      </c>
    </row>
    <row r="5" spans="1:34" s="1" customFormat="1" ht="12.75">
      <c r="A5" s="5">
        <v>1</v>
      </c>
      <c r="B5" s="25" t="s">
        <v>30</v>
      </c>
      <c r="C5" s="25" t="s">
        <v>31</v>
      </c>
      <c r="D5" s="25" t="s">
        <v>32</v>
      </c>
      <c r="E5" s="25" t="s">
        <v>32</v>
      </c>
      <c r="F5" s="25" t="s">
        <v>16</v>
      </c>
      <c r="G5" s="25" t="s">
        <v>17</v>
      </c>
      <c r="H5" s="25" t="s">
        <v>19</v>
      </c>
      <c r="I5" s="25" t="s">
        <v>19</v>
      </c>
      <c r="J5" s="16">
        <v>70</v>
      </c>
      <c r="K5" s="26">
        <v>0.07</v>
      </c>
      <c r="L5" s="16" t="s">
        <v>38</v>
      </c>
      <c r="M5" s="16" t="s">
        <v>32</v>
      </c>
      <c r="N5" s="16" t="s">
        <v>38</v>
      </c>
      <c r="O5" s="16" t="s">
        <v>55</v>
      </c>
      <c r="P5" s="27" t="s">
        <v>40</v>
      </c>
      <c r="Q5" s="17">
        <v>6970011697</v>
      </c>
      <c r="R5" s="16" t="s">
        <v>64</v>
      </c>
      <c r="S5" s="16" t="s">
        <v>50</v>
      </c>
      <c r="T5" s="16" t="s">
        <v>17</v>
      </c>
      <c r="U5" s="18" t="s">
        <v>16</v>
      </c>
      <c r="V5" s="18" t="s">
        <v>68</v>
      </c>
      <c r="W5" s="15">
        <v>73.27</v>
      </c>
      <c r="X5" s="15">
        <v>0</v>
      </c>
      <c r="Y5" s="15">
        <v>0</v>
      </c>
      <c r="Z5" s="14">
        <f>SUM(W5:Y5)</f>
        <v>73.27</v>
      </c>
      <c r="AA5" s="12">
        <f>W5*0.15</f>
        <v>10.990499999999999</v>
      </c>
      <c r="AB5" s="12">
        <f aca="true" t="shared" si="0" ref="AB5:AB14">X5*0.15</f>
        <v>0</v>
      </c>
      <c r="AC5" s="12">
        <f>Y5*0.15</f>
        <v>0</v>
      </c>
      <c r="AD5" s="14">
        <f>SUM(AA5:AC5)</f>
        <v>10.990499999999999</v>
      </c>
      <c r="AE5" s="12">
        <f aca="true" t="shared" si="1" ref="AE5:AG14">SUM(W5+AA5)</f>
        <v>84.2605</v>
      </c>
      <c r="AF5" s="12">
        <f t="shared" si="1"/>
        <v>0</v>
      </c>
      <c r="AG5" s="12">
        <f t="shared" si="1"/>
        <v>0</v>
      </c>
      <c r="AH5" s="13">
        <f>SUM(AE5:AG5)</f>
        <v>84.2605</v>
      </c>
    </row>
    <row r="6" spans="1:34" s="1" customFormat="1" ht="12.75">
      <c r="A6" s="5">
        <v>2</v>
      </c>
      <c r="B6" s="25" t="s">
        <v>33</v>
      </c>
      <c r="C6" s="25">
        <v>78</v>
      </c>
      <c r="D6" s="25" t="s">
        <v>32</v>
      </c>
      <c r="E6" s="25" t="s">
        <v>32</v>
      </c>
      <c r="F6" s="25" t="s">
        <v>16</v>
      </c>
      <c r="G6" s="25" t="s">
        <v>17</v>
      </c>
      <c r="H6" s="25" t="s">
        <v>20</v>
      </c>
      <c r="I6" s="25" t="s">
        <v>20</v>
      </c>
      <c r="J6" s="16">
        <v>120</v>
      </c>
      <c r="K6" s="26">
        <v>0.12</v>
      </c>
      <c r="L6" s="16" t="s">
        <v>39</v>
      </c>
      <c r="M6" s="16">
        <v>49.2</v>
      </c>
      <c r="N6" s="16" t="s">
        <v>32</v>
      </c>
      <c r="O6" s="16" t="s">
        <v>55</v>
      </c>
      <c r="P6" s="27" t="s">
        <v>41</v>
      </c>
      <c r="Q6" s="17">
        <v>6970011697</v>
      </c>
      <c r="R6" s="16" t="s">
        <v>64</v>
      </c>
      <c r="S6" s="16" t="s">
        <v>50</v>
      </c>
      <c r="T6" s="16" t="s">
        <v>17</v>
      </c>
      <c r="U6" s="18" t="s">
        <v>16</v>
      </c>
      <c r="V6" s="18" t="s">
        <v>68</v>
      </c>
      <c r="W6" s="15">
        <v>72.899</v>
      </c>
      <c r="X6" s="15">
        <v>205.291</v>
      </c>
      <c r="Y6" s="15">
        <v>0</v>
      </c>
      <c r="Z6" s="14">
        <f>SUM(W6:Y6)</f>
        <v>278.19</v>
      </c>
      <c r="AA6" s="12">
        <f>W6*0.15</f>
        <v>10.934849999999999</v>
      </c>
      <c r="AB6" s="12">
        <f t="shared" si="0"/>
        <v>30.79365</v>
      </c>
      <c r="AC6" s="12">
        <f>Y6*0.15</f>
        <v>0</v>
      </c>
      <c r="AD6" s="14">
        <f>SUM(AA6:AC6)</f>
        <v>41.7285</v>
      </c>
      <c r="AE6" s="12">
        <f t="shared" si="1"/>
        <v>83.83385</v>
      </c>
      <c r="AF6" s="12">
        <f t="shared" si="1"/>
        <v>236.08465</v>
      </c>
      <c r="AG6" s="12">
        <f t="shared" si="1"/>
        <v>0</v>
      </c>
      <c r="AH6" s="13">
        <f>SUM(AE6:AG6)</f>
        <v>319.9185</v>
      </c>
    </row>
    <row r="7" spans="1:34" s="1" customFormat="1" ht="12.75">
      <c r="A7" s="5">
        <v>3</v>
      </c>
      <c r="B7" s="25" t="s">
        <v>34</v>
      </c>
      <c r="C7" s="25">
        <v>15</v>
      </c>
      <c r="D7" s="25" t="s">
        <v>32</v>
      </c>
      <c r="E7" s="25" t="s">
        <v>32</v>
      </c>
      <c r="F7" s="25" t="s">
        <v>16</v>
      </c>
      <c r="G7" s="25" t="s">
        <v>17</v>
      </c>
      <c r="H7" s="25" t="s">
        <v>20</v>
      </c>
      <c r="I7" s="25" t="s">
        <v>20</v>
      </c>
      <c r="J7" s="16">
        <v>100</v>
      </c>
      <c r="K7" s="26">
        <v>0.1</v>
      </c>
      <c r="L7" s="16" t="s">
        <v>38</v>
      </c>
      <c r="M7" s="16" t="s">
        <v>32</v>
      </c>
      <c r="N7" s="16" t="s">
        <v>38</v>
      </c>
      <c r="O7" s="16" t="s">
        <v>55</v>
      </c>
      <c r="P7" s="27" t="s">
        <v>42</v>
      </c>
      <c r="Q7" s="17">
        <v>6970011697</v>
      </c>
      <c r="R7" s="16" t="s">
        <v>64</v>
      </c>
      <c r="S7" s="16" t="s">
        <v>50</v>
      </c>
      <c r="T7" s="16" t="s">
        <v>17</v>
      </c>
      <c r="U7" s="18" t="s">
        <v>16</v>
      </c>
      <c r="V7" s="18" t="s">
        <v>68</v>
      </c>
      <c r="W7" s="15">
        <v>53.922</v>
      </c>
      <c r="X7" s="15">
        <v>126.731</v>
      </c>
      <c r="Y7" s="15">
        <v>0</v>
      </c>
      <c r="Z7" s="14">
        <f aca="true" t="shared" si="2" ref="Z7:Z14">SUM(W7:Y7)</f>
        <v>180.653</v>
      </c>
      <c r="AA7" s="12">
        <f aca="true" t="shared" si="3" ref="AA7:AA14">W7*0.15</f>
        <v>8.088299999999998</v>
      </c>
      <c r="AB7" s="12">
        <f t="shared" si="0"/>
        <v>19.009649999999997</v>
      </c>
      <c r="AC7" s="12">
        <f>Y7*0.15</f>
        <v>0</v>
      </c>
      <c r="AD7" s="14">
        <f aca="true" t="shared" si="4" ref="AD7:AD14">SUM(AA7:AC7)</f>
        <v>27.097949999999997</v>
      </c>
      <c r="AE7" s="12">
        <f t="shared" si="1"/>
        <v>62.010299999999994</v>
      </c>
      <c r="AF7" s="12">
        <f t="shared" si="1"/>
        <v>145.74065</v>
      </c>
      <c r="AG7" s="12">
        <f t="shared" si="1"/>
        <v>0</v>
      </c>
      <c r="AH7" s="13">
        <f>SUM(AE7:AG7)</f>
        <v>207.75095</v>
      </c>
    </row>
    <row r="8" spans="1:34" s="1" customFormat="1" ht="12.75">
      <c r="A8" s="5">
        <v>4</v>
      </c>
      <c r="B8" s="25" t="s">
        <v>34</v>
      </c>
      <c r="C8" s="25">
        <v>15</v>
      </c>
      <c r="D8" s="25" t="s">
        <v>32</v>
      </c>
      <c r="E8" s="25" t="s">
        <v>32</v>
      </c>
      <c r="F8" s="25" t="s">
        <v>16</v>
      </c>
      <c r="G8" s="25" t="s">
        <v>17</v>
      </c>
      <c r="H8" s="25" t="s">
        <v>20</v>
      </c>
      <c r="I8" s="25" t="s">
        <v>20</v>
      </c>
      <c r="J8" s="16">
        <v>100</v>
      </c>
      <c r="K8" s="26">
        <v>0.1</v>
      </c>
      <c r="L8" s="16" t="s">
        <v>38</v>
      </c>
      <c r="M8" s="16" t="s">
        <v>32</v>
      </c>
      <c r="N8" s="16" t="s">
        <v>38</v>
      </c>
      <c r="O8" s="16" t="s">
        <v>55</v>
      </c>
      <c r="P8" s="27" t="s">
        <v>43</v>
      </c>
      <c r="Q8" s="17">
        <v>6970011697</v>
      </c>
      <c r="R8" s="16" t="s">
        <v>64</v>
      </c>
      <c r="S8" s="16" t="s">
        <v>50</v>
      </c>
      <c r="T8" s="16" t="s">
        <v>17</v>
      </c>
      <c r="U8" s="18" t="s">
        <v>16</v>
      </c>
      <c r="V8" s="18" t="s">
        <v>68</v>
      </c>
      <c r="W8" s="15">
        <v>99.681</v>
      </c>
      <c r="X8" s="15">
        <v>211.678</v>
      </c>
      <c r="Y8" s="15">
        <v>0</v>
      </c>
      <c r="Z8" s="14">
        <f t="shared" si="2"/>
        <v>311.359</v>
      </c>
      <c r="AA8" s="12">
        <f t="shared" si="3"/>
        <v>14.95215</v>
      </c>
      <c r="AB8" s="12">
        <f t="shared" si="0"/>
        <v>31.7517</v>
      </c>
      <c r="AC8" s="12">
        <v>0</v>
      </c>
      <c r="AD8" s="14">
        <f t="shared" si="4"/>
        <v>46.70385</v>
      </c>
      <c r="AE8" s="12">
        <f t="shared" si="1"/>
        <v>114.63315</v>
      </c>
      <c r="AF8" s="12">
        <f t="shared" si="1"/>
        <v>243.4297</v>
      </c>
      <c r="AG8" s="12">
        <v>0</v>
      </c>
      <c r="AH8" s="13">
        <f aca="true" t="shared" si="5" ref="AH8:AH14">SUM(AE8:AG8)</f>
        <v>358.06285</v>
      </c>
    </row>
    <row r="9" spans="1:34" s="1" customFormat="1" ht="12.75">
      <c r="A9" s="5">
        <v>5</v>
      </c>
      <c r="B9" s="25" t="s">
        <v>35</v>
      </c>
      <c r="C9" s="25">
        <v>48</v>
      </c>
      <c r="D9" s="25" t="s">
        <v>32</v>
      </c>
      <c r="E9" s="25" t="s">
        <v>32</v>
      </c>
      <c r="F9" s="25" t="s">
        <v>16</v>
      </c>
      <c r="G9" s="25" t="s">
        <v>17</v>
      </c>
      <c r="H9" s="25" t="s">
        <v>20</v>
      </c>
      <c r="I9" s="25" t="s">
        <v>20</v>
      </c>
      <c r="J9" s="16">
        <v>60</v>
      </c>
      <c r="K9" s="26">
        <v>0.06</v>
      </c>
      <c r="L9" s="16" t="s">
        <v>39</v>
      </c>
      <c r="M9" s="16">
        <v>39.6</v>
      </c>
      <c r="N9" s="16" t="s">
        <v>32</v>
      </c>
      <c r="O9" s="16" t="s">
        <v>55</v>
      </c>
      <c r="P9" s="27" t="s">
        <v>44</v>
      </c>
      <c r="Q9" s="17">
        <v>6970011697</v>
      </c>
      <c r="R9" s="16" t="s">
        <v>64</v>
      </c>
      <c r="S9" s="16" t="s">
        <v>50</v>
      </c>
      <c r="T9" s="16" t="s">
        <v>17</v>
      </c>
      <c r="U9" s="18" t="s">
        <v>16</v>
      </c>
      <c r="V9" s="18" t="s">
        <v>68</v>
      </c>
      <c r="W9" s="15">
        <v>38.879</v>
      </c>
      <c r="X9" s="15">
        <v>91.736</v>
      </c>
      <c r="Y9" s="15">
        <v>0</v>
      </c>
      <c r="Z9" s="14">
        <f t="shared" si="2"/>
        <v>130.615</v>
      </c>
      <c r="AA9" s="12">
        <f t="shared" si="3"/>
        <v>5.831849999999999</v>
      </c>
      <c r="AB9" s="12">
        <f t="shared" si="0"/>
        <v>13.7604</v>
      </c>
      <c r="AC9" s="12">
        <f aca="true" t="shared" si="6" ref="AC9:AC14">Y9*0.15</f>
        <v>0</v>
      </c>
      <c r="AD9" s="14">
        <f t="shared" si="4"/>
        <v>19.59225</v>
      </c>
      <c r="AE9" s="12">
        <f t="shared" si="1"/>
        <v>44.71084999999999</v>
      </c>
      <c r="AF9" s="12">
        <f t="shared" si="1"/>
        <v>105.49640000000001</v>
      </c>
      <c r="AG9" s="12">
        <f aca="true" t="shared" si="7" ref="AG9:AG14">Y9+AC9</f>
        <v>0</v>
      </c>
      <c r="AH9" s="13">
        <f t="shared" si="5"/>
        <v>150.20725</v>
      </c>
    </row>
    <row r="10" spans="1:34" s="1" customFormat="1" ht="12.75">
      <c r="A10" s="5">
        <v>6</v>
      </c>
      <c r="B10" s="25" t="s">
        <v>35</v>
      </c>
      <c r="C10" s="25">
        <v>48</v>
      </c>
      <c r="D10" s="25" t="s">
        <v>32</v>
      </c>
      <c r="E10" s="25" t="s">
        <v>32</v>
      </c>
      <c r="F10" s="25" t="s">
        <v>16</v>
      </c>
      <c r="G10" s="25" t="s">
        <v>17</v>
      </c>
      <c r="H10" s="25" t="s">
        <v>20</v>
      </c>
      <c r="I10" s="25" t="s">
        <v>20</v>
      </c>
      <c r="J10" s="16">
        <v>60</v>
      </c>
      <c r="K10" s="26">
        <v>0.06</v>
      </c>
      <c r="L10" s="16" t="s">
        <v>38</v>
      </c>
      <c r="M10" s="16" t="s">
        <v>32</v>
      </c>
      <c r="N10" s="16" t="s">
        <v>38</v>
      </c>
      <c r="O10" s="16" t="s">
        <v>55</v>
      </c>
      <c r="P10" s="27" t="s">
        <v>45</v>
      </c>
      <c r="Q10" s="17">
        <v>6970011697</v>
      </c>
      <c r="R10" s="16" t="s">
        <v>64</v>
      </c>
      <c r="S10" s="16" t="s">
        <v>50</v>
      </c>
      <c r="T10" s="16" t="s">
        <v>17</v>
      </c>
      <c r="U10" s="18" t="s">
        <v>16</v>
      </c>
      <c r="V10" s="18" t="s">
        <v>68</v>
      </c>
      <c r="W10" s="15">
        <v>18.637</v>
      </c>
      <c r="X10" s="15">
        <v>45.401</v>
      </c>
      <c r="Y10" s="15">
        <v>0</v>
      </c>
      <c r="Z10" s="14">
        <f t="shared" si="2"/>
        <v>64.03800000000001</v>
      </c>
      <c r="AA10" s="12">
        <f t="shared" si="3"/>
        <v>2.79555</v>
      </c>
      <c r="AB10" s="12">
        <f t="shared" si="0"/>
        <v>6.81015</v>
      </c>
      <c r="AC10" s="12">
        <f t="shared" si="6"/>
        <v>0</v>
      </c>
      <c r="AD10" s="14">
        <f t="shared" si="4"/>
        <v>9.6057</v>
      </c>
      <c r="AE10" s="12">
        <f t="shared" si="1"/>
        <v>21.43255</v>
      </c>
      <c r="AF10" s="12">
        <f t="shared" si="1"/>
        <v>52.21115</v>
      </c>
      <c r="AG10" s="12">
        <f t="shared" si="7"/>
        <v>0</v>
      </c>
      <c r="AH10" s="13">
        <f t="shared" si="5"/>
        <v>73.6437</v>
      </c>
    </row>
    <row r="11" spans="1:34" s="1" customFormat="1" ht="12.75">
      <c r="A11" s="5">
        <v>7</v>
      </c>
      <c r="B11" s="25" t="s">
        <v>36</v>
      </c>
      <c r="C11" s="25">
        <v>50</v>
      </c>
      <c r="D11" s="25" t="s">
        <v>32</v>
      </c>
      <c r="E11" s="25" t="s">
        <v>32</v>
      </c>
      <c r="F11" s="25" t="s">
        <v>21</v>
      </c>
      <c r="G11" s="25" t="s">
        <v>17</v>
      </c>
      <c r="H11" s="25" t="s">
        <v>18</v>
      </c>
      <c r="I11" s="25" t="s">
        <v>18</v>
      </c>
      <c r="J11" s="16">
        <v>350</v>
      </c>
      <c r="K11" s="26">
        <v>0.35</v>
      </c>
      <c r="L11" s="16" t="s">
        <v>39</v>
      </c>
      <c r="M11" s="16">
        <v>489.4</v>
      </c>
      <c r="N11" s="16" t="s">
        <v>32</v>
      </c>
      <c r="O11" s="16" t="s">
        <v>55</v>
      </c>
      <c r="P11" s="27" t="s">
        <v>46</v>
      </c>
      <c r="Q11" s="17">
        <v>6970011697</v>
      </c>
      <c r="R11" s="16" t="s">
        <v>64</v>
      </c>
      <c r="S11" s="16" t="s">
        <v>50</v>
      </c>
      <c r="T11" s="16" t="s">
        <v>17</v>
      </c>
      <c r="U11" s="18" t="s">
        <v>16</v>
      </c>
      <c r="V11" s="18" t="s">
        <v>68</v>
      </c>
      <c r="W11" s="15">
        <v>212.927</v>
      </c>
      <c r="X11" s="15">
        <v>269.985</v>
      </c>
      <c r="Y11" s="15">
        <v>1319.726</v>
      </c>
      <c r="Z11" s="14">
        <f t="shared" si="2"/>
        <v>1802.6380000000001</v>
      </c>
      <c r="AA11" s="12">
        <f t="shared" si="3"/>
        <v>31.939049999999998</v>
      </c>
      <c r="AB11" s="12">
        <f t="shared" si="0"/>
        <v>40.49775</v>
      </c>
      <c r="AC11" s="12">
        <f t="shared" si="6"/>
        <v>197.9589</v>
      </c>
      <c r="AD11" s="14">
        <f t="shared" si="4"/>
        <v>270.39570000000003</v>
      </c>
      <c r="AE11" s="12">
        <f t="shared" si="1"/>
        <v>244.86605</v>
      </c>
      <c r="AF11" s="12">
        <f t="shared" si="1"/>
        <v>310.48275</v>
      </c>
      <c r="AG11" s="12">
        <f t="shared" si="7"/>
        <v>1517.6849000000002</v>
      </c>
      <c r="AH11" s="13">
        <f t="shared" si="5"/>
        <v>2073.0337</v>
      </c>
    </row>
    <row r="12" spans="1:34" s="1" customFormat="1" ht="12.75">
      <c r="A12" s="5">
        <v>8</v>
      </c>
      <c r="B12" s="25" t="s">
        <v>36</v>
      </c>
      <c r="C12" s="25">
        <v>50</v>
      </c>
      <c r="D12" s="25" t="s">
        <v>32</v>
      </c>
      <c r="E12" s="25" t="s">
        <v>32</v>
      </c>
      <c r="F12" s="25" t="s">
        <v>21</v>
      </c>
      <c r="G12" s="25" t="s">
        <v>17</v>
      </c>
      <c r="H12" s="25" t="s">
        <v>18</v>
      </c>
      <c r="I12" s="25" t="s">
        <v>18</v>
      </c>
      <c r="J12" s="16">
        <v>400</v>
      </c>
      <c r="K12" s="26">
        <v>0.4</v>
      </c>
      <c r="L12" s="16" t="s">
        <v>39</v>
      </c>
      <c r="M12" s="16">
        <v>48</v>
      </c>
      <c r="N12" s="16" t="s">
        <v>32</v>
      </c>
      <c r="O12" s="16" t="s">
        <v>55</v>
      </c>
      <c r="P12" s="27" t="s">
        <v>47</v>
      </c>
      <c r="Q12" s="17">
        <v>6970011697</v>
      </c>
      <c r="R12" s="16" t="s">
        <v>64</v>
      </c>
      <c r="S12" s="16" t="s">
        <v>50</v>
      </c>
      <c r="T12" s="16" t="s">
        <v>17</v>
      </c>
      <c r="U12" s="18" t="s">
        <v>16</v>
      </c>
      <c r="V12" s="18" t="s">
        <v>68</v>
      </c>
      <c r="W12" s="15">
        <v>310.498</v>
      </c>
      <c r="X12" s="15">
        <v>251.61</v>
      </c>
      <c r="Y12" s="15">
        <v>1393.382</v>
      </c>
      <c r="Z12" s="14">
        <f t="shared" si="2"/>
        <v>1955.49</v>
      </c>
      <c r="AA12" s="12">
        <f t="shared" si="3"/>
        <v>46.5747</v>
      </c>
      <c r="AB12" s="12">
        <f t="shared" si="0"/>
        <v>37.7415</v>
      </c>
      <c r="AC12" s="12">
        <f t="shared" si="6"/>
        <v>209.00730000000001</v>
      </c>
      <c r="AD12" s="14">
        <f t="shared" si="4"/>
        <v>293.3235</v>
      </c>
      <c r="AE12" s="12">
        <f t="shared" si="1"/>
        <v>357.0727</v>
      </c>
      <c r="AF12" s="12">
        <f t="shared" si="1"/>
        <v>289.3515</v>
      </c>
      <c r="AG12" s="12">
        <f t="shared" si="7"/>
        <v>1602.3893</v>
      </c>
      <c r="AH12" s="13">
        <f t="shared" si="5"/>
        <v>2248.8135</v>
      </c>
    </row>
    <row r="13" spans="1:34" s="1" customFormat="1" ht="12.75">
      <c r="A13" s="5">
        <v>9</v>
      </c>
      <c r="B13" s="25" t="s">
        <v>22</v>
      </c>
      <c r="C13" s="25" t="s">
        <v>32</v>
      </c>
      <c r="D13" s="25" t="s">
        <v>32</v>
      </c>
      <c r="E13" s="25" t="s">
        <v>32</v>
      </c>
      <c r="F13" s="25" t="s">
        <v>37</v>
      </c>
      <c r="G13" s="25" t="s">
        <v>23</v>
      </c>
      <c r="H13" s="25" t="s">
        <v>24</v>
      </c>
      <c r="I13" s="25" t="s">
        <v>24</v>
      </c>
      <c r="J13" s="16">
        <v>40</v>
      </c>
      <c r="K13" s="26">
        <v>0.04</v>
      </c>
      <c r="L13" s="16" t="s">
        <v>38</v>
      </c>
      <c r="M13" s="16" t="s">
        <v>32</v>
      </c>
      <c r="N13" s="16" t="s">
        <v>66</v>
      </c>
      <c r="O13" s="16" t="s">
        <v>55</v>
      </c>
      <c r="P13" s="27" t="s">
        <v>48</v>
      </c>
      <c r="Q13" s="17">
        <v>6970011697</v>
      </c>
      <c r="R13" s="16" t="s">
        <v>64</v>
      </c>
      <c r="S13" s="16" t="s">
        <v>50</v>
      </c>
      <c r="T13" s="16" t="s">
        <v>17</v>
      </c>
      <c r="U13" s="18" t="s">
        <v>16</v>
      </c>
      <c r="V13" s="18" t="s">
        <v>68</v>
      </c>
      <c r="W13" s="15">
        <v>81.932</v>
      </c>
      <c r="X13" s="15">
        <v>0</v>
      </c>
      <c r="Y13" s="15">
        <v>0</v>
      </c>
      <c r="Z13" s="14">
        <f t="shared" si="2"/>
        <v>81.932</v>
      </c>
      <c r="AA13" s="12">
        <f t="shared" si="3"/>
        <v>12.2898</v>
      </c>
      <c r="AB13" s="12">
        <f t="shared" si="0"/>
        <v>0</v>
      </c>
      <c r="AC13" s="12">
        <f t="shared" si="6"/>
        <v>0</v>
      </c>
      <c r="AD13" s="14">
        <f t="shared" si="4"/>
        <v>12.2898</v>
      </c>
      <c r="AE13" s="12">
        <f t="shared" si="1"/>
        <v>94.2218</v>
      </c>
      <c r="AF13" s="12">
        <f t="shared" si="1"/>
        <v>0</v>
      </c>
      <c r="AG13" s="12">
        <f t="shared" si="7"/>
        <v>0</v>
      </c>
      <c r="AH13" s="13">
        <f t="shared" si="5"/>
        <v>94.2218</v>
      </c>
    </row>
    <row r="14" spans="1:34" s="1" customFormat="1" ht="12.75">
      <c r="A14" s="5">
        <v>10</v>
      </c>
      <c r="B14" s="25" t="s">
        <v>25</v>
      </c>
      <c r="C14" s="25" t="s">
        <v>32</v>
      </c>
      <c r="D14" s="25" t="s">
        <v>32</v>
      </c>
      <c r="E14" s="25" t="s">
        <v>32</v>
      </c>
      <c r="F14" s="25" t="s">
        <v>25</v>
      </c>
      <c r="G14" s="25" t="s">
        <v>23</v>
      </c>
      <c r="H14" s="25" t="s">
        <v>24</v>
      </c>
      <c r="I14" s="25" t="s">
        <v>24</v>
      </c>
      <c r="J14" s="16">
        <v>25</v>
      </c>
      <c r="K14" s="26">
        <v>0.025</v>
      </c>
      <c r="L14" s="16" t="s">
        <v>38</v>
      </c>
      <c r="M14" s="16" t="s">
        <v>32</v>
      </c>
      <c r="N14" s="16" t="s">
        <v>38</v>
      </c>
      <c r="O14" s="16" t="s">
        <v>55</v>
      </c>
      <c r="P14" s="27" t="s">
        <v>49</v>
      </c>
      <c r="Q14" s="17">
        <v>6970011697</v>
      </c>
      <c r="R14" s="16" t="s">
        <v>64</v>
      </c>
      <c r="S14" s="16" t="s">
        <v>50</v>
      </c>
      <c r="T14" s="16" t="s">
        <v>17</v>
      </c>
      <c r="U14" s="18" t="s">
        <v>16</v>
      </c>
      <c r="V14" s="18" t="s">
        <v>68</v>
      </c>
      <c r="W14" s="15">
        <v>23.853</v>
      </c>
      <c r="X14" s="15">
        <v>0</v>
      </c>
      <c r="Y14" s="15">
        <v>0</v>
      </c>
      <c r="Z14" s="14">
        <f t="shared" si="2"/>
        <v>23.853</v>
      </c>
      <c r="AA14" s="12">
        <f t="shared" si="3"/>
        <v>3.57795</v>
      </c>
      <c r="AB14" s="12">
        <f t="shared" si="0"/>
        <v>0</v>
      </c>
      <c r="AC14" s="12">
        <f t="shared" si="6"/>
        <v>0</v>
      </c>
      <c r="AD14" s="14">
        <f t="shared" si="4"/>
        <v>3.57795</v>
      </c>
      <c r="AE14" s="12">
        <f t="shared" si="1"/>
        <v>27.430950000000003</v>
      </c>
      <c r="AF14" s="12">
        <f t="shared" si="1"/>
        <v>0</v>
      </c>
      <c r="AG14" s="12">
        <f t="shared" si="7"/>
        <v>0</v>
      </c>
      <c r="AH14" s="13">
        <f t="shared" si="5"/>
        <v>27.430950000000003</v>
      </c>
    </row>
    <row r="15" spans="23:34" ht="20.25" customHeight="1">
      <c r="W15" s="21">
        <f aca="true" t="shared" si="8" ref="W15:AH15">SUM(W5:W14)</f>
        <v>986.4979999999999</v>
      </c>
      <c r="X15" s="21">
        <f t="shared" si="8"/>
        <v>1202.432</v>
      </c>
      <c r="Y15" s="21">
        <f t="shared" si="8"/>
        <v>2713.108</v>
      </c>
      <c r="Z15" s="21">
        <f t="shared" si="8"/>
        <v>4902.038</v>
      </c>
      <c r="AA15" s="21">
        <f t="shared" si="8"/>
        <v>147.97469999999998</v>
      </c>
      <c r="AB15" s="21">
        <f t="shared" si="8"/>
        <v>180.3648</v>
      </c>
      <c r="AC15" s="21">
        <f t="shared" si="8"/>
        <v>406.9662</v>
      </c>
      <c r="AD15" s="21">
        <f t="shared" si="8"/>
        <v>735.3057</v>
      </c>
      <c r="AE15" s="21">
        <f t="shared" si="8"/>
        <v>1134.4727</v>
      </c>
      <c r="AF15" s="21">
        <f t="shared" si="8"/>
        <v>1382.7967999999998</v>
      </c>
      <c r="AG15" s="21">
        <f t="shared" si="8"/>
        <v>3120.0742</v>
      </c>
      <c r="AH15" s="21">
        <f t="shared" si="8"/>
        <v>5637.3437</v>
      </c>
    </row>
    <row r="16" ht="18.75" customHeight="1"/>
    <row r="17" spans="29:32" ht="30" customHeight="1">
      <c r="AC17" s="29" t="s">
        <v>61</v>
      </c>
      <c r="AD17" s="29"/>
      <c r="AE17" s="29"/>
      <c r="AF17" s="22">
        <f>Z15</f>
        <v>4902.038</v>
      </c>
    </row>
    <row r="18" spans="8:32" ht="30" customHeight="1">
      <c r="H18" s="10"/>
      <c r="AC18" s="30" t="s">
        <v>62</v>
      </c>
      <c r="AD18" s="30"/>
      <c r="AE18" s="30"/>
      <c r="AF18" s="22">
        <f>AD15</f>
        <v>735.3057</v>
      </c>
    </row>
    <row r="19" spans="28:32" ht="30" customHeight="1">
      <c r="AB19" s="8"/>
      <c r="AC19" s="28" t="s">
        <v>63</v>
      </c>
      <c r="AD19" s="28"/>
      <c r="AE19" s="28"/>
      <c r="AF19" s="23">
        <f>AF17+AF18</f>
        <v>5637.343699999999</v>
      </c>
    </row>
    <row r="22" spans="24:27" ht="12" customHeight="1">
      <c r="X22" s="8"/>
      <c r="Y22" s="7"/>
      <c r="AA22" s="9"/>
    </row>
    <row r="23" ht="12" customHeight="1">
      <c r="AA23" s="9"/>
    </row>
    <row r="24" spans="24:27" ht="12" customHeight="1">
      <c r="X24" s="8"/>
      <c r="AA24" s="9"/>
    </row>
    <row r="25" spans="24:27" ht="12" customHeight="1">
      <c r="X25" s="8"/>
      <c r="AA25" s="9"/>
    </row>
  </sheetData>
  <sheetProtection/>
  <autoFilter ref="A4:AH15"/>
  <mergeCells count="10">
    <mergeCell ref="AC19:AE19"/>
    <mergeCell ref="AC17:AE17"/>
    <mergeCell ref="AC18:AE18"/>
    <mergeCell ref="AE3:AH3"/>
    <mergeCell ref="A1:AH2"/>
    <mergeCell ref="A3:P3"/>
    <mergeCell ref="W3:Z3"/>
    <mergeCell ref="AA3:AD3"/>
    <mergeCell ref="Q3:U3"/>
    <mergeCell ref="V3:V4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Garbowski Mirosław</cp:lastModifiedBy>
  <cp:lastPrinted>2024-06-11T11:32:53Z</cp:lastPrinted>
  <dcterms:created xsi:type="dcterms:W3CDTF">2010-06-27T19:36:50Z</dcterms:created>
  <dcterms:modified xsi:type="dcterms:W3CDTF">2024-06-11T11:57:58Z</dcterms:modified>
  <cp:category/>
  <cp:version/>
  <cp:contentType/>
  <cp:contentStatus/>
</cp:coreProperties>
</file>