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740" windowHeight="9945" tabRatio="971" activeTab="1"/>
  </bookViews>
  <sheets>
    <sheet name="INFORMACJE OGÓLNE" sheetId="1" r:id="rId1"/>
    <sheet name="Formularz oferty (załącznik 1)" sheetId="2" r:id="rId2"/>
    <sheet name="część (1)" sheetId="3" r:id="rId3"/>
    <sheet name="część (2)" sheetId="4" r:id="rId4"/>
    <sheet name="część (3)" sheetId="5" r:id="rId5"/>
    <sheet name="część (4)" sheetId="6" r:id="rId6"/>
    <sheet name="część (5)" sheetId="7" r:id="rId7"/>
    <sheet name="część (6)" sheetId="8" r:id="rId8"/>
    <sheet name="część (7)" sheetId="9" r:id="rId9"/>
    <sheet name="część (8)" sheetId="10" r:id="rId10"/>
    <sheet name="część (9)" sheetId="11" r:id="rId11"/>
    <sheet name="część (10)" sheetId="12" r:id="rId12"/>
    <sheet name="część (11)" sheetId="13" r:id="rId13"/>
    <sheet name="część (12)" sheetId="14" r:id="rId14"/>
    <sheet name="część (13)" sheetId="15" r:id="rId15"/>
    <sheet name="część (14)" sheetId="16" r:id="rId16"/>
    <sheet name="część (15)" sheetId="17" r:id="rId17"/>
    <sheet name="część (16)" sheetId="18" r:id="rId18"/>
    <sheet name="część (17)" sheetId="19" r:id="rId19"/>
    <sheet name="część (18)" sheetId="20" r:id="rId20"/>
    <sheet name="część (19)" sheetId="21" r:id="rId21"/>
    <sheet name="część (20)" sheetId="22" r:id="rId22"/>
    <sheet name="część (21)" sheetId="23" r:id="rId23"/>
    <sheet name="część (22)" sheetId="24" r:id="rId24"/>
    <sheet name="część (23)" sheetId="25" r:id="rId25"/>
  </sheets>
  <definedNames>
    <definedName name="_xlnm.Print_Area" localSheetId="14">'część (13)'!$A$1:$N$15</definedName>
    <definedName name="_xlnm.Print_Area" localSheetId="22">'część (21)'!$A$1:$N$34</definedName>
    <definedName name="_xlnm.Print_Area" localSheetId="9">'część (8)'!$A$1:$N$15</definedName>
    <definedName name="_xlnm.Print_Area" localSheetId="0">'INFORMACJE OGÓLNE'!$A$1:$A$6</definedName>
  </definedNames>
  <calcPr fullCalcOnLoad="1"/>
</workbook>
</file>

<file path=xl/sharedStrings.xml><?xml version="1.0" encoding="utf-8"?>
<sst xmlns="http://schemas.openxmlformats.org/spreadsheetml/2006/main" count="1257" uniqueCount="410">
  <si>
    <t>12.</t>
  </si>
  <si>
    <t>11.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</si>
  <si>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</si>
  <si>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</si>
  <si>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</si>
  <si>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</si>
  <si>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</si>
  <si>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</si>
  <si>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</si>
  <si>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</si>
  <si>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</si>
  <si>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</si>
  <si>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</si>
  <si>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</si>
  <si>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</si>
  <si>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</si>
  <si>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</si>
  <si>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</si>
  <si>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</si>
  <si>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</si>
  <si>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</si>
  <si>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</si>
  <si>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</si>
  <si>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</si>
  <si>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</si>
  <si>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</si>
  <si>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</si>
  <si>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</si>
  <si>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</si>
  <si>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</si>
  <si>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</si>
  <si>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</si>
  <si>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</si>
  <si>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</si>
  <si>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</si>
  <si>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</si>
  <si>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</si>
  <si>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</si>
  <si>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Ilość sztuk w opakowaniu jednostkowym</t>
  </si>
  <si>
    <t>Oferowana ilość opakowań jednostkowych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</si>
  <si>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</si>
  <si>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</si>
  <si>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</si>
  <si>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</si>
  <si>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</si>
  <si>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</si>
  <si>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</si>
  <si>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</si>
  <si>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</si>
  <si>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</si>
  <si>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</si>
  <si>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</si>
  <si>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</si>
  <si>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</si>
  <si>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</si>
  <si>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</si>
  <si>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</si>
  <si>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</si>
  <si>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</si>
  <si>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Podmiot Odpowiedzialny</t>
  </si>
  <si>
    <t>Ilość</t>
  </si>
  <si>
    <t>załącznik nr ….. do umowy</t>
  </si>
  <si>
    <t>Postać/ Opakowanie</t>
  </si>
  <si>
    <t xml:space="preserve">Ilość </t>
  </si>
  <si>
    <t>25 mg</t>
  </si>
  <si>
    <t>Nazwa handlowa:
Dawka: 
Postać / Opakowanie:</t>
  </si>
  <si>
    <t>Oświadczamy, że zamówienie będziemy wykonywać do czasu wyczerpania kwoty wynagrodzenia umownego, nie dłużej jednak niż przez 18 miesięcy od dnia zawarcia umowy.</t>
  </si>
  <si>
    <t>sztuk</t>
  </si>
  <si>
    <t>Oferujemy wykonanie całego przedmiotu zamówienia (w danej części) za cenę: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</si>
  <si>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</si>
  <si>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</si>
  <si>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</si>
  <si>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</si>
  <si>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</si>
  <si>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</si>
  <si>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</si>
  <si>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Oświadczamy, że jesteśmy *:</t>
  </si>
  <si>
    <t>
 



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</si>
  <si>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</si>
  <si>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*zaznaczyć właściwe.</t>
  </si>
  <si>
    <t>Oświadczamy, że oferujemy realizację przedmiotu zamówienia zgodnie z zasadami określonymi w specyfikacji warunków zamówienia wraz z załącznikami.</t>
  </si>
  <si>
    <t>Oświadczamy, że termin płatności wynosi do 60 dni. Dodatkowe informacje znajdują się we wzorze umowy.</t>
  </si>
  <si>
    <t>Oświadczamy, że jesteśmy związani niniejszą ofertą do dnia wskazanego w SWZ.</t>
  </si>
  <si>
    <t>Nr rachunku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</si>
  <si>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</si>
  <si>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</si>
  <si>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</si>
  <si>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</si>
  <si>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</si>
  <si>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</si>
  <si>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</si>
  <si>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część 21</t>
  </si>
  <si>
    <t>część 22</t>
  </si>
  <si>
    <t>część 23</t>
  </si>
  <si>
    <t>10 mg</t>
  </si>
  <si>
    <t>50 mg</t>
  </si>
  <si>
    <t>200 mg</t>
  </si>
  <si>
    <t># jeżeli wybór oferty będzie prowadził do powstania u Zamawiającego obowiązku podatkowego, zgodnie z przepisami o podatku od towarów i usług, należy podać cenę netto.</t>
  </si>
  <si>
    <t>Cena brutto#:</t>
  </si>
  <si>
    <t>Cena brutto # jednego opakowania jednostkowego</t>
  </si>
  <si>
    <t>Cena brutto #:</t>
  </si>
  <si>
    <t>1 g</t>
  </si>
  <si>
    <t xml:space="preserve">Formularz oferty oraz arkusze cenowe przygotowane przez Zamawiającego są dokumentami wygenerowanymi w programie MS EXCEL.
Zamawiający prosi o wypełnienie udostępnionego przez Zamawiającego pliku w programie EXCEL lub równoważnym a następnie Zamawiający zaleca przekonwertowanie wypełnionego dokumentu na format .pdf i złożenie podpisu. </t>
  </si>
  <si>
    <t>Zamawiający stara się przygotować formularz ofery przetargowej oraz arkusze cenowe w takiej formie aby maksymalnie ułatwiać Wykonawcom wypełnianie właściwych informacji oraz zminimalizować ryzyko błędów w złożonych ofertach.
Przygotowane i udostępnione przez Zamawiającego arkusze posiadają formuły i łącza, których celem jest ułatwnienie Wykonawcom złożenie poprawnej oferty.</t>
  </si>
  <si>
    <t>Zamawiający zwraca się z uprzejmą prośbą do Wykonawców o wypełnianie w trakcie przygotowywania oferty formularzy przygotowanych i udostępnionych przez Zamawiającego.
Zamawiający prosi o wypełnienie pliku przygotowanego przez Zamawiającego (załącznik 1, 1a - formularz oferty, arkusz cenowy) i nie składanie ofert na podstawie dokumentów przekształconych przez Wykonawców.</t>
  </si>
  <si>
    <t>INFORMACJE OGÓLNE</t>
  </si>
  <si>
    <t>roztwór do wstrzykiwań</t>
  </si>
  <si>
    <t>Numer GTIN</t>
  </si>
  <si>
    <t>*Jeżeli wykonawca nie poda tych informacji to Zamawiający przyjmie, że wykonawca nie zamierza powierzać żadnej części zamówienia podwykonawcy.
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</si>
  <si>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</si>
  <si>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</si>
  <si>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</si>
  <si>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</si>
  <si>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</si>
  <si>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</si>
  <si>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</si>
  <si>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</si>
  <si>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</si>
  <si>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postać stała doustna</t>
  </si>
  <si>
    <t>100 mg</t>
  </si>
  <si>
    <t>5 mg</t>
  </si>
  <si>
    <t>stała postać doustna</t>
  </si>
  <si>
    <t>500 mg</t>
  </si>
  <si>
    <t>1000 mg</t>
  </si>
  <si>
    <t xml:space="preserve">roztwór do wstrz. </t>
  </si>
  <si>
    <t>250 mg</t>
  </si>
  <si>
    <t>4 mg</t>
  </si>
  <si>
    <t>Methylprednisolonum</t>
  </si>
  <si>
    <t>15 mg</t>
  </si>
  <si>
    <t xml:space="preserve"> * wymagany jeden podmiot odpowiedzialny</t>
  </si>
  <si>
    <t xml:space="preserve">10 mg </t>
  </si>
  <si>
    <t>400 mg</t>
  </si>
  <si>
    <t>Phenytoinum</t>
  </si>
  <si>
    <t>tabletki dojelitowe</t>
  </si>
  <si>
    <t>Tramadoli hydrochloridum</t>
  </si>
  <si>
    <t>30 mg</t>
  </si>
  <si>
    <t>20 mg</t>
  </si>
  <si>
    <t>Levetiracetamum*</t>
  </si>
  <si>
    <t>3 mg</t>
  </si>
  <si>
    <t>40 mg</t>
  </si>
  <si>
    <t>kapsułki twarde</t>
  </si>
  <si>
    <t>*wymagany jeden producent</t>
  </si>
  <si>
    <t>Sulfamethoxazolum + Trimethoprimum</t>
  </si>
  <si>
    <t>Producent</t>
  </si>
  <si>
    <t>Ilość szt</t>
  </si>
  <si>
    <t>Aciclovirum*</t>
  </si>
  <si>
    <t>800 mg</t>
  </si>
  <si>
    <t>Ciclosporinum*</t>
  </si>
  <si>
    <t>Insulinum degludecum ##</t>
  </si>
  <si>
    <t>100 j./ml</t>
  </si>
  <si>
    <t>roztwór do wstrzykiwań,  3ml wkład</t>
  </si>
  <si>
    <t xml:space="preserve">Mesalazinum </t>
  </si>
  <si>
    <t>1000 mg,</t>
  </si>
  <si>
    <t>Metoprololi tartras</t>
  </si>
  <si>
    <t>Acidum mycophenolicum*</t>
  </si>
  <si>
    <t>180 mg</t>
  </si>
  <si>
    <t xml:space="preserve">tabletki dojelitowe </t>
  </si>
  <si>
    <t>360 mg</t>
  </si>
  <si>
    <t>Prednisolonum</t>
  </si>
  <si>
    <t>Mesalazinum</t>
  </si>
  <si>
    <t>4 g/60 ml</t>
  </si>
  <si>
    <t>zawiesina doodbytnicza, butelka 60 ml</t>
  </si>
  <si>
    <t>* wymagany jeden podmiot odpowiedzialny, w przypadku tej samej substancji czynnej</t>
  </si>
  <si>
    <t xml:space="preserve">## 5 sztuk w opakowaniu </t>
  </si>
  <si>
    <t>Postać /Opakowanie</t>
  </si>
  <si>
    <t>Fentanylum</t>
  </si>
  <si>
    <t>50 mcg/ml; 10 ml</t>
  </si>
  <si>
    <t>30 mg/ml, 50 ml</t>
  </si>
  <si>
    <t>Sevofluranum**</t>
  </si>
  <si>
    <t>250 ml</t>
  </si>
  <si>
    <t>płyn wziewny w bezpiecznym opakowaniu z tworzywa sztucznego lub aluminium, ze szczelnym systemem napełniania parownika</t>
  </si>
  <si>
    <t>Postać/Opakowanie</t>
  </si>
  <si>
    <t>Betamethasonum</t>
  </si>
  <si>
    <t>4 mg/ml</t>
  </si>
  <si>
    <t>Immunoglobulinum humanum tetanicum</t>
  </si>
  <si>
    <t>250 j.m. / ml, 1 ml</t>
  </si>
  <si>
    <t>roztwór do wstrzykiwań; amp.-strzyk.</t>
  </si>
  <si>
    <t>Pipecuronii bromidum</t>
  </si>
  <si>
    <t>proszek i rozpuszczalnik do sporządzania roztworu do wstrzykiwań; fiol. proszku + rozp.</t>
  </si>
  <si>
    <t>Darunavirum ^</t>
  </si>
  <si>
    <t xml:space="preserve">tabletki powlekane </t>
  </si>
  <si>
    <t>Ritonavirum ^</t>
  </si>
  <si>
    <t>^ opakowanie nie wieksze niż 30 szt</t>
  </si>
  <si>
    <t>Alprostadilum</t>
  </si>
  <si>
    <t>500 mcg/ml; 1 ml</t>
  </si>
  <si>
    <t>Gelatina partim hydrolysata + Natrii chloridum +Sodium acetate trihydrate+ Kalii chloridum + Calcii chloridum dihydrate + Magnesii chloridum heksahydrate</t>
  </si>
  <si>
    <t xml:space="preserve"> (40 mg + 5,55 mg + 3,27 mg + 0,3 mg + 0,15 mg + 0,20 mg)/ ml; 500 ml</t>
  </si>
  <si>
    <t>roztwór do inf., 500 ml</t>
  </si>
  <si>
    <t>Inhibitor C1-esterazy ludzki</t>
  </si>
  <si>
    <t>500 j.m./ml; 3 ml</t>
  </si>
  <si>
    <t>prosz. i rozpuszcz. do sporz. r-ru do wstrzyk. lub do infuzji, 1 fiol. proszku + 1 fiol. rozp. + 1 zestaw do podawania</t>
  </si>
  <si>
    <t>Phytomenadionum ^^^</t>
  </si>
  <si>
    <t>2 mg/ 0,2 ml</t>
  </si>
  <si>
    <t xml:space="preserve"> amp.</t>
  </si>
  <si>
    <t>^^^ możliwe czasowe dopuszczenie</t>
  </si>
  <si>
    <t>Calcium gluconate ^^^</t>
  </si>
  <si>
    <t>100mg Ca2+/ml lub 95,5 mg/ml; 10 ml</t>
  </si>
  <si>
    <t>Wymiary</t>
  </si>
  <si>
    <t>Na 1cm2: fibrynogen ludzki 5,5 mg, trombina ludzka 2,0 j.m. *</t>
  </si>
  <si>
    <t xml:space="preserve">3 cm x 2,5 cm </t>
  </si>
  <si>
    <t xml:space="preserve">matryca kolagenowa pokryta ludzkim fibrynogenem i ludzką trombiną </t>
  </si>
  <si>
    <t xml:space="preserve">4,8 cm x 4,8 cm </t>
  </si>
  <si>
    <t xml:space="preserve">9,5 cm x 4,8 cm </t>
  </si>
  <si>
    <t xml:space="preserve">rulon 4,8 cm x 4,8 cm </t>
  </si>
  <si>
    <t xml:space="preserve">zrolowana matryca kolagenowa pokryta ludzkim fibrynogenem i ludzką trombiną </t>
  </si>
  <si>
    <t>Buspironi hydrochloridum</t>
  </si>
  <si>
    <t>Calcii folinas</t>
  </si>
  <si>
    <t>Carbamazepinum</t>
  </si>
  <si>
    <t>tabletki o przedłużonym uwalnianiu lub tabletki o zmodyfikowanym uwalnianiu</t>
  </si>
  <si>
    <t>Dorzolamidum + Timololum ###</t>
  </si>
  <si>
    <t>20+5 mg/ml; 5 ml</t>
  </si>
  <si>
    <t>krople do oczu</t>
  </si>
  <si>
    <t>Doxycyclinum</t>
  </si>
  <si>
    <t>Enalaprili maleas*</t>
  </si>
  <si>
    <t>Flupentixolum</t>
  </si>
  <si>
    <t xml:space="preserve">0,5 mg </t>
  </si>
  <si>
    <t>tabletki drażowane</t>
  </si>
  <si>
    <t>Fluticasone propionate</t>
  </si>
  <si>
    <t>aerozol wziewny, zaw. (bezfreonowy)</t>
  </si>
  <si>
    <t>Furaginum</t>
  </si>
  <si>
    <t xml:space="preserve">Lisinoprilum* </t>
  </si>
  <si>
    <t>16 mg</t>
  </si>
  <si>
    <t>Mianserini hydrochloridum* ^</t>
  </si>
  <si>
    <t>Prednisonum*</t>
  </si>
  <si>
    <t>Pyrantelum</t>
  </si>
  <si>
    <t>Risperidonum</t>
  </si>
  <si>
    <t>1 mg/ml, 100 ml</t>
  </si>
  <si>
    <t>roztwór doustny</t>
  </si>
  <si>
    <t>Rivastigminum*</t>
  </si>
  <si>
    <t>1,5 mg</t>
  </si>
  <si>
    <t>Salbutamolum</t>
  </si>
  <si>
    <t>2,5 mg/2,5 ml</t>
  </si>
  <si>
    <t xml:space="preserve">roztwór do nebulizacji </t>
  </si>
  <si>
    <t>Spironolactonum ^</t>
  </si>
  <si>
    <t>400 mg + 80 mg</t>
  </si>
  <si>
    <t>Sulpiridum*</t>
  </si>
  <si>
    <t>Drotaverini hydrochloridum</t>
  </si>
  <si>
    <t>^ opakowanie max 30 tabl</t>
  </si>
  <si>
    <t>### 1 sztuka w opakowaniu</t>
  </si>
  <si>
    <t>Iomeprolum *</t>
  </si>
  <si>
    <t>61,24 g jomeprolu/100 ml (300 mg J/ml), 50 ml</t>
  </si>
  <si>
    <t>roztwór do wstrz., butel.</t>
  </si>
  <si>
    <t>71,44 g jomeprolu/100 ml (350 mg J/ml), 50 ml</t>
  </si>
  <si>
    <t>71,44 g jomeprolu/100 ml (350 mg J/ml), 100 ml</t>
  </si>
  <si>
    <t>71,44 g jomeprolu/100 ml (350 mg J/ml), 200 ml</t>
  </si>
  <si>
    <t>71,44 g jomeprolu/100 ml (350 mg J/ml), 500 ml</t>
  </si>
  <si>
    <t>81,65 g jomeprolu/100 ml (400 mg J/ml), 50 ml</t>
  </si>
  <si>
    <t>81,65 g jomeprolu/100 ml (400 mg J/ml), 100 ml</t>
  </si>
  <si>
    <t>81,65 g jomeprolu/100 ml (400 mg J/ml), 200 ml</t>
  </si>
  <si>
    <t>81,65 g jomeprolu/100 ml (400 mg J/ml), 500 ml</t>
  </si>
  <si>
    <t>* Wymagany jeden podmiot odpowiedzialny</t>
  </si>
  <si>
    <t>Limosilactobacillus reuteri DSM 17938, olej słonecznikowy, olej zawierający średniołańcuchowe kwasy tłuszczowe (olej z nasion palmy)</t>
  </si>
  <si>
    <t>100 milionów żywych, aktywnych pałeczek z gatunku Lactobacillus reuteri Protectis w 5 kroplach; 5 ml</t>
  </si>
  <si>
    <t>krople dla dzieci zawierające żywe kultury bakterii</t>
  </si>
  <si>
    <t>Aluminii acetotartras</t>
  </si>
  <si>
    <t>tabletki</t>
  </si>
  <si>
    <t>Barii sulfas</t>
  </si>
  <si>
    <t>1 g/ml;  200 ml</t>
  </si>
  <si>
    <t>zawiesina doustna i doodbytnicza</t>
  </si>
  <si>
    <t>Biperideni hydrochloridum</t>
  </si>
  <si>
    <t>5 mg/ml; 1 ml</t>
  </si>
  <si>
    <t>Denotivirum</t>
  </si>
  <si>
    <t>30 mg/g; 3 g</t>
  </si>
  <si>
    <t>krem: tuba 3 g</t>
  </si>
  <si>
    <t>Olej MCT, chlorowodorek pirydoksyny, L-metylofolian wapnia, cyjanokobalamina</t>
  </si>
  <si>
    <t xml:space="preserve"> 0,15 mg wit. B6, 0,05 mg kwasu foliowego, 0,3 µg wit. B12 w jednej kropli</t>
  </si>
  <si>
    <t>krople,  4ml</t>
  </si>
  <si>
    <t xml:space="preserve">Białka osocza ludzkiego </t>
  </si>
  <si>
    <t>45-70 mg/ml, 200 ml</t>
  </si>
  <si>
    <t>7,5cm x 7,5cm</t>
  </si>
  <si>
    <t>10cm x 10 cm</t>
  </si>
  <si>
    <t>15cm x 15 cm</t>
  </si>
  <si>
    <t>15 cm x20 cm</t>
  </si>
  <si>
    <t>6cm x 8 cm</t>
  </si>
  <si>
    <t>10 cm x 15 cm</t>
  </si>
  <si>
    <t>10cm x20 cm</t>
  </si>
  <si>
    <t>10 cm x 25 cm</t>
  </si>
  <si>
    <t>10 cm x 30 cm</t>
  </si>
  <si>
    <t>10 cm x 35 cm</t>
  </si>
  <si>
    <t>2,7 g</t>
  </si>
  <si>
    <t>żel, saszetka</t>
  </si>
  <si>
    <t>5 g</t>
  </si>
  <si>
    <t>20 g</t>
  </si>
  <si>
    <t>82 g</t>
  </si>
  <si>
    <t>żel, TUBKA</t>
  </si>
  <si>
    <t>Kompletna dieta do żywienia dojelitowego, wysokoenergetyczna - 1,5 kcal/ml, bogatobiałkowa - 20% energii białkowej, zawierająca białko kazeinowe i serwatkowe, tłuszcze MCT/LCT i ω-3 kwasy tłuszczowe, bezresztkowa, o osmolarności 360 mosmol/l, wolna od laktozy, bezglutenowa*</t>
  </si>
  <si>
    <t>Gotowy do użycia, przeznaczony do żywienia dojelitowego przez zgłębnik; w worku zabezpieczonym samozasklepiającą się membraną 500 ml</t>
  </si>
  <si>
    <t>w 100 ml:
Energia 631 kJ (150 kcal)
Tłuszcz 5,8 g
 w tym MCT 3,3 g
w tym EPA + DHA 0,05 g
Węglowodany 17 g
Błonnik 0 g
Białko 7,5 g
Sól 0,30 g
Witamina A 92,0 µg ER
w tym β-karoten 22,0 µg ER
Witamina D 1,3 µg</t>
  </si>
  <si>
    <t>Gotowy do użycia, przeznaczony do żywienia dojelitowego przez zgłębnik; w worku zabezpieczonym samozasklepiającą się membraną 1000 ml</t>
  </si>
  <si>
    <t>Specjalistyczna, wysokoenergetyczna dieta (2,0 kcal/1ml) 400 kcal w jednym opakowaniu, o obniżonej zawartości białka i elektrolitów, zmodyfikowana pod względem zawartości węglowodanów, przeznaczona do żywienia drogą doustną lub przez zgłębnik, zawiera błonnik, skrobię, izomaltulozę oraz EPA i DHA pochodzące z oleju rybnego. Nie zawiera glutenu, syropu glukozowego jest klinicznie wolna od laktozy.  Przeznaczona dla osób zagrożonych niedożywieniem lub niedożywionych, w szczególności z przewlekłą chorobą nerek lub niekatabolicznymi formami ostrej niewydolności nerek.*</t>
  </si>
  <si>
    <t>w 100 ml:
Wartość energetyczna 840 kJ (200 kcal)
Tłuszcz (40 kJ %) 8,9 g
w tym MCT 2,2 g
w tym EPA 0,04 g
w tym DHA 0,02 g
Węglowodany (53 kJ %) 26,4 g
Błonnik (1 kJ %) 1,2 g
Białko (6 kJ %) 3,0 g
Sól (Na x 2,5) 0,17 g
Woda 71 ml
Witamina A 81,3 µg ER
w tym β-karoten 33,3 µg ER
Witamina D 1,0 µg</t>
  </si>
  <si>
    <t>w 100 ml:
Energia 836 kJ (200 kcal)
Tłuszcz 10 g
w tym MCT 2,6 g
w tym EPA + DHA 0,07 g
Węglowodany 17 g
Błonnik 1,5 g
Białko 10 g
Sól 0,15 g
Witamina A 185 µg ER
Witamina D 2,0 µg</t>
  </si>
  <si>
    <t>płyn, worek zabezpieczonym samozasklepiającą się membraną, 500 ml</t>
  </si>
  <si>
    <t>Średnia zawartość w 100 ml:
Wartość energetyczna 420 kJ (100 kcal)
Tłuszcz 3,3 g
EPA + DHA 0,03 g
Węglowodany 14 g
Błonnik 0 g
Białko 3,8 g
Sól 0,19 g
Witamina A 92,0 µg ER
Witamina D 1,3 µg</t>
  </si>
  <si>
    <t>płyn ; worek zabezpieczony samozasklepiającą się membraną , 500 ml, smak neutralny</t>
  </si>
  <si>
    <t>Modyfikowane mleko początkowe, gotowe  dla niemowląt od urodzenia, także do dokarmiania*</t>
  </si>
  <si>
    <t>płyn, butelka, 70 ml</t>
  </si>
  <si>
    <t>płyn, pojemnik 1000 ml</t>
  </si>
  <si>
    <t xml:space="preserve">Mleko początkowe w płynie dla niemowląt  zdrowych od urodzenia </t>
  </si>
  <si>
    <t>Białko 1,23 g/100 ml. Tłuszcz 3,6 g/100 ml (w tym kwasy tłuszczowe nasycone 0,3 g/100 ml, kwasy tłuszczowe jednonienasycone 2,2 g/100 ml, kwasy tłuszczowe wielonienasycone 0,6 g/100 ml, w tym kwas linolowy 0,531 g/100 ml, α-linolenowy 45 g/100 ml, DHA 16,6 mg/100 ml, ARA 16,6 mg/100 ml). Węglowodany 7,4 g/100 ml (wyłącznie laktoza). Błonnik pokarmowy 0,1 g/100 ml (2'-fukozylolaktoza). Składniki mineralne. Witaminy. Wzbogacane w taurynę, L-karnitynę, inozytol, cholinę oraz nukleotydy. Wartość energetyczna 67 kcal/100 ml (281 kJ/100 ml)</t>
  </si>
  <si>
    <t xml:space="preserve">90 ml, Butelka </t>
  </si>
  <si>
    <t>Dla grupy krwi A:
Nazwa handlowa:
Dawka: 
Postać / Opakowanie:
Dla grupy krwi AB:
Nazwa handlowa:
Dawka: 
Postać / Opakowanie:
Dla grupy krwi 0:
Nazwa handlowa:
Dawka: 
Postać / Opakowanie:
Dla grupy krwi B:
Nazwa handlowa:
Dawka: 
Postać / Opakowanie:</t>
  </si>
  <si>
    <t xml:space="preserve">Dla grupy krwi A:
Dla grupy krwi AB:
Dla grupy krwi 0:
Dla grupy krwi B:
</t>
  </si>
  <si>
    <t>Numer GTIN (jeżeli dotyczy)</t>
  </si>
  <si>
    <t>DFP.271.105.2024.EP</t>
  </si>
  <si>
    <t>Dostawa Dostawa produktów leczniczych, wyrobów medycznych dietetycznych środków spożywczych specjalnego przeznaczenia medycznego oraz suplementów diety do Szpitala Uniwersyteckiego w Krakowie.</t>
  </si>
  <si>
    <t>Oświadczamy, że oferowane przez nas w części 1 – 16, 17 (poz. 2-5), 18 produkty lecznicze są dopuszczone do obrotu na terenie Polski na zasadach określonych w art. 3 lub 4a ustawy prawo farmaceutyczne. Jednocześnie oświadczamy, że na każdorazowe wezwanie Zamawiającego przedstawimy dokumenty dopuszczające do obrotu na terenie Polski (dotyczy wykonawców oferujących produkty lecznicze).</t>
  </si>
  <si>
    <t>Oświadczamy, że oferowane przez nas w części 19, 20 wyroby medyczne są dopuszczone do obrotu i używania na terenie Polski na zasadach określonych w ustawie o wyrobach medycznych oraz rozporządzeniu Parlamentu Europejskiego i Rady (UE) 2017/745 z dnia 5 kwietnia 2017 r. (MDR). Jednocześnie oświadczamy, że na każdorazowe wezwanie Zamawiającego przedstawimy dokumenty dopuszczające do obrotu i używania na terenie Polski. (dotyczy wykonawców oferujących wyroby medyczne).</t>
  </si>
  <si>
    <t>Oświadczamy, że oferowane przez nas w części 17 (poz.6), 21 – 23 dietetyczne środki spożywcze specjalnego przeznaczenia medycznego są dopuszczone do obrotu na terenie Polski na zasadach określonych w ustawie o bezpieczeństwie żywności i żywienia. Jednocześnie oświadczamy, że na każdorazowe wezwanie Zamawiającego przedstawimy dokumenty dopuszczające do obrotu na terenie Polski. (dotyczy wykonawców oferujących dietetyczne środki spożywcze specjalnego przeznaczenia medycznego)</t>
  </si>
  <si>
    <t>Oświadczamy, że oferowane przez nas w części 17 (poz.1) suplementy diety są dopuszczone do obrotu na terenie Polski na zasadach określonych w ustawie o bezpieczeństwie żywności i żywienia. Jednocześnie oświadczamy, że na każdorazowe wezwanie Zamawiającego przedstawimy dokumenty dopuszczające do obrotu na terenie Polski. (dotyczy wykonawców oferujących dietetyczne środki spożywcze specjalnego przeznaczenia medycznego)</t>
  </si>
  <si>
    <t>roztwór do
wstrzykiwań; amp.</t>
  </si>
  <si>
    <t>Acidum 5-
aminolevulinicum
hydrochloridum</t>
  </si>
  <si>
    <t>proszek do sporządzania
roztworu doustnego fiolka 1,5 g</t>
  </si>
  <si>
    <t>Dorzolamidum</t>
  </si>
  <si>
    <t>20 mg/ml; 5 ml</t>
  </si>
  <si>
    <t>krople do oczu, roztwór</t>
  </si>
  <si>
    <t>Samoprzylepny opatrunek piankowy z warstwą kontaktową z miękkiego silikonu; silikon, poliuretan, poliakryl, bawełna, wiskoza, poliester oraz poliolefina; zbudowany z warstwy kontaktowej z miękkiego silikonu  rozprowadzonej na błonie poliuretanowej;
elastycznej, trójwarstwowej części chłonnej składającej się z: pianki poliuretanowej, warstwy
włókniny oraz warstwy superabsorbentu, zawierającej bardzo chłonne włókna poliakrylowe;
wodoodpornej, gazo- i paroprzepuszczalnej błony zewnętrznej *</t>
  </si>
  <si>
    <t>sztuka</t>
  </si>
  <si>
    <t>Samoprzylepny opatrunek piankowy z warstwą kontaktową z miękkiego silikonu; silikon, poliuretan, poliakryl, bawełna, wiskoza, poliester oraz poliolefina; zbudowany z warstwy kontaktowej z miękkiego silikonu  rozprowadzonej na błonie poliuretanowej;
elastycznej, trójwarstwowej części chłonnej składającej się z: pianki poliuretanowej, warstwy
włókniny oraz warstwy superabsorbentu, zawierającej bardzo chłonne włókna poliakrylowe;
wodoodpornej, gazo- i paroprzepuszczalnej błony zewnętrznej*</t>
  </si>
  <si>
    <t>Samoprzylepny opatrunek z warstwą kontaktową z miękkiego silikonu na rany pooperacyjne; Skład: Silikon, poliuretan, wiskoza. poliester, poliolefiny, poliakrylan,
włókna akrylowe; zbudowany z przezroczystej, oddychającej folii zewnętrznej, nie przepuszczającej wody,
dwuwarstwowej elastycznej warstwy chłonnej, składającej się z włókniny
 i warstwy włókien superabsorbentu oraz
warstwy kontaktowej z miękkiego silikonu rozprowadzonej na błonie
poliuretanowej; *</t>
  </si>
  <si>
    <t>Samoprzylepny opatrunek z warstwą kontaktową z miękkiego silikonu na rany pooperacyjne; Skład: Silikon, poliuretan, wiskoza. poliester, poliolefiny, poliakrylan,
włókna akrylowe; zbudowany z przezroczystej, oddychającej folii zewnętrznej, nie przepuszczającej wody,
dwuwarstwowej elastycznej warstwy chłonnej, składającej się z włókniny
 i warstwy włókien superabsorbentu oraz
warstwy kontaktowej z  miękkiego silikonu rozprowadzonej na błonie
poliuretanowej; *</t>
  </si>
  <si>
    <t>Kompletna dieta do żywienia dojelitowego, przeznaczona dla pacjentów chorych na cukrzycę, o niskiej zawartości węglowodanów - 35% energii, bogatobiałkowa, zawierająca białka mleka, o dużej  zawartości błonnika, ω-3 kwasy tłuszczowe, wysokoenergetyczna - 1,5 kcal/ml</t>
  </si>
  <si>
    <t>1000 ml</t>
  </si>
  <si>
    <t>worek zabezpieczonym samozasklepiającą się membraną</t>
  </si>
  <si>
    <t>500 ml</t>
  </si>
  <si>
    <t>100 ml : wartość energetyczna: 630 kJ/150 kcal; białko 7,5 g, węglowodany 13,1 g, tłuszcz 7 g; błonnik 2 g składniki mineralne,pierwiastki śladowe,  witaminy, cholina 26,7 mg; o smaku owoców leśnych,pralina</t>
  </si>
  <si>
    <t>Butelka plastikowa: płyn 200 ml.  o smaku owoców leśnych,pralina</t>
  </si>
  <si>
    <t>Dieta kompletna, hiperkaloryczna (1,5 kcal/ml), normobiałkowa, ubogoresztkowa, w postaci napoju mlecznego, do leczenia żywieniowego drogą przewodu pokarmowego*</t>
  </si>
  <si>
    <t xml:space="preserve">butelka plastikowa, do zakupu o smaku truskawka, wanilia, czarna porzeczka, czekolada, cytryna oraz neutralny, płyn 200 ml  </t>
  </si>
  <si>
    <t>Dieta kompletna, hiperkaloryczna (1,5 kcal/ml), normobiałkowa, bogatoresztkowa, w postaci napoju mlecznego, do leczenia żywieniowego drogą przewodu pokarmowego*</t>
  </si>
  <si>
    <t xml:space="preserve">butelka plastikowa, do zakupu o smaku wiśnia, karmel, banan, płyn 200 ml  </t>
  </si>
  <si>
    <t xml:space="preserve">Kompletna dieta do żywienia dojelitowego, wysokoenergetyczna -2 kcal/ml, bogatobiałkowa - 20% energii białkowej, </t>
  </si>
  <si>
    <t xml:space="preserve">W 100 ml: 2kcal/ml, co najmniej 20% energii białkowe, tłuszcze 45 energy%; zawierająca białko mleka,jednonienasyconych kwasów tłuszczowych (MUFA), zawiera EPA i DHA z naturalnego oleju rybnego, zawiera średniołańcuchowe kwasy tłuszczowe MCT, niskosodowa, bezresztkowa, o osmolarności do 420 mosmol/l, 
</t>
  </si>
  <si>
    <t>gotowy do użycia, przeznaczony do żywienia dojelitowego przez zgłębnik; w worku zabezpieczonym samozasklepiającą się membraną, 500 ml</t>
  </si>
  <si>
    <t xml:space="preserve"> Kompletna dieta do żywienia dojelitowego przez zgłębnik, wysokokaloryczna 2 kcal/ml, bogatobiałkowa, zawierająca białko mleka, tłuszcze MCT/LCT i ω-3 kwasy tłuszczowe, bogatoresztkowa,*
</t>
  </si>
  <si>
    <t>Dieta wysokokaloryczna (1,3 kcal/ml), bogatoresztkowa stosowana w niewydolności wątroby; Białko (wysoka zawartość aminokwasów rozgałęzionych, niska zawartość aminokwasów aromatycznych): soja, mleko (kazeina); aminokwasy, tłuszcze (22% MCT): MCT, olej sojowy, olej rzepakowy; węglowodany: maltodekstryny; błonnik: polisacharydy soi, nie zawiera glutenu, klinicznie wolny od laktozy; skł. min.; pierw. śladowe; wit.,</t>
  </si>
  <si>
    <t>Gotowy do użycia, przeznaczony do żywienia dojelitowego przez zgłębnik; w worku zabezpieczonym samozasklepiającą się membraną , worek 500 ml</t>
  </si>
  <si>
    <t>100 ml : wartość energetyczna:130 kcal; białko 4 g, węglowodany 17,4 g, tłuszcz 4,7 g; błonnik 1 g składniki mineralne,pierwiastki śladowe,  witaminy, cholina 28 mg;</t>
  </si>
  <si>
    <t>Butelka plastikowa: płyn 200 ml.  o smaku cappuccino</t>
  </si>
  <si>
    <t>w 100 ml:
Energia 631 kJ (150 kcal)
Tłuszcz 5,8 g
w tym MCT 3,3 g
 w tym EPA + DHA 0,05 g
Węglowodany 17 g
Błonnik 0 g
Białko 7,5 g
Sól 0,30 g
Wartości odżywcze w 100 ml:
Witamina A 92,0 µg ER
w tym β-karoten 22,0 µg ER</t>
  </si>
  <si>
    <t>Kompletna dieta do żywienia dojelitowegodo  przez
zgłębnik, standardowa, zawierająca białko kazeinowe i sojowe, tłuszcze LCT  i ω-3 kwasy tłuszczowe, normokaloryczna - 1 kcal/ml, bezresztkowa, o osmolarności 220 mosmol/l,*</t>
  </si>
  <si>
    <t>Kompletna dieta wysokoenergetyczna (1,5 kcal/ml), wysokobiałkowa, o wysokiej zawartości witaminy D, przeznaczona do żywienia drogą doustną. Zawiera 100% białka roślinnego (soja) oraz błonnik. Odpowiednia dla wegan. Nie zawiera białka mleka i laktozy, bezglutenowa.</t>
  </si>
  <si>
    <t>Średnia zawartość w 100 ml:
Wartość energetyczna 650 kJ (150 kcal)
Białko 7,5g Tłuszcz 5,7 g składniki mineralne,  witaminy; osmolarność  705 mosmol/l
Węglowodany 16,1 g
Błonnik 2,3 g 
Sól 0,19 g
Witamina A 92,0 µg ER
Witamina D 1,3 µg</t>
  </si>
  <si>
    <t>Butelka plastikowa: płyn 200 ml, smak waniliowy</t>
  </si>
  <si>
    <t>Butelka plastikowa: płyn 200 ml,  o smaku czekoladowym, orzech,poziomka, wanilia, owoce tropikalne</t>
  </si>
  <si>
    <t>Butelka plastikowa: płyn,200 ml, smak waniliowy,</t>
  </si>
  <si>
    <t>Kompletna dieta wysokoenergetyczna (1,5 kcal/g), wysokobiałkowa (20% energii), o wysokiej
zawartości wapnia i witaminy D, zagęszczona, przeznaczona do żywienia drogą doustną za pomocą
łyżeczki. Zawiera laktozę, o niskiej zawartości błonnika, bezglutenowa. Dla osób zagrożonych niedożywieniem lub niedożywionych, w szczególności z zaburzeniami połykania (dysfagia) lub zwiększonym zapotrzebowaniem na białko i energię *</t>
  </si>
  <si>
    <t xml:space="preserve">Średnia zawartość w 100 g
Wartość energetyczna 630 kJ (=150 kcal)
Tłuszcz (28 kJ%) 4,7 g
Węglowodany (51,5 kJ%) 19,3 g
Błonnik (0,5 kJ%) 0,4 g
Białko (20 kJ%) 7,5 g
Sól (Na x 2,5) 0,15 g
Woda 64 ml
Wit. A 150 µg ER
Wit. D3 3,75 µg
</t>
  </si>
  <si>
    <t xml:space="preserve"> Postać deseru o kremowej konsystencji, przeznaczonego do spożywania za pomocą łyżeczki, 125 g , Do zakupu smaki: cytrynowy, biszkoptowy</t>
  </si>
  <si>
    <t>Kompletna dieta specjalistyczna, wysokoenergetyczna (1,5 kcal/ml), bogata w białko (27% energii), tłuszcz oraz EPA i DHA pochodzące z oleju rybnego, przeznaczona do żywienia dojelitowego przez zgłębnik. Klinicznie wolna od laktozy, bezglutenowa. Zawiera błonnik oraz MCT</t>
  </si>
  <si>
    <t xml:space="preserve">Średnia zawartość w 100 ml:
Wartość energetyczna - 630 kJ/ 150 kcal
Tłuszcz - 6,7 g, w tym:
- nasycone kwasy tłuszczowe -3,3 g:
- MCT - 2,3 g
- jednonienasycone kwasy tłuszczowe - 1,5 g
- wielonienasycone kwasy tłuszczowe - 1,9 g
- EPA - 0,4 g
- DHA - 0,17 g
Węglowodany - 12 g, w tym:
- cukry - 6,1 g:
- laktoza &lt; 0,5 g
Błonnik - 1,2 g
Białko - 10 g
Woda - 76 ml
Sól 0,12 g
Osmolarność - 340 mosmol/l
</t>
  </si>
  <si>
    <t>Kompletna pod względem odżywczym wysokoenergetyczna (1,5 kcal/ml) i bogatobiałkowa (27 en%) dieta, dostarczająca 300 kcal oraz 20 g białka w jednym opakowaniu, o wysokiej zawartością EPA i DHA z oleju rybnego oraz obecności błonnika pokarmowego, bez  glutenu, syropu glukozowego oraz klinicznie wolna od laktozy. Do postępowania dietetycznego u osób zagrożonych niedożywieniem lub niedożywionych,
w szczególności z nowotworami, przewlekłymi chorobami katabolicznymi i/lub kacheksją*</t>
  </si>
  <si>
    <t xml:space="preserve"> Średnia zawartość w 100 ml:
Wartość energetyczna650 kJ (150kcal)
Białko10 g
Tłuszcz6,7 g
EPA0,5 g
DHA0,21 g
Węglowodany11,6 g
Błonnik1,5 g
Witaminy i składniki mineralne:
Wit. D32,5 μg
Wit. A213 μg ER
Sód47,5 mg
Osmolarność435 (mosmol/l)</t>
  </si>
  <si>
    <t>płyn, 200 ml Do zakupu smaki: Ananas-kokos, Cappucino, Owoce tropikalne, czekolada</t>
  </si>
  <si>
    <t>Kompletna dieta do żywienia dojelitowego, oligopeptydowa, zawierająca hydrolizat serwatki, ponad 50% tłuszczy MCT i ω-3 kwasy tłuszczowe, normokaloryczna - 1 kcal/ml, bezresztkowa, o osmolarności do 300 mosmol/l, w worku zabezpieczonym samozasklepiającą się membraną.</t>
  </si>
  <si>
    <t>Białko  4,5 g./100 ml.   18% energii, Tłuszcze  2,8 g./100 ml.   25% energii, Węglowodany  14,3 g./100 ml.   57% energii,  Gęstość kaloryczna  1 kcal./ml.  Osmolarność:   300 mOsm/l.</t>
  </si>
  <si>
    <t xml:space="preserve">worek 500 ml </t>
  </si>
  <si>
    <t xml:space="preserve">Kompletna pod względem odżywczym wysokoenergetyczna (1,5 kcal/ml) , wysokobiałkowy preparat doustny zawierający hydrolizat białka serwatki (15 g w 1 opakowaniu) i łatwo przyswajalne kwasy tłuszczowe MCT. Nie zawiera błonnika pokarmowego (0%kJ), glutenu oraz jest dietą klinicznie wolną od laktozy.Do postępowania dietetycznego u osób niedożywionych lub zagrożonych niedożywieniem, w szczególności z zaburzeniami wchłaniania np.: z biegunką w przebiegu chemioterapii, z biegunką w okresie okołooperacyjnym. </t>
  </si>
  <si>
    <t xml:space="preserve">Średnia zawartość w 100 ml:
Wartość energetyczna - 630 kJ/ 150 kcal
Tłuszcz - 4,2 g, w tym:
- nasycone kwasy tłuszczowe -2,3 g:
- MCT - 2,1 g
- jednonienasycone kwasy tłuszczowe - 1,2 g
- wielonienasycone kwasy tłuszczowe - 0,8 g
- MCT -2,1 g
Węglowodany - 20,6 g, w tym:
 cukry - 7,4 g:
- laktoza &lt; 0,1 g
Błonnik &lt; 0,1 g
Białko - 7,5 g
Woda - 77 ml
Sól 0,13 g
Osmolarność - 578 mosmol/l
</t>
  </si>
  <si>
    <t>płyn, 200 ml Do zakupu smaki: wanilia</t>
  </si>
  <si>
    <t>saszetka 22,4 g, smak neutralny</t>
  </si>
  <si>
    <t>Dieta kompletna, normokaloryczna (1 kcal/ml), bezglutenowa, bezresztkowa, kompletna pod względem odżywczym.
Preparat gotowy do użycia, przeznaczony do stosowania  przez zgłębnik, nie  przeznaczony do stosowania pozajelitowego,nie zawiera laktozy*</t>
  </si>
  <si>
    <r>
      <t>kaps.</t>
    </r>
    <r>
      <rPr>
        <b/>
        <u val="single"/>
        <sz val="11"/>
        <rFont val="Garamond"/>
        <family val="1"/>
      </rPr>
      <t xml:space="preserve"> miękkie, nie elastyczne</t>
    </r>
  </si>
  <si>
    <t>,</t>
  </si>
  <si>
    <r>
      <rPr>
        <b/>
        <u val="single"/>
        <sz val="8"/>
        <rFont val="Garamond"/>
        <family val="1"/>
      </rPr>
      <t>OPAKOWANIE</t>
    </r>
    <r>
      <rPr>
        <sz val="8"/>
        <rFont val="Garamond"/>
        <family val="1"/>
      </rPr>
      <t xml:space="preserve"> 250 µg/dawkę;</t>
    </r>
    <r>
      <rPr>
        <b/>
        <sz val="8"/>
        <rFont val="Garamond"/>
        <family val="1"/>
      </rPr>
      <t xml:space="preserve"> 60 dawek</t>
    </r>
  </si>
  <si>
    <t xml:space="preserve">Średnia zawartość w 100 g proszku:
Wartość energetyczna - 1500 kJ/ 360 kcal
Tłuszcz - 0 g, w tym:
- nasycone kwasy tłuszczowe -0 g:
Węglowodany - 42,7 g, w tym:
- cukry - 1,37 g:
- laktoza -0
Błonnik - 5,4 g
Białko - 0 Glutamina -44,8 g, Sód- &lt;0,09 g , wit. E- 370 mg, wit.C- 110g,  β- karoten 7,4 g 
Sól 0,12 g
Osmolarność - 340 mosmol/l
</t>
  </si>
  <si>
    <r>
      <t>Dieta kompletna u chorych na cukrzycę, hiperkaloryczna (1,5 kcal/ml), bogatobiałkowa, bogatoresztkowa, w postaci napoju mlecznego, do leczenia żywieniowego drogą przewodu pok</t>
    </r>
    <r>
      <rPr>
        <vertAlign val="superscript"/>
        <sz val="11"/>
        <rFont val="Garamond"/>
        <family val="1"/>
      </rPr>
      <t>.*</t>
    </r>
  </si>
  <si>
    <r>
      <t xml:space="preserve">100 ml:wartość energetyczna: 630 kJ/150 kcal; białko 5,6 g, węglowodany 17,8 mg, w tym laktoza ≤ 0,26 g, błonnik 2,0 g,  tłuszcz 5,8 g w tym kwasy tł. jednonienasycone 3,8 g, kwasy tł. wielonienasycone 1,6 g;  sód 80 mg;   
Osmolarność 390-420 mosmol/l*
</t>
    </r>
    <r>
      <rPr>
        <u val="single"/>
        <sz val="11"/>
        <rFont val="Garamond"/>
        <family val="1"/>
      </rPr>
      <t>Witaminy i składniki mineralne m.in.:</t>
    </r>
    <r>
      <rPr>
        <sz val="11"/>
        <rFont val="Garamond"/>
        <family val="1"/>
      </rPr>
      <t xml:space="preserve">
Wit. A 170 μg ER, D3 2 μg, E 3 mg α-ET,  B1 0,23 mg,  B6 0,33 mg, B12 0,6 μg, Kwas foliowy 50 μg, Wit. C 15 mg,  Sód 80 mg, Potas 135 mg, Wapń 130 mg, Magnez  21 mg, Fosfor  80 mg, Żelazo  2 mg, Cynk  1,5 mg, Miedź  300 μg, Mangan  0,4 mg, Jod  30 μg</t>
    </r>
  </si>
  <si>
    <r>
      <t>Dieta kompletna w chorobach wątroby, hiperkaloryczna (1,3 kcal/ml), normobiałkowa, bogatoresztkowa, zawierająca aminokwasy rozgałęzione (BCAA), w postaci napoju mlecznego, do leczenia żywieniowego drogą przewodu pok</t>
    </r>
    <r>
      <rPr>
        <vertAlign val="superscript"/>
        <sz val="11"/>
        <rFont val="Garamond"/>
        <family val="1"/>
      </rPr>
      <t>.*</t>
    </r>
  </si>
  <si>
    <r>
      <t>Dieta kompletna, hiperkaloryczna (1,5 kcal/ml), bogatobiałkowa, bezresztkowa, w postaci napoju mlecznego, do leczenia żywieniowego drogą przewodu pok.</t>
    </r>
    <r>
      <rPr>
        <vertAlign val="superscript"/>
        <sz val="11"/>
        <rFont val="Garamond"/>
        <family val="1"/>
      </rPr>
      <t xml:space="preserve"> *</t>
    </r>
  </si>
  <si>
    <t xml:space="preserve"> Doustny suplement pokarmowy w postaci proszku, przeznaczony do rozpuszczania w płynach, o wysokiej zawartości glutaminy 10 g/200 ml, bogaty w antyoksydanty i witaminy. Nie zawiera laktozy, bezglutenowy.</t>
  </si>
  <si>
    <t>100 ml:wartość energetyczna: 630 kJ/150 kcal; białko 5,6 g, węglowodany 18,5-18,8 g, w tym laktoza ≤ 0,27 g, tłuszcz 5,8 g w tym kwasy tł. jednonienasycone 3,7-3,8 g, kwasy tł. wielonienasycone 1,6 g;  cholina 26,7 mg;  (w przypadku czekolady węglowodany 18,5 g, błonnik 0,5 g) 
Osmolarność 309-405 mosmol/l*
Witaminy i składniki mineralne m.in.:
Wit. A 120 μg ER, D3 2 μg, E 3 mg α-ET,  B1 0,23 mg,  B6 0,33 mg, B12 0,6 μg, Kwas foliowy 50 μg, Wit. C 15 mg,  Sód 80-85 mg, Potas 135-140 mg, Wapń 130-135 mg, Magnez  21-24 mg, Fosfor  80-85 mg, Żelazo  2 mg, Cynk  1,5 mg, Miedź  300 μg, Mangan  0,4 mg, Jod  30 μg</t>
  </si>
  <si>
    <t>Średnia zawartość w 100 ml: energia 130 kcal, białko (12%) 4 g w tym rozgałęzione aminokwasy 44% 1,93 g; węglowodany (53,5%) 17,4 g w tym: cukier 0,7 g, laktoza ≤0,01 g, tłuszcze (33%) 4,7 g w tym: SFA 2,0 g, MUFA 1,4 g, PUFA 1,3 g, MCT 1,7 g, Błonnik 1,0 g, Woda 78 ml; cholina 28 mg, 330 mOsm/l; 500 ml</t>
  </si>
  <si>
    <r>
      <t xml:space="preserve">100 ml : wartość energetyczna: 630 kJ/150 kcal; białko 10 g, węglowodany 12,1 g, tłuszcz 6,7 g; błonnik </t>
    </r>
    <r>
      <rPr>
        <b/>
        <sz val="11"/>
        <rFont val="Garamond"/>
        <family val="1"/>
      </rPr>
      <t>od 0 do 0,5g</t>
    </r>
    <r>
      <rPr>
        <sz val="11"/>
        <rFont val="Garamond"/>
        <family val="1"/>
      </rPr>
      <t xml:space="preserve"> składniki mineralne,pierwiastki śladowe,  witaminy; osmolarność 390 - 435 mosmol/l
 o smaku czekoladowym, orzech,poziomka, wanilia, owoce tropikalne</t>
    </r>
  </si>
  <si>
    <t>poz. …...: Producent: 
poz. ……. Podmiot Odpowiedzialny</t>
  </si>
  <si>
    <t>Wykaz aparatów do znieczulania, będących na wyposażeniu Szpitala Uniwersyteckiego w Krakowie</t>
  </si>
  <si>
    <t xml:space="preserve">Lokalizacja </t>
  </si>
  <si>
    <t>Aparat</t>
  </si>
  <si>
    <t>Lokalizacja Kopernika 23</t>
  </si>
  <si>
    <t>Draeger Primus    </t>
  </si>
  <si>
    <t>Datex Ohmeda                 </t>
  </si>
  <si>
    <t>GE Datex Ohmeda                   </t>
  </si>
  <si>
    <t>Maquet</t>
  </si>
  <si>
    <t>Penlon Prima</t>
  </si>
  <si>
    <t>Lokalizacja Kopernika 38</t>
  </si>
  <si>
    <t>Draeger Primus   </t>
  </si>
  <si>
    <t>Datex Ohmeda        </t>
  </si>
  <si>
    <t>Lokalizacja Kopernika 50 CUMRiK</t>
  </si>
  <si>
    <t>Lokalizacja Kopernika 21</t>
  </si>
  <si>
    <t>Penlon Prima SP z przystawką AV900</t>
  </si>
  <si>
    <t>Lokalizacja Jakubowskiego 2</t>
  </si>
  <si>
    <t>GE Datex Ohmeda                              </t>
  </si>
  <si>
    <t xml:space="preserve">Dreager </t>
  </si>
  <si>
    <t>VBM Medizintechnik GmbH</t>
  </si>
  <si>
    <t>Dameca</t>
  </si>
  <si>
    <t xml:space="preserve">Łącznie: </t>
  </si>
  <si>
    <t>GE/Drager/Mindray</t>
  </si>
  <si>
    <t>1</t>
  </si>
  <si>
    <t>GE</t>
  </si>
  <si>
    <t>2</t>
  </si>
  <si>
    <r>
      <t>** Wykonawca na czas trwania umowy udostępni  w ramach wynagrodzenia parowniki kompatybilne z przedmiotem zamówienia oraz produktem zaoferowanym w poz. 1 i aparatami do znieczuleń będącymi na wyposażeniu Szpitala w ilości</t>
    </r>
    <r>
      <rPr>
        <b/>
        <sz val="11"/>
        <rFont val="Times New Roman"/>
        <family val="1"/>
      </rPr>
      <t xml:space="preserve"> 81 szt</t>
    </r>
  </si>
  <si>
    <t xml:space="preserve">  * wymagany jeden producent</t>
  </si>
  <si>
    <t>Roztwór do infuzji, do zakupu: 1 worek 200 ml (grupa krwi A), 1 worek 200 ml (grupa krwi AB), 1 worek 200 ml (grupa krwi 0),  1 worek 200 ml (grupa krwi B)</t>
  </si>
  <si>
    <t>Numer GTIN  (jeżeli dotyczy)</t>
  </si>
  <si>
    <t>Carbamazepinum*</t>
  </si>
  <si>
    <t>Sterylny żel w 100 g: gliceryna 0,8 g, politlenek etylemu 15,4 g, estry kwasu 4-hydroksybenzoesowego 0,0308 g, wodorotlenek sodu 0,24 g, woda destylowana 82,73 g, pH neutralne; do uniwersalnego zasosowania w procedurach medycznych m.in.: w intubacji*</t>
  </si>
  <si>
    <t>Sterylny żel w 100 g: gliceryna 0,8 g, politlenek etylemu 15,4 g, estry kwasu 4-hydroksybenzoesowego 0,0308 g, wodorotlenek sodu 0,24 g, woda destylowana 82,73 g, pH neutralne; do uniwersalnego zasosowania w procedurach medycznych m.in.: w cewnikowaniu, cystoskopii*</t>
  </si>
  <si>
    <t>Sterylny żel w 100 g: gliceryna 0,8 g, politlenek etylemu 15,4 g, estry kwasu 4-hydroksybenzoesowego 0,0308 g, wodorotlenek sodu 0,24 g, woda destylowana 82,73 g, pH neutralne; do uniwersalnego zasosowania w procedurach medycznych m.in.: w endoskopii*</t>
  </si>
  <si>
    <t>Białko 1,3 g/100 ml. Tłuszcz 3,4 g/100 ml. Węglowodany 7,3 g/100 ml. Błonnik pokarmowy 0,7 g/100 ml (w tym: GOS 0,48 g/100 ml, FOS 0,08 g/100 ml, 2'-fukozylolaktoza 0,1 g/100 ml). Składniki mineralne. Witaminy. Zawiera nukleotydy, cholinę, inozytol, L-karnitynę. Wartość energetyczna 66 kcal/100 ml (276 kJ/100 ml).</t>
  </si>
  <si>
    <t xml:space="preserve">100 ml zawiera :Tłuszcz  3,9  g w tym kwas dokozaheksaenowy (DHA) 0,01  mg ,kwas eikozapentaenowy (EPA) 0,02 mg
Węglowodany  12,3  g
Błonnik g &lt;0,1  
Białko 4 g 
Sól  0,25  g
Witaminy:
Wit. A 82 µg   
Wit. D 1 µg 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</si>
</sst>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_-* #,##0.00\ [$zł-415]_-;\-* #,##0.00\ [$zł-415]_-;_-* &quot;-&quot;??\ [$zł-415]_-;_-@_-"/>
    <numFmt numFmtId="185" formatCode="_-[$€-2]\ * #,##0.00_-;\-[$€-2]\ * #,##0.00_-;_-[$€-2]\ * &quot;-&quot;??_-;_-@_-"/>
    <numFmt numFmtId="186" formatCode="&quot; &quot;#,##0.00&quot; zł &quot;;&quot;-&quot;#,##0.00&quot; zł &quot;;&quot; -&quot;#&quot; zł &quot;;@&quot; &quot;"/>
    <numFmt numFmtId="187" formatCode="_-* #,##0_-;\-* #,##0_-;_-* &quot;-&quot;??_-;_-@_-"/>
    <numFmt numFmtId="188" formatCode="[$-415]dddd\,\ d\ mmmm\ yyyy"/>
  </numFmts>
  <fonts count="6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0"/>
    </font>
    <font>
      <b/>
      <sz val="12"/>
      <name val="Garamond"/>
      <family val="1"/>
    </font>
    <font>
      <sz val="12"/>
      <name val="Garamond"/>
      <family val="1"/>
    </font>
    <font>
      <sz val="10"/>
      <name val="Garamond"/>
      <family val="1"/>
    </font>
    <font>
      <sz val="11"/>
      <name val="Garamond"/>
      <family val="1"/>
    </font>
    <font>
      <b/>
      <sz val="11"/>
      <name val="Garamond"/>
      <family val="1"/>
    </font>
    <font>
      <sz val="8"/>
      <name val="Garamond"/>
      <family val="1"/>
    </font>
    <font>
      <b/>
      <u val="single"/>
      <sz val="11"/>
      <name val="Garamond"/>
      <family val="1"/>
    </font>
    <font>
      <sz val="11"/>
      <color indexed="63"/>
      <name val="Garamond"/>
      <family val="1"/>
    </font>
    <font>
      <b/>
      <sz val="8"/>
      <name val="Garamond"/>
      <family val="1"/>
    </font>
    <font>
      <b/>
      <u val="single"/>
      <sz val="8"/>
      <name val="Garamond"/>
      <family val="1"/>
    </font>
    <font>
      <vertAlign val="superscript"/>
      <sz val="11"/>
      <name val="Garamond"/>
      <family val="1"/>
    </font>
    <font>
      <u val="single"/>
      <sz val="11"/>
      <name val="Garamond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86" fontId="44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51" fillId="0" borderId="0" applyBorder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33" borderId="10" xfId="0" applyFont="1" applyFill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justify" vertical="top" wrapText="1"/>
    </xf>
    <xf numFmtId="0" fontId="58" fillId="0" borderId="0" xfId="0" applyFont="1" applyFill="1" applyBorder="1" applyAlignment="1" applyProtection="1">
      <alignment horizontal="left" vertical="top" wrapText="1"/>
      <protection locked="0"/>
    </xf>
    <xf numFmtId="3" fontId="58" fillId="0" borderId="0" xfId="0" applyNumberFormat="1" applyFont="1" applyFill="1" applyBorder="1" applyAlignment="1" applyProtection="1">
      <alignment horizontal="right" vertical="top" wrapText="1"/>
      <protection locked="0"/>
    </xf>
    <xf numFmtId="0" fontId="59" fillId="0" borderId="0" xfId="0" applyFont="1" applyFill="1" applyBorder="1" applyAlignment="1" applyProtection="1">
      <alignment horizontal="center" vertical="top"/>
      <protection locked="0"/>
    </xf>
    <xf numFmtId="3" fontId="58" fillId="0" borderId="0" xfId="0" applyNumberFormat="1" applyFont="1" applyFill="1" applyBorder="1" applyAlignment="1" applyProtection="1">
      <alignment horizontal="left" vertical="top" wrapText="1"/>
      <protection locked="0"/>
    </xf>
    <xf numFmtId="0" fontId="58" fillId="0" borderId="13" xfId="0" applyFont="1" applyFill="1" applyBorder="1" applyAlignment="1" applyProtection="1">
      <alignment horizontal="left" vertical="top" wrapText="1"/>
      <protection locked="0"/>
    </xf>
    <xf numFmtId="0" fontId="58" fillId="0" borderId="14" xfId="0" applyFont="1" applyFill="1" applyBorder="1" applyAlignment="1" applyProtection="1">
      <alignment horizontal="left" vertical="top" wrapText="1"/>
      <protection locked="0"/>
    </xf>
    <xf numFmtId="0" fontId="59" fillId="0" borderId="0" xfId="0" applyFont="1" applyFill="1" applyBorder="1" applyAlignment="1" applyProtection="1">
      <alignment horizontal="left" vertical="top" wrapText="1"/>
      <protection locked="0"/>
    </xf>
    <xf numFmtId="3" fontId="59" fillId="0" borderId="0" xfId="0" applyNumberFormat="1" applyFont="1" applyFill="1" applyBorder="1" applyAlignment="1" applyProtection="1">
      <alignment horizontal="left" vertical="top" wrapText="1"/>
      <protection locked="0"/>
    </xf>
    <xf numFmtId="0" fontId="58" fillId="0" borderId="0" xfId="0" applyFont="1" applyFill="1" applyAlignment="1" applyProtection="1">
      <alignment horizontal="left" vertical="top" wrapText="1"/>
      <protection locked="0"/>
    </xf>
    <xf numFmtId="3" fontId="58" fillId="0" borderId="0" xfId="0" applyNumberFormat="1" applyFont="1" applyFill="1" applyAlignment="1" applyProtection="1">
      <alignment horizontal="left" vertical="top" wrapText="1"/>
      <protection locked="0"/>
    </xf>
    <xf numFmtId="0" fontId="59" fillId="0" borderId="13" xfId="0" applyFont="1" applyFill="1" applyBorder="1" applyAlignment="1" applyProtection="1">
      <alignment horizontal="left" vertical="top" wrapText="1"/>
      <protection locked="0"/>
    </xf>
    <xf numFmtId="3" fontId="59" fillId="0" borderId="13" xfId="0" applyNumberFormat="1" applyFont="1" applyFill="1" applyBorder="1" applyAlignment="1" applyProtection="1">
      <alignment horizontal="left" vertical="top" wrapText="1"/>
      <protection locked="0"/>
    </xf>
    <xf numFmtId="44" fontId="58" fillId="0" borderId="13" xfId="106" applyNumberFormat="1" applyFont="1" applyFill="1" applyBorder="1" applyAlignment="1" applyProtection="1">
      <alignment horizontal="left" vertical="top" wrapText="1"/>
      <protection locked="0"/>
    </xf>
    <xf numFmtId="44" fontId="58" fillId="0" borderId="0" xfId="0" applyNumberFormat="1" applyFont="1" applyFill="1" applyBorder="1" applyAlignment="1" applyProtection="1">
      <alignment horizontal="right" vertical="top" wrapText="1"/>
      <protection locked="0"/>
    </xf>
    <xf numFmtId="44" fontId="58" fillId="0" borderId="0" xfId="106" applyNumberFormat="1" applyFont="1" applyFill="1" applyBorder="1" applyAlignment="1" applyProtection="1">
      <alignment horizontal="left" vertical="top" wrapText="1"/>
      <protection locked="0"/>
    </xf>
    <xf numFmtId="0" fontId="58" fillId="0" borderId="13" xfId="0" applyFont="1" applyFill="1" applyBorder="1" applyAlignment="1" applyProtection="1">
      <alignment horizontal="justify" vertical="top" wrapText="1"/>
      <protection/>
    </xf>
    <xf numFmtId="0" fontId="58" fillId="0" borderId="0" xfId="0" applyFont="1" applyFill="1" applyBorder="1" applyAlignment="1" applyProtection="1">
      <alignment horizontal="left" vertical="top"/>
      <protection locked="0"/>
    </xf>
    <xf numFmtId="0" fontId="58" fillId="0" borderId="0" xfId="0" applyFont="1" applyFill="1" applyAlignment="1" applyProtection="1">
      <alignment horizontal="justify" vertical="top" wrapText="1"/>
      <protection locked="0"/>
    </xf>
    <xf numFmtId="0" fontId="58" fillId="0" borderId="0" xfId="0" applyFont="1" applyFill="1" applyBorder="1" applyAlignment="1" applyProtection="1">
      <alignment horizontal="justify" vertical="top" wrapText="1"/>
      <protection locked="0"/>
    </xf>
    <xf numFmtId="49" fontId="58" fillId="0" borderId="0" xfId="0" applyNumberFormat="1" applyFont="1" applyFill="1" applyAlignment="1" applyProtection="1">
      <alignment horizontal="left" vertical="top" wrapText="1"/>
      <protection locked="0"/>
    </xf>
    <xf numFmtId="49" fontId="58" fillId="0" borderId="13" xfId="0" applyNumberFormat="1" applyFont="1" applyFill="1" applyBorder="1" applyAlignment="1" applyProtection="1">
      <alignment horizontal="left" vertical="top" wrapText="1"/>
      <protection locked="0"/>
    </xf>
    <xf numFmtId="49" fontId="58" fillId="0" borderId="15" xfId="0" applyNumberFormat="1" applyFont="1" applyFill="1" applyBorder="1" applyAlignment="1" applyProtection="1">
      <alignment horizontal="left" vertical="top" wrapText="1"/>
      <protection locked="0"/>
    </xf>
    <xf numFmtId="3" fontId="58" fillId="0" borderId="13" xfId="0" applyNumberFormat="1" applyFont="1" applyFill="1" applyBorder="1" applyAlignment="1" applyProtection="1">
      <alignment horizontal="left" vertical="top" wrapText="1"/>
      <protection locked="0"/>
    </xf>
    <xf numFmtId="49" fontId="59" fillId="0" borderId="13" xfId="0" applyNumberFormat="1" applyFont="1" applyFill="1" applyBorder="1" applyAlignment="1" applyProtection="1">
      <alignment horizontal="left" vertical="top" wrapText="1"/>
      <protection locked="0"/>
    </xf>
    <xf numFmtId="3" fontId="59" fillId="0" borderId="13" xfId="0" applyNumberFormat="1" applyFont="1" applyFill="1" applyBorder="1" applyAlignment="1" applyProtection="1">
      <alignment horizontal="right" vertical="top" wrapText="1"/>
      <protection locked="0"/>
    </xf>
    <xf numFmtId="0" fontId="58" fillId="0" borderId="0" xfId="0" applyFont="1" applyFill="1" applyAlignment="1" applyProtection="1">
      <alignment horizontal="left" vertical="top"/>
      <protection locked="0"/>
    </xf>
    <xf numFmtId="0" fontId="58" fillId="0" borderId="0" xfId="0" applyFont="1" applyFill="1" applyAlignment="1" applyProtection="1">
      <alignment horizontal="right" vertical="top"/>
      <protection locked="0"/>
    </xf>
    <xf numFmtId="9" fontId="58" fillId="0" borderId="0" xfId="0" applyNumberFormat="1" applyFont="1" applyFill="1" applyAlignment="1" applyProtection="1">
      <alignment horizontal="left" vertical="top" wrapText="1"/>
      <protection locked="0"/>
    </xf>
    <xf numFmtId="0" fontId="59" fillId="0" borderId="0" xfId="0" applyFont="1" applyFill="1" applyAlignment="1" applyProtection="1">
      <alignment horizontal="left" vertical="top" wrapText="1"/>
      <protection locked="0"/>
    </xf>
    <xf numFmtId="0" fontId="59" fillId="0" borderId="0" xfId="0" applyFont="1" applyFill="1" applyBorder="1" applyAlignment="1" applyProtection="1">
      <alignment horizontal="left" vertical="top"/>
      <protection locked="0"/>
    </xf>
    <xf numFmtId="170" fontId="58" fillId="0" borderId="0" xfId="0" applyNumberFormat="1" applyFont="1" applyFill="1" applyBorder="1" applyAlignment="1" applyProtection="1">
      <alignment horizontal="left" vertical="top" wrapText="1"/>
      <protection locked="0"/>
    </xf>
    <xf numFmtId="0" fontId="9" fillId="34" borderId="15" xfId="0" applyFont="1" applyFill="1" applyBorder="1" applyAlignment="1" applyProtection="1">
      <alignment horizontal="left" vertical="top" wrapText="1"/>
      <protection locked="0"/>
    </xf>
    <xf numFmtId="3" fontId="59" fillId="0" borderId="0" xfId="0" applyNumberFormat="1" applyFont="1" applyFill="1" applyAlignment="1" applyProtection="1">
      <alignment horizontal="left" vertical="top"/>
      <protection locked="0"/>
    </xf>
    <xf numFmtId="3" fontId="59" fillId="0" borderId="0" xfId="0" applyNumberFormat="1" applyFont="1" applyFill="1" applyAlignment="1" applyProtection="1">
      <alignment horizontal="left" vertical="top" wrapText="1"/>
      <protection locked="0"/>
    </xf>
    <xf numFmtId="3" fontId="59" fillId="0" borderId="0" xfId="0" applyNumberFormat="1" applyFont="1" applyFill="1" applyAlignment="1" applyProtection="1">
      <alignment horizontal="right" vertical="top" wrapText="1"/>
      <protection locked="0"/>
    </xf>
    <xf numFmtId="3" fontId="58" fillId="0" borderId="0" xfId="0" applyNumberFormat="1" applyFont="1" applyFill="1" applyAlignment="1" applyProtection="1">
      <alignment horizontal="right" vertical="top" wrapText="1"/>
      <protection locked="0"/>
    </xf>
    <xf numFmtId="0" fontId="59" fillId="34" borderId="13" xfId="0" applyFont="1" applyFill="1" applyBorder="1" applyAlignment="1" applyProtection="1">
      <alignment horizontal="left" vertical="top" wrapText="1"/>
      <protection locked="0"/>
    </xf>
    <xf numFmtId="3" fontId="59" fillId="34" borderId="15" xfId="55" applyNumberFormat="1" applyFont="1" applyFill="1" applyBorder="1" applyAlignment="1" applyProtection="1">
      <alignment horizontal="left" vertical="top" wrapText="1"/>
      <protection locked="0"/>
    </xf>
    <xf numFmtId="0" fontId="58" fillId="34" borderId="14" xfId="0" applyFont="1" applyFill="1" applyBorder="1" applyAlignment="1" applyProtection="1">
      <alignment horizontal="left" vertical="top" wrapText="1"/>
      <protection locked="0"/>
    </xf>
    <xf numFmtId="0" fontId="9" fillId="34" borderId="13" xfId="0" applyFont="1" applyFill="1" applyBorder="1" applyAlignment="1" applyProtection="1">
      <alignment horizontal="left" vertical="top" wrapText="1"/>
      <protection locked="0"/>
    </xf>
    <xf numFmtId="0" fontId="58" fillId="34" borderId="13" xfId="0" applyFont="1" applyFill="1" applyBorder="1" applyAlignment="1" applyProtection="1">
      <alignment horizontal="left" vertical="top" wrapText="1"/>
      <protection locked="0"/>
    </xf>
    <xf numFmtId="4" fontId="58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1" fontId="58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44" fontId="58" fillId="0" borderId="13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Alignment="1" applyProtection="1">
      <alignment horizontal="left" vertical="top" wrapText="1"/>
      <protection locked="0"/>
    </xf>
    <xf numFmtId="0" fontId="8" fillId="0" borderId="0" xfId="0" applyFont="1" applyFill="1" applyAlignment="1" applyProtection="1">
      <alignment horizontal="left" vertical="top"/>
      <protection locked="0"/>
    </xf>
    <xf numFmtId="3" fontId="8" fillId="0" borderId="0" xfId="0" applyNumberFormat="1" applyFont="1" applyFill="1" applyAlignment="1" applyProtection="1">
      <alignment horizontal="left" vertical="top" wrapText="1"/>
      <protection locked="0"/>
    </xf>
    <xf numFmtId="0" fontId="8" fillId="0" borderId="0" xfId="0" applyFont="1" applyFill="1" applyAlignment="1" applyProtection="1">
      <alignment horizontal="right" vertical="top"/>
      <protection locked="0"/>
    </xf>
    <xf numFmtId="9" fontId="8" fillId="0" borderId="0" xfId="0" applyNumberFormat="1" applyFont="1" applyFill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left" vertical="top" wrapText="1"/>
      <protection locked="0"/>
    </xf>
    <xf numFmtId="0" fontId="9" fillId="0" borderId="13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3" fontId="8" fillId="0" borderId="0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left" vertical="top"/>
      <protection locked="0"/>
    </xf>
    <xf numFmtId="170" fontId="8" fillId="0" borderId="0" xfId="0" applyNumberFormat="1" applyFont="1" applyFill="1" applyBorder="1" applyAlignment="1" applyProtection="1">
      <alignment horizontal="left" vertical="top" wrapText="1"/>
      <protection locked="0"/>
    </xf>
    <xf numFmtId="3" fontId="8" fillId="0" borderId="0" xfId="0" applyNumberFormat="1" applyFont="1" applyFill="1" applyBorder="1" applyAlignment="1" applyProtection="1">
      <alignment horizontal="right" vertical="top" wrapText="1"/>
      <protection locked="0"/>
    </xf>
    <xf numFmtId="3" fontId="9" fillId="0" borderId="0" xfId="0" applyNumberFormat="1" applyFont="1" applyFill="1" applyAlignment="1" applyProtection="1">
      <alignment horizontal="left" vertical="top"/>
      <protection locked="0"/>
    </xf>
    <xf numFmtId="3" fontId="9" fillId="0" borderId="0" xfId="0" applyNumberFormat="1" applyFont="1" applyFill="1" applyAlignment="1" applyProtection="1">
      <alignment horizontal="left" vertical="top" wrapText="1"/>
      <protection locked="0"/>
    </xf>
    <xf numFmtId="3" fontId="9" fillId="0" borderId="0" xfId="0" applyNumberFormat="1" applyFont="1" applyFill="1" applyAlignment="1" applyProtection="1">
      <alignment horizontal="right" vertical="top" wrapText="1"/>
      <protection locked="0"/>
    </xf>
    <xf numFmtId="3" fontId="8" fillId="0" borderId="0" xfId="0" applyNumberFormat="1" applyFont="1" applyFill="1" applyAlignment="1" applyProtection="1">
      <alignment horizontal="right" vertical="top" wrapText="1"/>
      <protection locked="0"/>
    </xf>
    <xf numFmtId="3" fontId="9" fillId="34" borderId="15" xfId="55" applyNumberFormat="1" applyFont="1" applyFill="1" applyBorder="1" applyAlignment="1" applyProtection="1">
      <alignment horizontal="left" vertical="top" wrapText="1"/>
      <protection locked="0"/>
    </xf>
    <xf numFmtId="0" fontId="8" fillId="34" borderId="14" xfId="0" applyFont="1" applyFill="1" applyBorder="1" applyAlignment="1" applyProtection="1">
      <alignment horizontal="left" vertical="top" wrapText="1"/>
      <protection locked="0"/>
    </xf>
    <xf numFmtId="0" fontId="8" fillId="34" borderId="13" xfId="0" applyFont="1" applyFill="1" applyBorder="1" applyAlignment="1" applyProtection="1">
      <alignment horizontal="left" vertical="top" wrapText="1"/>
      <protection locked="0"/>
    </xf>
    <xf numFmtId="4" fontId="8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1" fontId="8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44" fontId="8" fillId="0" borderId="13" xfId="0" applyNumberFormat="1" applyFont="1" applyFill="1" applyBorder="1" applyAlignment="1" applyProtection="1">
      <alignment horizontal="left" vertical="top" wrapText="1"/>
      <protection locked="0"/>
    </xf>
    <xf numFmtId="0" fontId="8" fillId="34" borderId="13" xfId="0" applyFont="1" applyFill="1" applyBorder="1" applyAlignment="1">
      <alignment horizontal="left" vertical="top" wrapText="1"/>
    </xf>
    <xf numFmtId="0" fontId="8" fillId="34" borderId="16" xfId="0" applyFont="1" applyFill="1" applyBorder="1" applyAlignment="1">
      <alignment horizontal="left" vertical="top" wrapText="1"/>
    </xf>
    <xf numFmtId="49" fontId="8" fillId="34" borderId="13" xfId="91" applyNumberFormat="1" applyFont="1" applyFill="1" applyBorder="1" applyAlignment="1">
      <alignment horizontal="left" vertical="top" wrapText="1"/>
      <protection/>
    </xf>
    <xf numFmtId="0" fontId="8" fillId="34" borderId="13" xfId="97" applyFont="1" applyFill="1" applyBorder="1" applyAlignment="1">
      <alignment horizontal="left" vertical="top" wrapText="1"/>
      <protection/>
    </xf>
    <xf numFmtId="177" fontId="8" fillId="34" borderId="13" xfId="44" applyNumberFormat="1" applyFont="1" applyFill="1" applyBorder="1" applyAlignment="1">
      <alignment vertical="top" wrapText="1"/>
    </xf>
    <xf numFmtId="177" fontId="8" fillId="34" borderId="13" xfId="47" applyNumberFormat="1" applyFont="1" applyFill="1" applyBorder="1" applyAlignment="1">
      <alignment vertical="top" wrapText="1"/>
    </xf>
    <xf numFmtId="177" fontId="8" fillId="34" borderId="16" xfId="47" applyNumberFormat="1" applyFont="1" applyFill="1" applyBorder="1" applyAlignment="1">
      <alignment vertical="top" wrapText="1"/>
    </xf>
    <xf numFmtId="177" fontId="8" fillId="34" borderId="13" xfId="56" applyNumberFormat="1" applyFont="1" applyFill="1" applyBorder="1" applyAlignment="1">
      <alignment vertical="top" wrapText="1"/>
    </xf>
    <xf numFmtId="0" fontId="8" fillId="0" borderId="0" xfId="0" applyFont="1" applyFill="1" applyAlignment="1" applyProtection="1">
      <alignment vertical="top" wrapText="1"/>
      <protection locked="0"/>
    </xf>
    <xf numFmtId="0" fontId="8" fillId="34" borderId="13" xfId="0" applyFont="1" applyFill="1" applyBorder="1" applyAlignment="1">
      <alignment horizontal="left" vertical="center" wrapText="1"/>
    </xf>
    <xf numFmtId="0" fontId="8" fillId="34" borderId="17" xfId="0" applyFont="1" applyFill="1" applyBorder="1" applyAlignment="1">
      <alignment horizontal="left" vertical="top" wrapText="1"/>
    </xf>
    <xf numFmtId="0" fontId="58" fillId="34" borderId="17" xfId="0" applyFont="1" applyFill="1" applyBorder="1" applyAlignment="1">
      <alignment horizontal="left" vertical="top" wrapText="1"/>
    </xf>
    <xf numFmtId="0" fontId="8" fillId="34" borderId="13" xfId="0" applyFont="1" applyFill="1" applyBorder="1" applyAlignment="1">
      <alignment horizontal="left" vertical="top"/>
    </xf>
    <xf numFmtId="0" fontId="58" fillId="34" borderId="14" xfId="0" applyFont="1" applyFill="1" applyBorder="1" applyAlignment="1" applyProtection="1">
      <alignment vertical="top" wrapText="1"/>
      <protection locked="0"/>
    </xf>
    <xf numFmtId="0" fontId="58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4" fontId="58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58" fillId="0" borderId="0" xfId="0" applyNumberFormat="1" applyFont="1" applyFill="1" applyBorder="1" applyAlignment="1" applyProtection="1">
      <alignment horizontal="left" vertical="top" wrapText="1"/>
      <protection locked="0"/>
    </xf>
    <xf numFmtId="0" fontId="8" fillId="34" borderId="13" xfId="97" applyFont="1" applyFill="1" applyBorder="1" applyAlignment="1" applyProtection="1">
      <alignment horizontal="left" vertical="top" wrapText="1"/>
      <protection locked="0"/>
    </xf>
    <xf numFmtId="177" fontId="8" fillId="34" borderId="13" xfId="47" applyNumberFormat="1" applyFont="1" applyFill="1" applyBorder="1" applyAlignment="1" applyProtection="1">
      <alignment horizontal="left" vertical="top" wrapText="1"/>
      <protection locked="0"/>
    </xf>
    <xf numFmtId="0" fontId="12" fillId="34" borderId="13" xfId="0" applyFont="1" applyFill="1" applyBorder="1" applyAlignment="1">
      <alignment horizontal="left" vertical="top" wrapText="1"/>
    </xf>
    <xf numFmtId="0" fontId="58" fillId="34" borderId="13" xfId="0" applyFont="1" applyFill="1" applyBorder="1" applyAlignment="1">
      <alignment horizontal="left" vertical="top" wrapText="1"/>
    </xf>
    <xf numFmtId="3" fontId="59" fillId="34" borderId="13" xfId="55" applyNumberFormat="1" applyFont="1" applyFill="1" applyBorder="1" applyAlignment="1" applyProtection="1">
      <alignment horizontal="left" vertical="top" wrapText="1"/>
      <protection locked="0"/>
    </xf>
    <xf numFmtId="9" fontId="58" fillId="0" borderId="0" xfId="0" applyNumberFormat="1" applyFont="1" applyFill="1" applyBorder="1" applyAlignment="1" applyProtection="1">
      <alignment horizontal="left" vertical="top" wrapText="1"/>
      <protection locked="0"/>
    </xf>
    <xf numFmtId="1" fontId="58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77" fontId="8" fillId="35" borderId="0" xfId="47" applyNumberFormat="1" applyFont="1" applyFill="1" applyBorder="1" applyAlignment="1">
      <alignment horizontal="center" vertical="center" wrapText="1"/>
    </xf>
    <xf numFmtId="3" fontId="58" fillId="34" borderId="13" xfId="0" applyNumberFormat="1" applyFont="1" applyFill="1" applyBorder="1" applyAlignment="1" applyProtection="1">
      <alignment horizontal="left" vertical="top" wrapText="1"/>
      <protection locked="0"/>
    </xf>
    <xf numFmtId="1" fontId="9" fillId="34" borderId="13" xfId="0" applyNumberFormat="1" applyFont="1" applyFill="1" applyBorder="1" applyAlignment="1" applyProtection="1">
      <alignment horizontal="left" vertical="top" wrapText="1" shrinkToFit="1"/>
      <protection locked="0"/>
    </xf>
    <xf numFmtId="0" fontId="58" fillId="0" borderId="0" xfId="0" applyFont="1" applyFill="1" applyAlignment="1" applyProtection="1">
      <alignment vertical="top" wrapText="1"/>
      <protection locked="0"/>
    </xf>
    <xf numFmtId="0" fontId="58" fillId="0" borderId="0" xfId="0" applyFont="1" applyFill="1" applyAlignment="1" applyProtection="1">
      <alignment vertical="top"/>
      <protection locked="0"/>
    </xf>
    <xf numFmtId="3" fontId="58" fillId="0" borderId="0" xfId="0" applyNumberFormat="1" applyFont="1" applyFill="1" applyAlignment="1" applyProtection="1">
      <alignment vertical="top" wrapText="1"/>
      <protection locked="0"/>
    </xf>
    <xf numFmtId="9" fontId="58" fillId="0" borderId="0" xfId="0" applyNumberFormat="1" applyFont="1" applyFill="1" applyAlignment="1" applyProtection="1">
      <alignment vertical="top" wrapText="1"/>
      <protection locked="0"/>
    </xf>
    <xf numFmtId="0" fontId="59" fillId="0" borderId="0" xfId="0" applyFont="1" applyFill="1" applyAlignment="1" applyProtection="1">
      <alignment vertical="top" wrapText="1"/>
      <protection locked="0"/>
    </xf>
    <xf numFmtId="0" fontId="59" fillId="0" borderId="13" xfId="0" applyFont="1" applyFill="1" applyBorder="1" applyAlignment="1" applyProtection="1">
      <alignment vertical="top" wrapText="1"/>
      <protection locked="0"/>
    </xf>
    <xf numFmtId="0" fontId="59" fillId="0" borderId="0" xfId="0" applyFont="1" applyFill="1" applyBorder="1" applyAlignment="1" applyProtection="1">
      <alignment vertical="top" wrapText="1"/>
      <protection locked="0"/>
    </xf>
    <xf numFmtId="3" fontId="58" fillId="0" borderId="0" xfId="0" applyNumberFormat="1" applyFont="1" applyFill="1" applyBorder="1" applyAlignment="1" applyProtection="1">
      <alignment vertical="top" wrapText="1"/>
      <protection locked="0"/>
    </xf>
    <xf numFmtId="0" fontId="59" fillId="0" borderId="0" xfId="0" applyFont="1" applyFill="1" applyBorder="1" applyAlignment="1" applyProtection="1">
      <alignment vertical="top"/>
      <protection locked="0"/>
    </xf>
    <xf numFmtId="170" fontId="58" fillId="0" borderId="0" xfId="0" applyNumberFormat="1" applyFont="1" applyFill="1" applyBorder="1" applyAlignment="1" applyProtection="1">
      <alignment vertical="top" wrapText="1"/>
      <protection locked="0"/>
    </xf>
    <xf numFmtId="0" fontId="9" fillId="34" borderId="15" xfId="0" applyFont="1" applyFill="1" applyBorder="1" applyAlignment="1" applyProtection="1">
      <alignment vertical="top" wrapText="1"/>
      <protection locked="0"/>
    </xf>
    <xf numFmtId="3" fontId="59" fillId="0" borderId="0" xfId="0" applyNumberFormat="1" applyFont="1" applyFill="1" applyAlignment="1" applyProtection="1">
      <alignment vertical="top"/>
      <protection locked="0"/>
    </xf>
    <xf numFmtId="3" fontId="59" fillId="0" borderId="0" xfId="0" applyNumberFormat="1" applyFont="1" applyFill="1" applyAlignment="1" applyProtection="1">
      <alignment vertical="top" wrapText="1"/>
      <protection locked="0"/>
    </xf>
    <xf numFmtId="0" fontId="59" fillId="34" borderId="13" xfId="0" applyFont="1" applyFill="1" applyBorder="1" applyAlignment="1" applyProtection="1">
      <alignment vertical="top" wrapText="1"/>
      <protection locked="0"/>
    </xf>
    <xf numFmtId="3" fontId="59" fillId="34" borderId="15" xfId="55" applyNumberFormat="1" applyFont="1" applyFill="1" applyBorder="1" applyAlignment="1" applyProtection="1">
      <alignment vertical="top" wrapText="1"/>
      <protection locked="0"/>
    </xf>
    <xf numFmtId="0" fontId="9" fillId="34" borderId="13" xfId="0" applyFont="1" applyFill="1" applyBorder="1" applyAlignment="1" applyProtection="1">
      <alignment vertical="top" wrapText="1"/>
      <protection locked="0"/>
    </xf>
    <xf numFmtId="0" fontId="58" fillId="34" borderId="13" xfId="0" applyFont="1" applyFill="1" applyBorder="1" applyAlignment="1" applyProtection="1">
      <alignment vertical="top" wrapText="1"/>
      <protection locked="0"/>
    </xf>
    <xf numFmtId="4" fontId="58" fillId="0" borderId="13" xfId="0" applyNumberFormat="1" applyFont="1" applyFill="1" applyBorder="1" applyAlignment="1" applyProtection="1">
      <alignment vertical="top" wrapText="1" shrinkToFit="1"/>
      <protection locked="0"/>
    </xf>
    <xf numFmtId="1" fontId="58" fillId="0" borderId="13" xfId="0" applyNumberFormat="1" applyFont="1" applyFill="1" applyBorder="1" applyAlignment="1" applyProtection="1">
      <alignment vertical="top" wrapText="1" shrinkToFit="1"/>
      <protection locked="0"/>
    </xf>
    <xf numFmtId="44" fontId="58" fillId="0" borderId="13" xfId="0" applyNumberFormat="1" applyFont="1" applyFill="1" applyBorder="1" applyAlignment="1" applyProtection="1">
      <alignment vertical="top" wrapText="1"/>
      <protection locked="0"/>
    </xf>
    <xf numFmtId="3" fontId="58" fillId="34" borderId="14" xfId="0" applyNumberFormat="1" applyFont="1" applyFill="1" applyBorder="1" applyAlignment="1" applyProtection="1">
      <alignment horizontal="left" vertical="top" wrapText="1"/>
      <protection locked="0"/>
    </xf>
    <xf numFmtId="3" fontId="8" fillId="34" borderId="16" xfId="71" applyNumberFormat="1" applyFont="1" applyFill="1" applyBorder="1" applyAlignment="1">
      <alignment horizontal="left" vertical="top"/>
    </xf>
    <xf numFmtId="3" fontId="8" fillId="34" borderId="13" xfId="71" applyNumberFormat="1" applyFont="1" applyFill="1" applyBorder="1" applyAlignment="1">
      <alignment horizontal="left" vertical="top"/>
    </xf>
    <xf numFmtId="0" fontId="8" fillId="34" borderId="18" xfId="91" applyFont="1" applyFill="1" applyBorder="1" applyAlignment="1">
      <alignment horizontal="left" vertical="top" wrapText="1"/>
      <protection/>
    </xf>
    <xf numFmtId="0" fontId="8" fillId="34" borderId="13" xfId="91" applyFont="1" applyFill="1" applyBorder="1" applyAlignment="1">
      <alignment horizontal="left" vertical="top" wrapText="1"/>
      <protection/>
    </xf>
    <xf numFmtId="3" fontId="8" fillId="34" borderId="13" xfId="71" applyNumberFormat="1" applyFont="1" applyFill="1" applyBorder="1" applyAlignment="1">
      <alignment horizontal="left" vertical="top" wrapText="1"/>
    </xf>
    <xf numFmtId="3" fontId="8" fillId="34" borderId="13" xfId="108" applyNumberFormat="1" applyFont="1" applyFill="1" applyBorder="1" applyAlignment="1">
      <alignment horizontal="left" vertical="top" wrapText="1"/>
    </xf>
    <xf numFmtId="0" fontId="8" fillId="34" borderId="18" xfId="0" applyFont="1" applyFill="1" applyBorder="1" applyAlignment="1">
      <alignment horizontal="left" vertical="top" wrapText="1"/>
    </xf>
    <xf numFmtId="3" fontId="8" fillId="34" borderId="13" xfId="47" applyNumberFormat="1" applyFont="1" applyFill="1" applyBorder="1" applyAlignment="1">
      <alignment horizontal="left" vertical="top" wrapText="1"/>
    </xf>
    <xf numFmtId="3" fontId="8" fillId="34" borderId="16" xfId="47" applyNumberFormat="1" applyFont="1" applyFill="1" applyBorder="1" applyAlignment="1">
      <alignment horizontal="left" vertical="top" wrapText="1"/>
    </xf>
    <xf numFmtId="3" fontId="8" fillId="34" borderId="13" xfId="0" applyNumberFormat="1" applyFont="1" applyFill="1" applyBorder="1" applyAlignment="1">
      <alignment horizontal="left" vertical="top"/>
    </xf>
    <xf numFmtId="3" fontId="8" fillId="34" borderId="18" xfId="71" applyNumberFormat="1" applyFont="1" applyFill="1" applyBorder="1" applyAlignment="1">
      <alignment horizontal="left" vertical="top" wrapText="1"/>
    </xf>
    <xf numFmtId="0" fontId="8" fillId="34" borderId="0" xfId="0" applyFont="1" applyFill="1" applyAlignment="1">
      <alignment horizontal="left" vertical="top" wrapText="1"/>
    </xf>
    <xf numFmtId="3" fontId="8" fillId="34" borderId="15" xfId="0" applyNumberFormat="1" applyFont="1" applyFill="1" applyBorder="1" applyAlignment="1">
      <alignment horizontal="left" vertical="top"/>
    </xf>
    <xf numFmtId="3" fontId="8" fillId="34" borderId="13" xfId="44" applyNumberFormat="1" applyFont="1" applyFill="1" applyBorder="1" applyAlignment="1">
      <alignment horizontal="left" vertical="top" wrapText="1"/>
    </xf>
    <xf numFmtId="3" fontId="8" fillId="34" borderId="13" xfId="47" applyNumberFormat="1" applyFont="1" applyFill="1" applyBorder="1" applyAlignment="1" applyProtection="1">
      <alignment horizontal="left" vertical="top" wrapText="1"/>
      <protection locked="0"/>
    </xf>
    <xf numFmtId="0" fontId="8" fillId="34" borderId="14" xfId="0" applyFont="1" applyFill="1" applyBorder="1" applyAlignment="1" applyProtection="1">
      <alignment horizontal="left" vertical="top"/>
      <protection locked="0"/>
    </xf>
    <xf numFmtId="3" fontId="8" fillId="34" borderId="13" xfId="44" applyNumberFormat="1" applyFont="1" applyFill="1" applyBorder="1" applyAlignment="1" applyProtection="1">
      <alignment horizontal="left" vertical="top" wrapText="1"/>
      <protection locked="0"/>
    </xf>
    <xf numFmtId="0" fontId="8" fillId="34" borderId="18" xfId="0" applyFont="1" applyFill="1" applyBorder="1" applyAlignment="1" applyProtection="1">
      <alignment horizontal="left" vertical="top" wrapText="1"/>
      <protection locked="0"/>
    </xf>
    <xf numFmtId="3" fontId="8" fillId="34" borderId="18" xfId="47" applyNumberFormat="1" applyFont="1" applyFill="1" applyBorder="1" applyAlignment="1" applyProtection="1">
      <alignment horizontal="left" vertical="top"/>
      <protection locked="0"/>
    </xf>
    <xf numFmtId="3" fontId="8" fillId="34" borderId="13" xfId="0" applyNumberFormat="1" applyFont="1" applyFill="1" applyBorder="1" applyAlignment="1" applyProtection="1">
      <alignment horizontal="left" vertical="top"/>
      <protection locked="0"/>
    </xf>
    <xf numFmtId="3" fontId="8" fillId="34" borderId="18" xfId="0" applyNumberFormat="1" applyFont="1" applyFill="1" applyBorder="1" applyAlignment="1" applyProtection="1">
      <alignment horizontal="left" vertical="top" wrapText="1"/>
      <protection locked="0"/>
    </xf>
    <xf numFmtId="3" fontId="8" fillId="34" borderId="13" xfId="47" applyNumberFormat="1" applyFont="1" applyFill="1" applyBorder="1" applyAlignment="1" applyProtection="1">
      <alignment horizontal="left" vertical="top"/>
      <protection locked="0"/>
    </xf>
    <xf numFmtId="3" fontId="58" fillId="34" borderId="13" xfId="55" applyNumberFormat="1" applyFont="1" applyFill="1" applyBorder="1" applyAlignment="1">
      <alignment horizontal="left" vertical="top" wrapText="1"/>
    </xf>
    <xf numFmtId="0" fontId="58" fillId="35" borderId="0" xfId="0" applyFont="1" applyFill="1" applyAlignment="1" applyProtection="1">
      <alignment horizontal="left" vertical="top" wrapText="1"/>
      <protection locked="0"/>
    </xf>
    <xf numFmtId="0" fontId="17" fillId="36" borderId="13" xfId="0" applyFont="1" applyFill="1" applyBorder="1" applyAlignment="1" applyProtection="1">
      <alignment horizontal="left" vertical="top" wrapText="1"/>
      <protection locked="0"/>
    </xf>
    <xf numFmtId="0" fontId="9" fillId="36" borderId="13" xfId="0" applyFont="1" applyFill="1" applyBorder="1" applyAlignment="1" applyProtection="1">
      <alignment horizontal="left" vertical="top" wrapText="1"/>
      <protection locked="0"/>
    </xf>
    <xf numFmtId="0" fontId="58" fillId="0" borderId="0" xfId="0" applyFont="1" applyFill="1" applyAlignment="1" applyProtection="1">
      <alignment horizontal="left" vertical="top" wrapText="1"/>
      <protection locked="0"/>
    </xf>
    <xf numFmtId="0" fontId="58" fillId="0" borderId="0" xfId="0" applyFont="1" applyFill="1" applyAlignment="1" applyProtection="1">
      <alignment horizontal="left" vertical="top" wrapText="1"/>
      <protection locked="0"/>
    </xf>
    <xf numFmtId="0" fontId="58" fillId="0" borderId="0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>
      <alignment horizontal="left" vertical="top" wrapText="1"/>
    </xf>
    <xf numFmtId="0" fontId="58" fillId="0" borderId="0" xfId="0" applyFont="1" applyFill="1" applyAlignment="1" applyProtection="1">
      <alignment vertical="top" wrapText="1"/>
      <protection locked="0"/>
    </xf>
    <xf numFmtId="0" fontId="17" fillId="0" borderId="13" xfId="0" applyFont="1" applyFill="1" applyBorder="1" applyAlignment="1">
      <alignment vertical="top" wrapText="1"/>
    </xf>
    <xf numFmtId="3" fontId="17" fillId="0" borderId="15" xfId="55" applyNumberFormat="1" applyFont="1" applyFill="1" applyBorder="1" applyAlignment="1" applyProtection="1">
      <alignment horizontal="left" vertical="top" wrapText="1"/>
      <protection locked="0"/>
    </xf>
    <xf numFmtId="0" fontId="18" fillId="0" borderId="14" xfId="0" applyFont="1" applyFill="1" applyBorder="1" applyAlignment="1" applyProtection="1">
      <alignment horizontal="left" vertical="top" wrapText="1"/>
      <protection locked="0"/>
    </xf>
    <xf numFmtId="49" fontId="18" fillId="0" borderId="13" xfId="0" applyNumberFormat="1" applyFont="1" applyFill="1" applyBorder="1" applyAlignment="1">
      <alignment vertical="top" wrapText="1"/>
    </xf>
    <xf numFmtId="49" fontId="18" fillId="0" borderId="13" xfId="0" applyNumberFormat="1" applyFont="1" applyFill="1" applyBorder="1" applyAlignment="1">
      <alignment horizontal="right" vertical="top" wrapText="1"/>
    </xf>
    <xf numFmtId="3" fontId="17" fillId="0" borderId="13" xfId="0" applyNumberFormat="1" applyFont="1" applyFill="1" applyBorder="1" applyAlignment="1" applyProtection="1">
      <alignment horizontal="left" vertical="top" wrapText="1"/>
      <protection locked="0"/>
    </xf>
    <xf numFmtId="49" fontId="17" fillId="0" borderId="13" xfId="0" applyNumberFormat="1" applyFont="1" applyFill="1" applyBorder="1" applyAlignment="1">
      <alignment vertical="top" wrapText="1"/>
    </xf>
    <xf numFmtId="0" fontId="8" fillId="34" borderId="14" xfId="0" applyFont="1" applyFill="1" applyBorder="1" applyAlignment="1" applyProtection="1">
      <alignment vertical="top" wrapText="1"/>
      <protection locked="0"/>
    </xf>
    <xf numFmtId="3" fontId="8" fillId="34" borderId="14" xfId="0" applyNumberFormat="1" applyFont="1" applyFill="1" applyBorder="1" applyAlignment="1" applyProtection="1">
      <alignment horizontal="left" vertical="top" wrapText="1"/>
      <protection locked="0"/>
    </xf>
    <xf numFmtId="0" fontId="58" fillId="0" borderId="15" xfId="0" applyFont="1" applyFill="1" applyBorder="1" applyAlignment="1" applyProtection="1">
      <alignment horizontal="left" vertical="top" wrapText="1"/>
      <protection locked="0"/>
    </xf>
    <xf numFmtId="0" fontId="58" fillId="0" borderId="14" xfId="0" applyFont="1" applyFill="1" applyBorder="1" applyAlignment="1" applyProtection="1">
      <alignment horizontal="left" vertical="top" wrapText="1"/>
      <protection locked="0"/>
    </xf>
    <xf numFmtId="0" fontId="58" fillId="34" borderId="15" xfId="0" applyFont="1" applyFill="1" applyBorder="1" applyAlignment="1" applyProtection="1">
      <alignment horizontal="justify" vertical="top" wrapText="1"/>
      <protection/>
    </xf>
    <xf numFmtId="0" fontId="58" fillId="0" borderId="14" xfId="0" applyFont="1" applyBorder="1" applyAlignment="1">
      <alignment horizontal="justify" vertical="top" wrapText="1"/>
    </xf>
    <xf numFmtId="0" fontId="58" fillId="35" borderId="0" xfId="0" applyFont="1" applyFill="1" applyBorder="1" applyAlignment="1" applyProtection="1">
      <alignment horizontal="justify" vertical="top" wrapText="1"/>
      <protection locked="0"/>
    </xf>
    <xf numFmtId="0" fontId="58" fillId="0" borderId="0" xfId="0" applyFont="1" applyFill="1" applyBorder="1" applyAlignment="1" applyProtection="1">
      <alignment horizontal="justify" vertical="top" wrapText="1"/>
      <protection locked="0"/>
    </xf>
    <xf numFmtId="0" fontId="58" fillId="0" borderId="0" xfId="0" applyFont="1" applyFill="1" applyAlignment="1" applyProtection="1">
      <alignment horizontal="justify" vertical="top" wrapText="1"/>
      <protection locked="0"/>
    </xf>
    <xf numFmtId="0" fontId="58" fillId="0" borderId="0" xfId="0" applyFont="1" applyFill="1" applyBorder="1" applyAlignment="1" applyProtection="1">
      <alignment horizontal="left" vertical="top" wrapText="1"/>
      <protection locked="0"/>
    </xf>
    <xf numFmtId="0" fontId="58" fillId="0" borderId="0" xfId="0" applyFont="1" applyFill="1" applyAlignment="1" applyProtection="1">
      <alignment horizontal="left" vertical="top" wrapText="1"/>
      <protection locked="0"/>
    </xf>
    <xf numFmtId="0" fontId="58" fillId="0" borderId="0" xfId="0" applyFont="1" applyAlignment="1">
      <alignment horizontal="left" vertical="top" wrapText="1"/>
    </xf>
    <xf numFmtId="0" fontId="58" fillId="34" borderId="15" xfId="0" applyFont="1" applyFill="1" applyBorder="1" applyAlignment="1" applyProtection="1">
      <alignment horizontal="right" vertical="top" wrapText="1"/>
      <protection/>
    </xf>
    <xf numFmtId="0" fontId="58" fillId="0" borderId="14" xfId="0" applyFont="1" applyBorder="1" applyAlignment="1">
      <alignment horizontal="right" vertical="top" wrapText="1"/>
    </xf>
    <xf numFmtId="0" fontId="58" fillId="0" borderId="19" xfId="0" applyFont="1" applyFill="1" applyBorder="1" applyAlignment="1" applyProtection="1">
      <alignment horizontal="justify" vertical="top" wrapText="1"/>
      <protection locked="0"/>
    </xf>
    <xf numFmtId="0" fontId="58" fillId="0" borderId="19" xfId="0" applyFont="1" applyBorder="1" applyAlignment="1">
      <alignment horizontal="justify" vertical="top" wrapText="1"/>
    </xf>
    <xf numFmtId="0" fontId="58" fillId="0" borderId="0" xfId="0" applyFont="1" applyFill="1" applyBorder="1" applyAlignment="1" applyProtection="1">
      <alignment horizontal="justify" vertical="top" wrapText="1"/>
      <protection/>
    </xf>
    <xf numFmtId="0" fontId="8" fillId="0" borderId="0" xfId="0" applyFont="1" applyAlignment="1">
      <alignment horizontal="justify" vertical="top" wrapText="1"/>
    </xf>
    <xf numFmtId="49" fontId="58" fillId="0" borderId="13" xfId="0" applyNumberFormat="1" applyFont="1" applyFill="1" applyBorder="1" applyAlignment="1" applyProtection="1">
      <alignment horizontal="left" vertical="top" wrapText="1"/>
      <protection locked="0"/>
    </xf>
    <xf numFmtId="0" fontId="59" fillId="0" borderId="0" xfId="0" applyFont="1" applyFill="1" applyBorder="1" applyAlignment="1" applyProtection="1">
      <alignment horizontal="justify" vertical="top" wrapText="1"/>
      <protection locked="0"/>
    </xf>
    <xf numFmtId="0" fontId="58" fillId="0" borderId="13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justify" vertical="top" wrapText="1"/>
      <protection locked="0"/>
    </xf>
    <xf numFmtId="0" fontId="59" fillId="0" borderId="0" xfId="0" applyFont="1" applyFill="1" applyAlignment="1" applyProtection="1">
      <alignment horizontal="left" vertical="top" wrapText="1"/>
      <protection locked="0"/>
    </xf>
    <xf numFmtId="49" fontId="59" fillId="0" borderId="15" xfId="0" applyNumberFormat="1" applyFont="1" applyFill="1" applyBorder="1" applyAlignment="1" applyProtection="1">
      <alignment horizontal="left" vertical="top" wrapText="1"/>
      <protection locked="0"/>
    </xf>
    <xf numFmtId="0" fontId="58" fillId="0" borderId="17" xfId="0" applyFont="1" applyFill="1" applyBorder="1" applyAlignment="1" applyProtection="1">
      <alignment horizontal="left" vertical="top" wrapText="1"/>
      <protection locked="0"/>
    </xf>
    <xf numFmtId="49" fontId="58" fillId="0" borderId="15" xfId="0" applyNumberFormat="1" applyFont="1" applyFill="1" applyBorder="1" applyAlignment="1" applyProtection="1">
      <alignment horizontal="left" vertical="top" wrapText="1"/>
      <protection locked="0"/>
    </xf>
    <xf numFmtId="49" fontId="58" fillId="0" borderId="17" xfId="0" applyNumberFormat="1" applyFont="1" applyFill="1" applyBorder="1" applyAlignment="1" applyProtection="1">
      <alignment horizontal="left" vertical="top" wrapText="1"/>
      <protection locked="0"/>
    </xf>
    <xf numFmtId="49" fontId="58" fillId="0" borderId="14" xfId="0" applyNumberFormat="1" applyFont="1" applyFill="1" applyBorder="1" applyAlignment="1" applyProtection="1">
      <alignment horizontal="left" vertical="top" wrapText="1"/>
      <protection locked="0"/>
    </xf>
    <xf numFmtId="0" fontId="58" fillId="0" borderId="0" xfId="0" applyFont="1" applyFill="1" applyAlignment="1">
      <alignment horizontal="justify" vertical="top" wrapText="1"/>
    </xf>
    <xf numFmtId="0" fontId="58" fillId="0" borderId="0" xfId="0" applyNumberFormat="1" applyFont="1" applyFill="1" applyBorder="1" applyAlignment="1" applyProtection="1">
      <alignment horizontal="justify" vertical="top" wrapText="1"/>
      <protection locked="0"/>
    </xf>
    <xf numFmtId="0" fontId="8" fillId="0" borderId="0" xfId="0" applyFont="1" applyFill="1" applyAlignment="1" applyProtection="1">
      <alignment horizontal="left" vertical="top" wrapText="1"/>
      <protection locked="0"/>
    </xf>
    <xf numFmtId="44" fontId="8" fillId="0" borderId="15" xfId="0" applyNumberFormat="1" applyFont="1" applyFill="1" applyBorder="1" applyAlignment="1" applyProtection="1">
      <alignment horizontal="left" vertical="top" wrapText="1"/>
      <protection locked="0"/>
    </xf>
    <xf numFmtId="44" fontId="8" fillId="0" borderId="14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>
      <alignment horizontal="left" vertical="top" wrapText="1"/>
    </xf>
    <xf numFmtId="44" fontId="58" fillId="0" borderId="15" xfId="0" applyNumberFormat="1" applyFont="1" applyFill="1" applyBorder="1" applyAlignment="1" applyProtection="1">
      <alignment horizontal="left" vertical="top" wrapText="1"/>
      <protection locked="0"/>
    </xf>
    <xf numFmtId="44" fontId="58" fillId="0" borderId="14" xfId="0" applyNumberFormat="1" applyFont="1" applyFill="1" applyBorder="1" applyAlignment="1" applyProtection="1">
      <alignment horizontal="left" vertical="top" wrapText="1"/>
      <protection locked="0"/>
    </xf>
    <xf numFmtId="0" fontId="18" fillId="0" borderId="0" xfId="0" applyFont="1" applyFill="1" applyBorder="1" applyAlignment="1" applyProtection="1">
      <alignment horizontal="left" vertical="top" wrapText="1"/>
      <protection locked="0"/>
    </xf>
    <xf numFmtId="49" fontId="18" fillId="0" borderId="15" xfId="0" applyNumberFormat="1" applyFont="1" applyFill="1" applyBorder="1" applyAlignment="1" applyProtection="1">
      <alignment horizontal="left" vertical="top" wrapText="1"/>
      <protection locked="0"/>
    </xf>
    <xf numFmtId="49" fontId="18" fillId="0" borderId="14" xfId="0" applyNumberFormat="1" applyFont="1" applyFill="1" applyBorder="1" applyAlignment="1" applyProtection="1">
      <alignment horizontal="left" vertical="top" wrapText="1"/>
      <protection locked="0"/>
    </xf>
    <xf numFmtId="0" fontId="17" fillId="0" borderId="15" xfId="0" applyFont="1" applyFill="1" applyBorder="1" applyAlignment="1" applyProtection="1">
      <alignment horizontal="left" vertical="top" wrapText="1"/>
      <protection locked="0"/>
    </xf>
    <xf numFmtId="0" fontId="17" fillId="0" borderId="17" xfId="0" applyFont="1" applyFill="1" applyBorder="1" applyAlignment="1" applyProtection="1">
      <alignment horizontal="left" vertical="top" wrapText="1"/>
      <protection locked="0"/>
    </xf>
    <xf numFmtId="0" fontId="17" fillId="0" borderId="14" xfId="0" applyFont="1" applyFill="1" applyBorder="1" applyAlignment="1" applyProtection="1">
      <alignment horizontal="left" vertical="top" wrapText="1"/>
      <protection locked="0"/>
    </xf>
    <xf numFmtId="0" fontId="0" fillId="0" borderId="14" xfId="0" applyFont="1" applyFill="1" applyBorder="1" applyAlignment="1">
      <alignment vertical="top" wrapText="1"/>
    </xf>
    <xf numFmtId="0" fontId="8" fillId="0" borderId="19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58" fillId="0" borderId="0" xfId="0" applyFont="1" applyFill="1" applyAlignment="1" applyProtection="1">
      <alignment vertical="top" wrapText="1"/>
      <protection locked="0"/>
    </xf>
    <xf numFmtId="44" fontId="58" fillId="0" borderId="15" xfId="0" applyNumberFormat="1" applyFont="1" applyFill="1" applyBorder="1" applyAlignment="1" applyProtection="1">
      <alignment vertical="top" wrapText="1"/>
      <protection locked="0"/>
    </xf>
    <xf numFmtId="44" fontId="58" fillId="0" borderId="14" xfId="0" applyNumberFormat="1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Alignment="1" applyProtection="1">
      <alignment horizontal="center" vertical="top" wrapText="1"/>
      <protection locked="0"/>
    </xf>
  </cellXfs>
  <cellStyles count="13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11" xfId="45"/>
    <cellStyle name="Dziesiętny 12" xfId="46"/>
    <cellStyle name="Dziesiętny 2" xfId="47"/>
    <cellStyle name="Dziesiętny 2 2" xfId="48"/>
    <cellStyle name="Dziesiętny 2 3" xfId="49"/>
    <cellStyle name="Dziesiętny 2 4" xfId="50"/>
    <cellStyle name="Dziesiętny 2 5" xfId="51"/>
    <cellStyle name="Dziesiętny 2 6" xfId="52"/>
    <cellStyle name="Dziesiętny 2 7" xfId="53"/>
    <cellStyle name="Dziesiętny 2 8" xfId="54"/>
    <cellStyle name="Dziesiętny 3" xfId="55"/>
    <cellStyle name="Dziesiętny 3 2" xfId="56"/>
    <cellStyle name="Dziesiętny 3 3" xfId="57"/>
    <cellStyle name="Dziesiętny 3 4" xfId="58"/>
    <cellStyle name="Dziesiętny 3 5" xfId="59"/>
    <cellStyle name="Dziesiętny 3 6" xfId="60"/>
    <cellStyle name="Dziesiętny 4" xfId="61"/>
    <cellStyle name="Dziesiętny 4 2" xfId="62"/>
    <cellStyle name="Dziesiętny 4 2 2" xfId="63"/>
    <cellStyle name="Dziesiętny 4 2 3" xfId="64"/>
    <cellStyle name="Dziesiętny 4 3" xfId="65"/>
    <cellStyle name="Dziesiętny 4 4" xfId="66"/>
    <cellStyle name="Dziesiętny 4 5" xfId="67"/>
    <cellStyle name="Dziesiętny 4 6" xfId="68"/>
    <cellStyle name="Dziesiętny 4 7" xfId="69"/>
    <cellStyle name="Dziesiętny 4 8" xfId="70"/>
    <cellStyle name="Dziesiętny 5" xfId="71"/>
    <cellStyle name="Dziesiętny 5 2" xfId="72"/>
    <cellStyle name="Dziesiętny 5 3" xfId="73"/>
    <cellStyle name="Dziesiętny 5 4" xfId="74"/>
    <cellStyle name="Dziesiętny 5 5" xfId="75"/>
    <cellStyle name="Dziesiętny 6" xfId="76"/>
    <cellStyle name="Dziesiętny 7" xfId="77"/>
    <cellStyle name="Dziesiętny 8" xfId="78"/>
    <cellStyle name="Dziesiętny 9" xfId="79"/>
    <cellStyle name="Excel Built-in Currency" xfId="80"/>
    <cellStyle name="Hyperlink" xfId="81"/>
    <cellStyle name="Komórka połączona" xfId="82"/>
    <cellStyle name="Komórka zaznaczona" xfId="83"/>
    <cellStyle name="Nagłówek 1" xfId="84"/>
    <cellStyle name="Nagłówek 2" xfId="85"/>
    <cellStyle name="Nagłówek 3" xfId="86"/>
    <cellStyle name="Nagłówek 4" xfId="87"/>
    <cellStyle name="Neutralny" xfId="88"/>
    <cellStyle name="Normalny 2" xfId="89"/>
    <cellStyle name="Normalny 2 2" xfId="90"/>
    <cellStyle name="Normalny 3" xfId="91"/>
    <cellStyle name="Normalny 3 2" xfId="92"/>
    <cellStyle name="Normalny 4" xfId="93"/>
    <cellStyle name="Normalny 5" xfId="94"/>
    <cellStyle name="Normalny 7" xfId="95"/>
    <cellStyle name="Normalny 7 2" xfId="96"/>
    <cellStyle name="Normalny_Arkusz1" xfId="97"/>
    <cellStyle name="Obliczenia" xfId="98"/>
    <cellStyle name="Followed Hyperlink" xfId="99"/>
    <cellStyle name="Percent" xfId="100"/>
    <cellStyle name="Suma" xfId="101"/>
    <cellStyle name="Tekst objaśnienia" xfId="102"/>
    <cellStyle name="Tekst ostrzeżenia" xfId="103"/>
    <cellStyle name="Tytuł" xfId="104"/>
    <cellStyle name="Uwaga" xfId="105"/>
    <cellStyle name="Currency" xfId="106"/>
    <cellStyle name="Currency [0]" xfId="107"/>
    <cellStyle name="Walutowy 10" xfId="108"/>
    <cellStyle name="Walutowy 11" xfId="109"/>
    <cellStyle name="Walutowy 12" xfId="110"/>
    <cellStyle name="Walutowy 2" xfId="111"/>
    <cellStyle name="Walutowy 2 2" xfId="112"/>
    <cellStyle name="Walutowy 2 2 2" xfId="113"/>
    <cellStyle name="Walutowy 2 2 3" xfId="114"/>
    <cellStyle name="Walutowy 2 3" xfId="115"/>
    <cellStyle name="Walutowy 2 3 2" xfId="116"/>
    <cellStyle name="Walutowy 2 4" xfId="117"/>
    <cellStyle name="Walutowy 2 5" xfId="118"/>
    <cellStyle name="Walutowy 2 6" xfId="119"/>
    <cellStyle name="Walutowy 2 7" xfId="120"/>
    <cellStyle name="Walutowy 2 8" xfId="121"/>
    <cellStyle name="Walutowy 2 9" xfId="122"/>
    <cellStyle name="Walutowy 3" xfId="123"/>
    <cellStyle name="Walutowy 3 2" xfId="124"/>
    <cellStyle name="Walutowy 3 2 2" xfId="125"/>
    <cellStyle name="Walutowy 3 2 3" xfId="126"/>
    <cellStyle name="Walutowy 3 3" xfId="127"/>
    <cellStyle name="Walutowy 3 4" xfId="128"/>
    <cellStyle name="Walutowy 3 5" xfId="129"/>
    <cellStyle name="Walutowy 3 6" xfId="130"/>
    <cellStyle name="Walutowy 3 7" xfId="131"/>
    <cellStyle name="Walutowy 3 8" xfId="132"/>
    <cellStyle name="Walutowy 3 9" xfId="133"/>
    <cellStyle name="Walutowy 4" xfId="134"/>
    <cellStyle name="Walutowy 4 2" xfId="135"/>
    <cellStyle name="Walutowy 4 2 2" xfId="136"/>
    <cellStyle name="Walutowy 4 2 3" xfId="137"/>
    <cellStyle name="Walutowy 4 3" xfId="138"/>
    <cellStyle name="Walutowy 4 4" xfId="139"/>
    <cellStyle name="Walutowy 4 5" xfId="140"/>
    <cellStyle name="Walutowy 5" xfId="141"/>
    <cellStyle name="Walutowy 5 2" xfId="142"/>
    <cellStyle name="Walutowy 5 3" xfId="143"/>
    <cellStyle name="Walutowy 6" xfId="144"/>
    <cellStyle name="Walutowy 7" xfId="145"/>
    <cellStyle name="Walutowy 8" xfId="146"/>
    <cellStyle name="Walutowy 9" xfId="147"/>
    <cellStyle name="Zły" xfId="1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2:A6"/>
  <sheetViews>
    <sheetView view="pageBreakPreview" zoomScale="145" zoomScaleNormal="70" zoomScaleSheetLayoutView="145" workbookViewId="0" topLeftCell="A1">
      <selection activeCell="C4" sqref="C4"/>
    </sheetView>
  </sheetViews>
  <sheetFormatPr defaultColWidth="9.00390625" defaultRowHeight="12.75"/>
  <cols>
    <col min="1" max="1" width="116.00390625" style="2" customWidth="1"/>
    <col min="2" max="8" width="9.125" style="2" customWidth="1"/>
    <col min="9" max="9" width="36.625" style="2" customWidth="1"/>
    <col min="10" max="16384" width="9.125" style="2" customWidth="1"/>
  </cols>
  <sheetData>
    <row r="2" ht="15.75">
      <c r="A2" s="1" t="s">
        <v>105</v>
      </c>
    </row>
    <row r="3" ht="16.5" thickBot="1"/>
    <row r="4" ht="72" customHeight="1">
      <c r="A4" s="3" t="s">
        <v>104</v>
      </c>
    </row>
    <row r="5" ht="72" customHeight="1">
      <c r="A5" s="4" t="s">
        <v>103</v>
      </c>
    </row>
    <row r="6" ht="76.5" customHeight="1" thickBot="1">
      <c r="A6" s="5" t="s">
        <v>102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Normal="70" zoomScaleSheetLayoutView="100" zoomScalePageLayoutView="80" workbookViewId="0" topLeftCell="A1">
      <selection activeCell="I28" sqref="I28"/>
    </sheetView>
  </sheetViews>
  <sheetFormatPr defaultColWidth="9.00390625" defaultRowHeight="12.75"/>
  <cols>
    <col min="1" max="1" width="5.375" style="14" customWidth="1"/>
    <col min="2" max="2" width="23.25390625" style="14" customWidth="1"/>
    <col min="3" max="3" width="14.375" style="14" customWidth="1"/>
    <col min="4" max="4" width="40.375" style="14" customWidth="1"/>
    <col min="5" max="5" width="11.25390625" style="15" customWidth="1"/>
    <col min="6" max="6" width="11.875" style="14" customWidth="1"/>
    <col min="7" max="7" width="42.125" style="14" customWidth="1"/>
    <col min="8" max="8" width="25.00390625" style="14" customWidth="1"/>
    <col min="9" max="9" width="17.625" style="14" customWidth="1"/>
    <col min="10" max="10" width="20.375" style="14" customWidth="1"/>
    <col min="11" max="12" width="15.125" style="14" customWidth="1"/>
    <col min="13" max="13" width="16.125" style="14" customWidth="1"/>
    <col min="14" max="14" width="20.625" style="14" customWidth="1"/>
    <col min="15" max="15" width="8.00390625" style="14" customWidth="1"/>
    <col min="16" max="16" width="15.875" style="14" customWidth="1"/>
    <col min="17" max="17" width="15.875" style="33" customWidth="1"/>
    <col min="18" max="18" width="15.875" style="14" customWidth="1"/>
    <col min="19" max="20" width="14.25390625" style="14" customWidth="1"/>
    <col min="21" max="21" width="15.25390625" style="14" customWidth="1"/>
    <col min="22" max="16384" width="9.125" style="14" customWidth="1"/>
  </cols>
  <sheetData>
    <row r="1" spans="2:20" ht="15">
      <c r="B1" s="31" t="str">
        <f>'Formularz oferty (załącznik 1)'!C4</f>
        <v>DFP.271.105.2024.EP</v>
      </c>
      <c r="N1" s="32" t="s">
        <v>58</v>
      </c>
      <c r="S1" s="31"/>
      <c r="T1" s="31"/>
    </row>
    <row r="2" spans="7:9" ht="15">
      <c r="G2" s="172"/>
      <c r="H2" s="172"/>
      <c r="I2" s="172"/>
    </row>
    <row r="3" ht="15">
      <c r="N3" s="32" t="s">
        <v>61</v>
      </c>
    </row>
    <row r="4" spans="2:17" ht="15">
      <c r="B4" s="34" t="s">
        <v>14</v>
      </c>
      <c r="C4" s="16">
        <v>8</v>
      </c>
      <c r="D4" s="12"/>
      <c r="E4" s="9"/>
      <c r="F4" s="6"/>
      <c r="G4" s="35" t="s">
        <v>19</v>
      </c>
      <c r="H4" s="6"/>
      <c r="I4" s="12"/>
      <c r="J4" s="6"/>
      <c r="K4" s="6"/>
      <c r="L4" s="6"/>
      <c r="M4" s="6"/>
      <c r="N4" s="6"/>
      <c r="Q4" s="14"/>
    </row>
    <row r="5" spans="2:17" ht="15">
      <c r="B5" s="34"/>
      <c r="C5" s="12"/>
      <c r="D5" s="12"/>
      <c r="E5" s="9"/>
      <c r="F5" s="6"/>
      <c r="G5" s="35"/>
      <c r="H5" s="6"/>
      <c r="I5" s="12"/>
      <c r="J5" s="6"/>
      <c r="K5" s="6"/>
      <c r="L5" s="6"/>
      <c r="M5" s="6"/>
      <c r="N5" s="6"/>
      <c r="Q5" s="14"/>
    </row>
    <row r="6" spans="1:17" ht="15">
      <c r="A6" s="34"/>
      <c r="B6" s="34"/>
      <c r="C6" s="36"/>
      <c r="D6" s="36"/>
      <c r="E6" s="7"/>
      <c r="F6" s="6"/>
      <c r="G6" s="37" t="s">
        <v>98</v>
      </c>
      <c r="H6" s="197">
        <f>SUM(N11:N12)</f>
        <v>0</v>
      </c>
      <c r="I6" s="198"/>
      <c r="Q6" s="14"/>
    </row>
    <row r="7" spans="1:17" ht="15">
      <c r="A7" s="34"/>
      <c r="C7" s="6"/>
      <c r="D7" s="6"/>
      <c r="E7" s="7"/>
      <c r="F7" s="6"/>
      <c r="G7" s="6"/>
      <c r="H7" s="6"/>
      <c r="I7" s="6"/>
      <c r="J7" s="6"/>
      <c r="K7" s="6"/>
      <c r="L7" s="6"/>
      <c r="Q7" s="14"/>
    </row>
    <row r="8" spans="1:17" ht="15">
      <c r="A8" s="34"/>
      <c r="B8" s="38"/>
      <c r="C8" s="39"/>
      <c r="D8" s="39"/>
      <c r="E8" s="40"/>
      <c r="F8" s="39"/>
      <c r="G8" s="39"/>
      <c r="H8" s="39"/>
      <c r="I8" s="39"/>
      <c r="J8" s="39"/>
      <c r="K8" s="39"/>
      <c r="L8" s="39"/>
      <c r="Q8" s="14"/>
    </row>
    <row r="9" spans="2:17" ht="15">
      <c r="B9" s="34"/>
      <c r="E9" s="41"/>
      <c r="Q9" s="14"/>
    </row>
    <row r="10" spans="1:14" s="34" customFormat="1" ht="69.75" customHeight="1">
      <c r="A10" s="42" t="s">
        <v>44</v>
      </c>
      <c r="B10" s="42" t="s">
        <v>15</v>
      </c>
      <c r="C10" s="42" t="s">
        <v>16</v>
      </c>
      <c r="D10" s="42" t="s">
        <v>62</v>
      </c>
      <c r="E10" s="43" t="s">
        <v>63</v>
      </c>
      <c r="F10" s="44"/>
      <c r="G10" s="42" t="str">
        <f>"Nazwa handlowa /
"&amp;C10&amp;" / 
"&amp;D10</f>
        <v>Nazwa handlowa /
Dawka / 
Postać/ Opakowanie</v>
      </c>
      <c r="H10" s="42" t="s">
        <v>59</v>
      </c>
      <c r="I10" s="42" t="str">
        <f>B10</f>
        <v>Skład</v>
      </c>
      <c r="J10" s="42" t="s">
        <v>107</v>
      </c>
      <c r="K10" s="42" t="s">
        <v>38</v>
      </c>
      <c r="L10" s="42" t="s">
        <v>39</v>
      </c>
      <c r="M10" s="45" t="s">
        <v>99</v>
      </c>
      <c r="N10" s="42" t="s">
        <v>17</v>
      </c>
    </row>
    <row r="11" spans="1:14" ht="45">
      <c r="A11" s="68">
        <v>1</v>
      </c>
      <c r="B11" s="69" t="s">
        <v>179</v>
      </c>
      <c r="C11" s="69" t="s">
        <v>146</v>
      </c>
      <c r="D11" s="91" t="s">
        <v>180</v>
      </c>
      <c r="E11" s="138">
        <v>1080</v>
      </c>
      <c r="F11" s="92" t="s">
        <v>67</v>
      </c>
      <c r="G11" s="47" t="s">
        <v>65</v>
      </c>
      <c r="H11" s="47"/>
      <c r="I11" s="47"/>
      <c r="J11" s="48"/>
      <c r="K11" s="47"/>
      <c r="L11" s="47" t="str">
        <f>IF(K11=0,"0,00",IF(K11&gt;0,ROUND(D11/K11,2)))</f>
        <v>0,00</v>
      </c>
      <c r="M11" s="47"/>
      <c r="N11" s="49">
        <f>ROUND(L11*ROUND(M11,2),2)</f>
        <v>0</v>
      </c>
    </row>
    <row r="12" spans="1:14" ht="45">
      <c r="A12" s="68">
        <v>2</v>
      </c>
      <c r="B12" s="69" t="s">
        <v>181</v>
      </c>
      <c r="C12" s="69" t="s">
        <v>119</v>
      </c>
      <c r="D12" s="91" t="s">
        <v>180</v>
      </c>
      <c r="E12" s="138">
        <v>1080</v>
      </c>
      <c r="F12" s="92" t="s">
        <v>67</v>
      </c>
      <c r="G12" s="47" t="s">
        <v>65</v>
      </c>
      <c r="H12" s="10"/>
      <c r="I12" s="10"/>
      <c r="J12" s="10"/>
      <c r="K12" s="10"/>
      <c r="L12" s="47" t="str">
        <f>IF(K12=0,"0,00",IF(K12&gt;0,ROUND(D12/K12,2)))</f>
        <v>0,00</v>
      </c>
      <c r="M12" s="47"/>
      <c r="N12" s="49">
        <f>ROUND(L12*ROUND(M12,2),2)</f>
        <v>0</v>
      </c>
    </row>
    <row r="13" spans="1:14" ht="30" customHeight="1">
      <c r="A13" s="88"/>
      <c r="B13" s="206" t="s">
        <v>182</v>
      </c>
      <c r="C13" s="206"/>
      <c r="D13" s="206"/>
      <c r="E13" s="206"/>
      <c r="F13" s="206"/>
      <c r="G13" s="206"/>
      <c r="H13" s="6"/>
      <c r="I13" s="6"/>
      <c r="J13" s="6"/>
      <c r="K13" s="6"/>
      <c r="L13" s="89"/>
      <c r="M13" s="89"/>
      <c r="N13" s="90"/>
    </row>
    <row r="14" spans="2:14" ht="34.5" customHeight="1">
      <c r="B14" s="195" t="s">
        <v>97</v>
      </c>
      <c r="C14" s="195"/>
      <c r="D14" s="195"/>
      <c r="E14" s="195"/>
      <c r="F14" s="195"/>
      <c r="G14" s="195"/>
      <c r="H14" s="50"/>
      <c r="I14" s="50"/>
      <c r="J14" s="50"/>
      <c r="K14" s="50"/>
      <c r="L14" s="50"/>
      <c r="M14" s="50"/>
      <c r="N14" s="50"/>
    </row>
  </sheetData>
  <sheetProtection/>
  <mergeCells count="4">
    <mergeCell ref="G2:I2"/>
    <mergeCell ref="H6:I6"/>
    <mergeCell ref="B14:G14"/>
    <mergeCell ref="B13:G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="70" zoomScaleNormal="85" zoomScaleSheetLayoutView="70" zoomScalePageLayoutView="80" workbookViewId="0" topLeftCell="B1">
      <selection activeCell="I28" sqref="I28"/>
    </sheetView>
  </sheetViews>
  <sheetFormatPr defaultColWidth="9.00390625" defaultRowHeight="12.75"/>
  <cols>
    <col min="1" max="1" width="5.375" style="14" customWidth="1"/>
    <col min="2" max="2" width="44.125" style="14" customWidth="1"/>
    <col min="3" max="3" width="36.625" style="14" customWidth="1"/>
    <col min="4" max="4" width="25.25390625" style="14" customWidth="1"/>
    <col min="5" max="5" width="11.25390625" style="15" customWidth="1"/>
    <col min="6" max="6" width="11.875" style="14" customWidth="1"/>
    <col min="7" max="10" width="42.125" style="14" customWidth="1"/>
    <col min="11" max="12" width="15.125" style="14" customWidth="1"/>
    <col min="13" max="13" width="16.125" style="14" customWidth="1"/>
    <col min="14" max="14" width="20.625" style="14" customWidth="1"/>
    <col min="15" max="15" width="8.00390625" style="14" customWidth="1"/>
    <col min="16" max="16" width="15.875" style="14" customWidth="1"/>
    <col min="17" max="17" width="15.875" style="33" customWidth="1"/>
    <col min="18" max="18" width="15.875" style="14" customWidth="1"/>
    <col min="19" max="20" width="14.25390625" style="14" customWidth="1"/>
    <col min="21" max="21" width="15.25390625" style="14" customWidth="1"/>
    <col min="22" max="16384" width="9.125" style="14" customWidth="1"/>
  </cols>
  <sheetData>
    <row r="1" spans="2:20" ht="15">
      <c r="B1" s="31" t="str">
        <f>'Formularz oferty (załącznik 1)'!C4</f>
        <v>DFP.271.105.2024.EP</v>
      </c>
      <c r="N1" s="32" t="s">
        <v>58</v>
      </c>
      <c r="S1" s="31"/>
      <c r="T1" s="31"/>
    </row>
    <row r="2" spans="7:9" ht="15">
      <c r="G2" s="172"/>
      <c r="H2" s="172"/>
      <c r="I2" s="172"/>
    </row>
    <row r="3" ht="15">
      <c r="N3" s="32" t="s">
        <v>61</v>
      </c>
    </row>
    <row r="4" spans="2:17" ht="15">
      <c r="B4" s="34" t="s">
        <v>14</v>
      </c>
      <c r="C4" s="16">
        <v>9</v>
      </c>
      <c r="D4" s="12"/>
      <c r="E4" s="9"/>
      <c r="F4" s="6"/>
      <c r="G4" s="35" t="s">
        <v>19</v>
      </c>
      <c r="H4" s="6"/>
      <c r="I4" s="12"/>
      <c r="J4" s="6"/>
      <c r="K4" s="6"/>
      <c r="L4" s="6"/>
      <c r="M4" s="6"/>
      <c r="N4" s="6"/>
      <c r="Q4" s="14"/>
    </row>
    <row r="5" spans="2:17" ht="15">
      <c r="B5" s="34"/>
      <c r="C5" s="12"/>
      <c r="D5" s="12"/>
      <c r="E5" s="9"/>
      <c r="F5" s="6"/>
      <c r="G5" s="35"/>
      <c r="H5" s="6"/>
      <c r="I5" s="12"/>
      <c r="J5" s="6"/>
      <c r="K5" s="6"/>
      <c r="L5" s="6"/>
      <c r="M5" s="6"/>
      <c r="N5" s="6"/>
      <c r="Q5" s="14"/>
    </row>
    <row r="6" spans="1:17" ht="15">
      <c r="A6" s="34"/>
      <c r="B6" s="34"/>
      <c r="C6" s="36"/>
      <c r="D6" s="36"/>
      <c r="E6" s="7"/>
      <c r="F6" s="6"/>
      <c r="G6" s="37" t="s">
        <v>98</v>
      </c>
      <c r="H6" s="197">
        <f>SUM(N11:N11)</f>
        <v>0</v>
      </c>
      <c r="I6" s="198"/>
      <c r="Q6" s="14"/>
    </row>
    <row r="7" spans="1:17" ht="15">
      <c r="A7" s="34"/>
      <c r="C7" s="6"/>
      <c r="D7" s="6"/>
      <c r="E7" s="7"/>
      <c r="F7" s="6"/>
      <c r="G7" s="6"/>
      <c r="H7" s="6"/>
      <c r="I7" s="6"/>
      <c r="J7" s="6"/>
      <c r="K7" s="6"/>
      <c r="L7" s="6"/>
      <c r="Q7" s="14"/>
    </row>
    <row r="8" spans="1:17" ht="15">
      <c r="A8" s="34"/>
      <c r="B8" s="38"/>
      <c r="C8" s="39"/>
      <c r="D8" s="39"/>
      <c r="E8" s="40"/>
      <c r="F8" s="39"/>
      <c r="G8" s="39"/>
      <c r="H8" s="39"/>
      <c r="I8" s="39"/>
      <c r="J8" s="39"/>
      <c r="K8" s="39"/>
      <c r="L8" s="39"/>
      <c r="Q8" s="14"/>
    </row>
    <row r="9" spans="2:17" ht="15">
      <c r="B9" s="34"/>
      <c r="E9" s="41"/>
      <c r="Q9" s="14"/>
    </row>
    <row r="10" spans="1:14" s="34" customFormat="1" ht="69.75" customHeight="1">
      <c r="A10" s="42" t="s">
        <v>44</v>
      </c>
      <c r="B10" s="42" t="s">
        <v>15</v>
      </c>
      <c r="C10" s="42" t="s">
        <v>16</v>
      </c>
      <c r="D10" s="42" t="s">
        <v>164</v>
      </c>
      <c r="E10" s="43" t="s">
        <v>63</v>
      </c>
      <c r="F10" s="44"/>
      <c r="G10" s="42" t="str">
        <f>"Nazwa handlowa /
"&amp;C10&amp;" / 
"&amp;D10</f>
        <v>Nazwa handlowa /
Dawka / 
Postać /Opakowanie</v>
      </c>
      <c r="H10" s="42" t="s">
        <v>59</v>
      </c>
      <c r="I10" s="42" t="str">
        <f>B10</f>
        <v>Skład</v>
      </c>
      <c r="J10" s="42" t="s">
        <v>107</v>
      </c>
      <c r="K10" s="42" t="s">
        <v>38</v>
      </c>
      <c r="L10" s="42" t="s">
        <v>39</v>
      </c>
      <c r="M10" s="45" t="s">
        <v>99</v>
      </c>
      <c r="N10" s="42" t="s">
        <v>17</v>
      </c>
    </row>
    <row r="11" spans="1:14" ht="45">
      <c r="A11" s="46" t="s">
        <v>2</v>
      </c>
      <c r="B11" s="73" t="s">
        <v>183</v>
      </c>
      <c r="C11" s="93" t="s">
        <v>184</v>
      </c>
      <c r="D11" s="73" t="s">
        <v>106</v>
      </c>
      <c r="E11" s="137">
        <v>350</v>
      </c>
      <c r="F11" s="44" t="s">
        <v>67</v>
      </c>
      <c r="G11" s="47" t="s">
        <v>65</v>
      </c>
      <c r="H11" s="47"/>
      <c r="I11" s="47"/>
      <c r="J11" s="48"/>
      <c r="K11" s="47"/>
      <c r="L11" s="47" t="str">
        <f>IF(K11=0,"0,00",IF(K11&gt;0,ROUND(E11/K11,2)))</f>
        <v>0,00</v>
      </c>
      <c r="M11" s="47"/>
      <c r="N11" s="49">
        <f>ROUND(L11*ROUND(M11,2),2)</f>
        <v>0</v>
      </c>
    </row>
    <row r="13" spans="2:14" ht="34.5" customHeight="1">
      <c r="B13" s="192" t="s">
        <v>97</v>
      </c>
      <c r="C13" s="207"/>
      <c r="D13" s="207"/>
      <c r="E13" s="207"/>
      <c r="F13" s="207"/>
      <c r="G13" s="50"/>
      <c r="H13" s="50"/>
      <c r="I13" s="50"/>
      <c r="J13" s="50"/>
      <c r="K13" s="50"/>
      <c r="L13" s="50"/>
      <c r="M13" s="50"/>
      <c r="N13" s="50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3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="60" zoomScaleNormal="85" zoomScalePageLayoutView="80" workbookViewId="0" topLeftCell="A1">
      <selection activeCell="I28" sqref="I28"/>
    </sheetView>
  </sheetViews>
  <sheetFormatPr defaultColWidth="9.00390625" defaultRowHeight="12.75"/>
  <cols>
    <col min="1" max="1" width="5.375" style="14" customWidth="1"/>
    <col min="2" max="2" width="44.125" style="14" customWidth="1"/>
    <col min="3" max="3" width="36.625" style="14" customWidth="1"/>
    <col min="4" max="4" width="25.25390625" style="14" customWidth="1"/>
    <col min="5" max="5" width="11.25390625" style="15" customWidth="1"/>
    <col min="6" max="6" width="11.875" style="14" customWidth="1"/>
    <col min="7" max="7" width="42.125" style="14" customWidth="1"/>
    <col min="8" max="8" width="24.75390625" style="14" customWidth="1"/>
    <col min="9" max="9" width="20.00390625" style="14" customWidth="1"/>
    <col min="10" max="10" width="21.875" style="14" customWidth="1"/>
    <col min="11" max="12" width="15.125" style="14" customWidth="1"/>
    <col min="13" max="13" width="16.125" style="14" customWidth="1"/>
    <col min="14" max="14" width="20.625" style="14" customWidth="1"/>
    <col min="15" max="15" width="8.00390625" style="14" customWidth="1"/>
    <col min="16" max="16" width="15.875" style="14" customWidth="1"/>
    <col min="17" max="17" width="15.875" style="33" customWidth="1"/>
    <col min="18" max="18" width="15.875" style="14" customWidth="1"/>
    <col min="19" max="20" width="14.25390625" style="14" customWidth="1"/>
    <col min="21" max="21" width="15.25390625" style="14" customWidth="1"/>
    <col min="22" max="16384" width="9.125" style="14" customWidth="1"/>
  </cols>
  <sheetData>
    <row r="1" spans="2:20" ht="15">
      <c r="B1" s="31" t="str">
        <f>'Formularz oferty (załącznik 1)'!C4</f>
        <v>DFP.271.105.2024.EP</v>
      </c>
      <c r="N1" s="32" t="s">
        <v>58</v>
      </c>
      <c r="S1" s="31"/>
      <c r="T1" s="31"/>
    </row>
    <row r="2" spans="7:9" ht="15">
      <c r="G2" s="172"/>
      <c r="H2" s="172"/>
      <c r="I2" s="172"/>
    </row>
    <row r="3" ht="15">
      <c r="N3" s="32" t="s">
        <v>61</v>
      </c>
    </row>
    <row r="4" spans="2:17" ht="15">
      <c r="B4" s="34" t="s">
        <v>14</v>
      </c>
      <c r="C4" s="16">
        <v>10</v>
      </c>
      <c r="D4" s="12"/>
      <c r="E4" s="9"/>
      <c r="F4" s="6"/>
      <c r="G4" s="35" t="s">
        <v>19</v>
      </c>
      <c r="H4" s="6"/>
      <c r="I4" s="12"/>
      <c r="J4" s="6"/>
      <c r="K4" s="6"/>
      <c r="L4" s="6"/>
      <c r="M4" s="6"/>
      <c r="N4" s="6"/>
      <c r="Q4" s="14"/>
    </row>
    <row r="5" spans="2:17" ht="15">
      <c r="B5" s="34"/>
      <c r="C5" s="12"/>
      <c r="D5" s="12"/>
      <c r="E5" s="9"/>
      <c r="F5" s="6"/>
      <c r="G5" s="35"/>
      <c r="H5" s="6"/>
      <c r="I5" s="12"/>
      <c r="J5" s="6"/>
      <c r="K5" s="6"/>
      <c r="L5" s="6"/>
      <c r="M5" s="6"/>
      <c r="N5" s="6"/>
      <c r="Q5" s="14"/>
    </row>
    <row r="6" spans="1:17" ht="15">
      <c r="A6" s="34"/>
      <c r="B6" s="34"/>
      <c r="C6" s="36"/>
      <c r="D6" s="36"/>
      <c r="E6" s="7"/>
      <c r="F6" s="6"/>
      <c r="G6" s="37" t="s">
        <v>98</v>
      </c>
      <c r="H6" s="197">
        <f>SUM(N11:N11)</f>
        <v>0</v>
      </c>
      <c r="I6" s="198"/>
      <c r="Q6" s="14"/>
    </row>
    <row r="7" spans="1:17" ht="15">
      <c r="A7" s="34"/>
      <c r="C7" s="6"/>
      <c r="D7" s="6"/>
      <c r="E7" s="7"/>
      <c r="F7" s="6"/>
      <c r="G7" s="6"/>
      <c r="H7" s="6"/>
      <c r="I7" s="6"/>
      <c r="J7" s="6"/>
      <c r="K7" s="6"/>
      <c r="L7" s="6"/>
      <c r="Q7" s="14"/>
    </row>
    <row r="8" spans="1:17" ht="15">
      <c r="A8" s="34"/>
      <c r="B8" s="38"/>
      <c r="C8" s="39"/>
      <c r="D8" s="39"/>
      <c r="E8" s="40"/>
      <c r="F8" s="39"/>
      <c r="G8" s="39"/>
      <c r="H8" s="39"/>
      <c r="I8" s="39"/>
      <c r="J8" s="39"/>
      <c r="K8" s="39"/>
      <c r="L8" s="39"/>
      <c r="Q8" s="14"/>
    </row>
    <row r="9" spans="2:17" ht="15">
      <c r="B9" s="34"/>
      <c r="E9" s="41"/>
      <c r="Q9" s="14"/>
    </row>
    <row r="10" spans="1:14" s="34" customFormat="1" ht="69.75" customHeight="1">
      <c r="A10" s="42" t="s">
        <v>44</v>
      </c>
      <c r="B10" s="42" t="s">
        <v>15</v>
      </c>
      <c r="C10" s="42" t="s">
        <v>16</v>
      </c>
      <c r="D10" s="42" t="s">
        <v>164</v>
      </c>
      <c r="E10" s="43" t="s">
        <v>63</v>
      </c>
      <c r="F10" s="44"/>
      <c r="G10" s="42" t="str">
        <f>"Nazwa handlowa /
"&amp;C10&amp;" / 
"&amp;D10</f>
        <v>Nazwa handlowa /
Dawka / 
Postać /Opakowanie</v>
      </c>
      <c r="H10" s="42" t="s">
        <v>59</v>
      </c>
      <c r="I10" s="42" t="str">
        <f>B10</f>
        <v>Skład</v>
      </c>
      <c r="J10" s="42" t="s">
        <v>107</v>
      </c>
      <c r="K10" s="42" t="s">
        <v>38</v>
      </c>
      <c r="L10" s="42" t="s">
        <v>39</v>
      </c>
      <c r="M10" s="45" t="s">
        <v>99</v>
      </c>
      <c r="N10" s="42" t="s">
        <v>17</v>
      </c>
    </row>
    <row r="11" spans="1:14" ht="69.75" customHeight="1">
      <c r="A11" s="46" t="s">
        <v>2</v>
      </c>
      <c r="B11" s="73" t="s">
        <v>185</v>
      </c>
      <c r="C11" s="94" t="s">
        <v>186</v>
      </c>
      <c r="D11" s="73" t="s">
        <v>187</v>
      </c>
      <c r="E11" s="137">
        <v>9000</v>
      </c>
      <c r="F11" s="44" t="s">
        <v>67</v>
      </c>
      <c r="G11" s="47" t="s">
        <v>65</v>
      </c>
      <c r="H11" s="47"/>
      <c r="I11" s="47"/>
      <c r="J11" s="48"/>
      <c r="K11" s="47"/>
      <c r="L11" s="47" t="str">
        <f>IF(K11=0,"0,00",IF(K11&gt;0,ROUND(E11/K11,2)))</f>
        <v>0,00</v>
      </c>
      <c r="M11" s="47"/>
      <c r="N11" s="49">
        <f>ROUND(L11*ROUND(M11,2),2)</f>
        <v>0</v>
      </c>
    </row>
    <row r="13" spans="2:14" ht="34.5" customHeight="1">
      <c r="B13" s="192" t="s">
        <v>97</v>
      </c>
      <c r="C13" s="207"/>
      <c r="D13" s="207"/>
      <c r="E13" s="207"/>
      <c r="F13" s="207"/>
      <c r="G13" s="50"/>
      <c r="H13" s="50"/>
      <c r="I13" s="50"/>
      <c r="J13" s="50"/>
      <c r="K13" s="50"/>
      <c r="L13" s="50"/>
      <c r="M13" s="50"/>
      <c r="N13" s="50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="70" zoomScaleNormal="115" zoomScaleSheetLayoutView="70" zoomScalePageLayoutView="85" workbookViewId="0" topLeftCell="A1">
      <selection activeCell="I28" sqref="I28"/>
    </sheetView>
  </sheetViews>
  <sheetFormatPr defaultColWidth="9.00390625" defaultRowHeight="12.75"/>
  <cols>
    <col min="1" max="1" width="5.375" style="14" customWidth="1"/>
    <col min="2" max="2" width="26.625" style="14" customWidth="1"/>
    <col min="3" max="3" width="19.625" style="14" customWidth="1"/>
    <col min="4" max="4" width="37.625" style="14" customWidth="1"/>
    <col min="5" max="5" width="11.25390625" style="15" customWidth="1"/>
    <col min="6" max="6" width="11.875" style="14" customWidth="1"/>
    <col min="7" max="7" width="42.125" style="14" customWidth="1"/>
    <col min="8" max="8" width="25.375" style="14" customWidth="1"/>
    <col min="9" max="9" width="14.375" style="14" customWidth="1"/>
    <col min="10" max="10" width="16.00390625" style="14" customWidth="1"/>
    <col min="11" max="12" width="15.125" style="14" customWidth="1"/>
    <col min="13" max="13" width="16.125" style="14" customWidth="1"/>
    <col min="14" max="14" width="20.625" style="14" customWidth="1"/>
    <col min="15" max="15" width="8.00390625" style="14" customWidth="1"/>
    <col min="16" max="16" width="15.875" style="14" customWidth="1"/>
    <col min="17" max="17" width="15.875" style="33" customWidth="1"/>
    <col min="18" max="18" width="15.875" style="14" customWidth="1"/>
    <col min="19" max="20" width="14.25390625" style="14" customWidth="1"/>
    <col min="21" max="21" width="15.25390625" style="14" customWidth="1"/>
    <col min="22" max="16384" width="9.125" style="14" customWidth="1"/>
  </cols>
  <sheetData>
    <row r="1" spans="2:20" ht="15">
      <c r="B1" s="31" t="str">
        <f>'Formularz oferty (załącznik 1)'!C4</f>
        <v>DFP.271.105.2024.EP</v>
      </c>
      <c r="N1" s="32" t="s">
        <v>58</v>
      </c>
      <c r="S1" s="31"/>
      <c r="T1" s="31"/>
    </row>
    <row r="2" spans="7:9" ht="15">
      <c r="G2" s="172"/>
      <c r="H2" s="172"/>
      <c r="I2" s="172"/>
    </row>
    <row r="3" ht="15">
      <c r="N3" s="32" t="s">
        <v>61</v>
      </c>
    </row>
    <row r="4" spans="2:17" ht="15">
      <c r="B4" s="34" t="s">
        <v>14</v>
      </c>
      <c r="C4" s="16">
        <v>11</v>
      </c>
      <c r="D4" s="12"/>
      <c r="E4" s="9"/>
      <c r="F4" s="6"/>
      <c r="G4" s="35" t="s">
        <v>19</v>
      </c>
      <c r="H4" s="6"/>
      <c r="I4" s="12"/>
      <c r="J4" s="6"/>
      <c r="K4" s="6"/>
      <c r="L4" s="6"/>
      <c r="M4" s="6"/>
      <c r="N4" s="6"/>
      <c r="Q4" s="14"/>
    </row>
    <row r="5" spans="2:17" ht="15">
      <c r="B5" s="34"/>
      <c r="C5" s="12"/>
      <c r="D5" s="12"/>
      <c r="E5" s="9"/>
      <c r="F5" s="6"/>
      <c r="G5" s="35"/>
      <c r="H5" s="6"/>
      <c r="I5" s="12"/>
      <c r="J5" s="6"/>
      <c r="K5" s="6"/>
      <c r="L5" s="6"/>
      <c r="M5" s="6"/>
      <c r="N5" s="6"/>
      <c r="Q5" s="14"/>
    </row>
    <row r="6" spans="1:17" ht="15">
      <c r="A6" s="34"/>
      <c r="B6" s="34"/>
      <c r="C6" s="36"/>
      <c r="D6" s="36"/>
      <c r="E6" s="7"/>
      <c r="F6" s="6"/>
      <c r="G6" s="37" t="s">
        <v>98</v>
      </c>
      <c r="H6" s="197">
        <f>SUM(N11:N11)</f>
        <v>0</v>
      </c>
      <c r="I6" s="198"/>
      <c r="Q6" s="14"/>
    </row>
    <row r="7" spans="1:17" ht="15">
      <c r="A7" s="34"/>
      <c r="C7" s="6"/>
      <c r="D7" s="6"/>
      <c r="E7" s="7"/>
      <c r="F7" s="6"/>
      <c r="G7" s="6"/>
      <c r="H7" s="6"/>
      <c r="I7" s="6"/>
      <c r="J7" s="6"/>
      <c r="K7" s="6"/>
      <c r="L7" s="6"/>
      <c r="Q7" s="14"/>
    </row>
    <row r="8" spans="1:17" ht="15">
      <c r="A8" s="34"/>
      <c r="B8" s="38"/>
      <c r="C8" s="39"/>
      <c r="D8" s="39"/>
      <c r="E8" s="40"/>
      <c r="F8" s="39"/>
      <c r="G8" s="39"/>
      <c r="H8" s="39"/>
      <c r="I8" s="39"/>
      <c r="J8" s="39"/>
      <c r="K8" s="39"/>
      <c r="L8" s="39"/>
      <c r="Q8" s="14"/>
    </row>
    <row r="9" spans="2:17" ht="15">
      <c r="B9" s="34"/>
      <c r="E9" s="41"/>
      <c r="Q9" s="14"/>
    </row>
    <row r="10" spans="1:14" s="34" customFormat="1" ht="69.75" customHeight="1">
      <c r="A10" s="42" t="s">
        <v>44</v>
      </c>
      <c r="B10" s="42" t="s">
        <v>15</v>
      </c>
      <c r="C10" s="42" t="s">
        <v>16</v>
      </c>
      <c r="D10" s="42" t="s">
        <v>62</v>
      </c>
      <c r="E10" s="43" t="s">
        <v>63</v>
      </c>
      <c r="F10" s="44"/>
      <c r="G10" s="42" t="str">
        <f>"Nazwa handlowa /
"&amp;C10&amp;" / 
"&amp;D10</f>
        <v>Nazwa handlowa /
Dawka / 
Postać/ Opakowanie</v>
      </c>
      <c r="H10" s="42" t="s">
        <v>59</v>
      </c>
      <c r="I10" s="42" t="str">
        <f>B10</f>
        <v>Skład</v>
      </c>
      <c r="J10" s="42" t="s">
        <v>107</v>
      </c>
      <c r="K10" s="42" t="s">
        <v>38</v>
      </c>
      <c r="L10" s="42" t="s">
        <v>39</v>
      </c>
      <c r="M10" s="45" t="s">
        <v>99</v>
      </c>
      <c r="N10" s="42" t="s">
        <v>17</v>
      </c>
    </row>
    <row r="11" spans="1:14" ht="63.75" customHeight="1">
      <c r="A11" s="46" t="s">
        <v>2</v>
      </c>
      <c r="B11" s="94" t="s">
        <v>188</v>
      </c>
      <c r="C11" s="94" t="s">
        <v>189</v>
      </c>
      <c r="D11" s="94" t="s">
        <v>190</v>
      </c>
      <c r="E11" s="137">
        <v>6</v>
      </c>
      <c r="F11" s="44" t="s">
        <v>67</v>
      </c>
      <c r="G11" s="47" t="s">
        <v>65</v>
      </c>
      <c r="H11" s="47"/>
      <c r="I11" s="47"/>
      <c r="J11" s="48"/>
      <c r="K11" s="47"/>
      <c r="L11" s="47" t="str">
        <f>IF(K11=0,"0,00",IF(K11&gt;0,ROUND(E11/K11,2)))</f>
        <v>0,00</v>
      </c>
      <c r="M11" s="47"/>
      <c r="N11" s="49">
        <f>ROUND(L11*ROUND(M11,2),2)</f>
        <v>0</v>
      </c>
    </row>
    <row r="13" spans="2:14" ht="34.5" customHeight="1">
      <c r="B13" s="192" t="s">
        <v>97</v>
      </c>
      <c r="C13" s="207"/>
      <c r="D13" s="207"/>
      <c r="E13" s="207"/>
      <c r="F13" s="207"/>
      <c r="G13" s="50"/>
      <c r="H13" s="50"/>
      <c r="I13" s="50"/>
      <c r="J13" s="50"/>
      <c r="K13" s="50"/>
      <c r="L13" s="50"/>
      <c r="M13" s="50"/>
      <c r="N13" s="50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view="pageBreakPreview" zoomScale="60" zoomScaleNormal="85" zoomScalePageLayoutView="85" workbookViewId="0" topLeftCell="A1">
      <selection activeCell="I28" sqref="I28"/>
    </sheetView>
  </sheetViews>
  <sheetFormatPr defaultColWidth="9.00390625" defaultRowHeight="12.75"/>
  <cols>
    <col min="1" max="1" width="5.375" style="14" customWidth="1"/>
    <col min="2" max="2" width="18.625" style="14" customWidth="1"/>
    <col min="3" max="3" width="19.00390625" style="14" customWidth="1"/>
    <col min="4" max="4" width="41.375" style="14" customWidth="1"/>
    <col min="5" max="5" width="11.25390625" style="15" customWidth="1"/>
    <col min="6" max="6" width="11.875" style="14" customWidth="1"/>
    <col min="7" max="7" width="42.125" style="14" customWidth="1"/>
    <col min="8" max="8" width="26.875" style="14" customWidth="1"/>
    <col min="9" max="9" width="15.625" style="14" customWidth="1"/>
    <col min="10" max="10" width="20.375" style="14" customWidth="1"/>
    <col min="11" max="12" width="15.125" style="14" customWidth="1"/>
    <col min="13" max="13" width="16.125" style="14" customWidth="1"/>
    <col min="14" max="14" width="20.625" style="14" customWidth="1"/>
    <col min="15" max="15" width="8.00390625" style="14" customWidth="1"/>
    <col min="16" max="16" width="15.875" style="14" customWidth="1"/>
    <col min="17" max="17" width="15.875" style="33" customWidth="1"/>
    <col min="18" max="18" width="15.875" style="14" customWidth="1"/>
    <col min="19" max="20" width="14.25390625" style="14" customWidth="1"/>
    <col min="21" max="21" width="15.25390625" style="14" customWidth="1"/>
    <col min="22" max="16384" width="9.125" style="14" customWidth="1"/>
  </cols>
  <sheetData>
    <row r="1" spans="2:20" ht="15">
      <c r="B1" s="31" t="str">
        <f>'Formularz oferty (załącznik 1)'!C4</f>
        <v>DFP.271.105.2024.EP</v>
      </c>
      <c r="N1" s="32" t="s">
        <v>58</v>
      </c>
      <c r="S1" s="31"/>
      <c r="T1" s="31"/>
    </row>
    <row r="2" spans="1:9" ht="15">
      <c r="A2" s="14" t="s">
        <v>363</v>
      </c>
      <c r="G2" s="172"/>
      <c r="H2" s="172"/>
      <c r="I2" s="172"/>
    </row>
    <row r="3" ht="15">
      <c r="N3" s="32" t="s">
        <v>61</v>
      </c>
    </row>
    <row r="4" spans="2:17" ht="15">
      <c r="B4" s="34" t="s">
        <v>14</v>
      </c>
      <c r="C4" s="16">
        <v>12</v>
      </c>
      <c r="D4" s="12"/>
      <c r="E4" s="9"/>
      <c r="F4" s="6"/>
      <c r="G4" s="35" t="s">
        <v>19</v>
      </c>
      <c r="H4" s="6"/>
      <c r="I4" s="12"/>
      <c r="J4" s="6"/>
      <c r="K4" s="6"/>
      <c r="L4" s="6"/>
      <c r="M4" s="6"/>
      <c r="N4" s="6"/>
      <c r="Q4" s="14"/>
    </row>
    <row r="5" spans="2:17" ht="15">
      <c r="B5" s="34"/>
      <c r="C5" s="12"/>
      <c r="D5" s="12"/>
      <c r="E5" s="9"/>
      <c r="F5" s="6"/>
      <c r="G5" s="35"/>
      <c r="H5" s="6"/>
      <c r="I5" s="12"/>
      <c r="J5" s="6"/>
      <c r="K5" s="6"/>
      <c r="L5" s="6"/>
      <c r="M5" s="6"/>
      <c r="N5" s="6"/>
      <c r="Q5" s="14"/>
    </row>
    <row r="6" spans="1:17" ht="15">
      <c r="A6" s="34"/>
      <c r="B6" s="34"/>
      <c r="C6" s="36"/>
      <c r="D6" s="36"/>
      <c r="E6" s="7"/>
      <c r="F6" s="6"/>
      <c r="G6" s="37" t="s">
        <v>98</v>
      </c>
      <c r="H6" s="197">
        <f>SUM(N11:N11)</f>
        <v>0</v>
      </c>
      <c r="I6" s="198"/>
      <c r="Q6" s="14"/>
    </row>
    <row r="7" spans="1:17" ht="15">
      <c r="A7" s="34"/>
      <c r="C7" s="6"/>
      <c r="D7" s="6"/>
      <c r="E7" s="7"/>
      <c r="F7" s="6"/>
      <c r="G7" s="6"/>
      <c r="H7" s="6"/>
      <c r="I7" s="6"/>
      <c r="J7" s="6"/>
      <c r="K7" s="6"/>
      <c r="L7" s="6"/>
      <c r="Q7" s="14"/>
    </row>
    <row r="8" spans="1:17" ht="15">
      <c r="A8" s="34"/>
      <c r="B8" s="38"/>
      <c r="C8" s="39"/>
      <c r="D8" s="39"/>
      <c r="E8" s="40"/>
      <c r="F8" s="39"/>
      <c r="G8" s="39"/>
      <c r="H8" s="39"/>
      <c r="I8" s="39"/>
      <c r="J8" s="39"/>
      <c r="K8" s="39"/>
      <c r="L8" s="39"/>
      <c r="Q8" s="14"/>
    </row>
    <row r="9" spans="2:17" ht="15">
      <c r="B9" s="34"/>
      <c r="E9" s="41"/>
      <c r="Q9" s="14"/>
    </row>
    <row r="10" spans="1:14" s="34" customFormat="1" ht="69.75" customHeight="1">
      <c r="A10" s="42" t="s">
        <v>44</v>
      </c>
      <c r="B10" s="42" t="s">
        <v>15</v>
      </c>
      <c r="C10" s="42" t="s">
        <v>16</v>
      </c>
      <c r="D10" s="42" t="s">
        <v>164</v>
      </c>
      <c r="E10" s="43" t="s">
        <v>63</v>
      </c>
      <c r="F10" s="44"/>
      <c r="G10" s="42" t="str">
        <f>"Nazwa handlowa /
"&amp;C10&amp;" / 
"&amp;D10</f>
        <v>Nazwa handlowa /
Dawka / 
Postać /Opakowanie</v>
      </c>
      <c r="H10" s="42" t="s">
        <v>59</v>
      </c>
      <c r="I10" s="42" t="str">
        <f>B10</f>
        <v>Skład</v>
      </c>
      <c r="J10" s="42" t="s">
        <v>107</v>
      </c>
      <c r="K10" s="42" t="s">
        <v>38</v>
      </c>
      <c r="L10" s="42" t="s">
        <v>39</v>
      </c>
      <c r="M10" s="45" t="s">
        <v>99</v>
      </c>
      <c r="N10" s="42" t="s">
        <v>17</v>
      </c>
    </row>
    <row r="11" spans="1:14" ht="45">
      <c r="A11" s="46" t="s">
        <v>2</v>
      </c>
      <c r="B11" s="44" t="s">
        <v>195</v>
      </c>
      <c r="C11" s="44" t="s">
        <v>196</v>
      </c>
      <c r="D11" s="44" t="s">
        <v>124</v>
      </c>
      <c r="E11" s="137">
        <v>1000</v>
      </c>
      <c r="F11" s="44" t="s">
        <v>67</v>
      </c>
      <c r="G11" s="47" t="s">
        <v>65</v>
      </c>
      <c r="H11" s="47"/>
      <c r="I11" s="47"/>
      <c r="J11" s="48"/>
      <c r="K11" s="47"/>
      <c r="L11" s="47" t="str">
        <f>IF(K11=0,"0,00",IF(K11&gt;0,ROUND(E11/K11,2)))</f>
        <v>0,00</v>
      </c>
      <c r="M11" s="47"/>
      <c r="N11" s="49">
        <f>ROUND(L11*ROUND(M11,2),2)</f>
        <v>0</v>
      </c>
    </row>
    <row r="12" ht="15">
      <c r="E12" s="14"/>
    </row>
    <row r="13" spans="2:6" ht="24" customHeight="1">
      <c r="B13" s="195" t="s">
        <v>194</v>
      </c>
      <c r="C13" s="208"/>
      <c r="D13" s="208"/>
      <c r="E13" s="208"/>
      <c r="F13" s="208"/>
    </row>
    <row r="15" spans="2:14" ht="34.5" customHeight="1">
      <c r="B15" s="192" t="s">
        <v>97</v>
      </c>
      <c r="C15" s="209"/>
      <c r="D15" s="209"/>
      <c r="E15" s="209"/>
      <c r="F15" s="209"/>
      <c r="G15" s="50"/>
      <c r="H15" s="50"/>
      <c r="I15" s="50"/>
      <c r="J15" s="50"/>
      <c r="K15" s="50"/>
      <c r="L15" s="50"/>
      <c r="M15" s="50"/>
      <c r="N15" s="50"/>
    </row>
  </sheetData>
  <sheetProtection/>
  <mergeCells count="4">
    <mergeCell ref="G2:I2"/>
    <mergeCell ref="H6:I6"/>
    <mergeCell ref="B13:F13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view="pageBreakPreview" zoomScale="60" zoomScaleNormal="70" zoomScalePageLayoutView="80" workbookViewId="0" topLeftCell="A1">
      <selection activeCell="I28" sqref="I28"/>
    </sheetView>
  </sheetViews>
  <sheetFormatPr defaultColWidth="9.00390625" defaultRowHeight="12.75"/>
  <cols>
    <col min="1" max="1" width="5.375" style="14" customWidth="1"/>
    <col min="2" max="2" width="24.625" style="14" customWidth="1"/>
    <col min="3" max="3" width="37.00390625" style="14" customWidth="1"/>
    <col min="4" max="4" width="20.00390625" style="14" customWidth="1"/>
    <col min="5" max="5" width="11.25390625" style="15" customWidth="1"/>
    <col min="6" max="6" width="11.875" style="14" customWidth="1"/>
    <col min="7" max="7" width="42.125" style="14" customWidth="1"/>
    <col min="8" max="8" width="25.25390625" style="14" customWidth="1"/>
    <col min="9" max="9" width="11.00390625" style="14" customWidth="1"/>
    <col min="10" max="10" width="18.125" style="14" customWidth="1"/>
    <col min="11" max="12" width="15.125" style="14" customWidth="1"/>
    <col min="13" max="13" width="16.125" style="14" customWidth="1"/>
    <col min="14" max="14" width="20.625" style="14" customWidth="1"/>
    <col min="15" max="15" width="8.00390625" style="14" customWidth="1"/>
    <col min="16" max="16" width="15.875" style="14" customWidth="1"/>
    <col min="17" max="17" width="15.875" style="33" customWidth="1"/>
    <col min="18" max="18" width="15.875" style="14" customWidth="1"/>
    <col min="19" max="20" width="14.25390625" style="14" customWidth="1"/>
    <col min="21" max="16384" width="9.125" style="14" customWidth="1"/>
  </cols>
  <sheetData>
    <row r="1" spans="2:20" ht="15">
      <c r="B1" s="31" t="str">
        <f>'Formularz oferty (załącznik 1)'!C4</f>
        <v>DFP.271.105.2024.EP</v>
      </c>
      <c r="N1" s="32" t="s">
        <v>58</v>
      </c>
      <c r="S1" s="31"/>
      <c r="T1" s="31"/>
    </row>
    <row r="2" spans="7:9" ht="15">
      <c r="G2" s="172"/>
      <c r="H2" s="172"/>
      <c r="I2" s="172"/>
    </row>
    <row r="3" ht="15">
      <c r="N3" s="32" t="s">
        <v>61</v>
      </c>
    </row>
    <row r="4" spans="2:17" ht="15">
      <c r="B4" s="34" t="s">
        <v>14</v>
      </c>
      <c r="C4" s="16">
        <v>13</v>
      </c>
      <c r="D4" s="12"/>
      <c r="E4" s="9"/>
      <c r="F4" s="6"/>
      <c r="G4" s="35" t="s">
        <v>19</v>
      </c>
      <c r="H4" s="6"/>
      <c r="I4" s="12"/>
      <c r="J4" s="6"/>
      <c r="K4" s="6"/>
      <c r="L4" s="6"/>
      <c r="M4" s="6"/>
      <c r="N4" s="6"/>
      <c r="Q4" s="14"/>
    </row>
    <row r="5" spans="2:17" ht="15">
      <c r="B5" s="34"/>
      <c r="C5" s="12"/>
      <c r="D5" s="12"/>
      <c r="E5" s="9"/>
      <c r="F5" s="6"/>
      <c r="G5" s="35"/>
      <c r="H5" s="6"/>
      <c r="I5" s="12"/>
      <c r="J5" s="6"/>
      <c r="K5" s="6"/>
      <c r="L5" s="6"/>
      <c r="M5" s="6"/>
      <c r="N5" s="6"/>
      <c r="Q5" s="14"/>
    </row>
    <row r="6" spans="1:17" ht="15">
      <c r="A6" s="34"/>
      <c r="B6" s="34"/>
      <c r="C6" s="36"/>
      <c r="D6" s="36"/>
      <c r="E6" s="7"/>
      <c r="F6" s="6"/>
      <c r="G6" s="37" t="s">
        <v>98</v>
      </c>
      <c r="H6" s="197">
        <f>SUM(N11:N11)</f>
        <v>0</v>
      </c>
      <c r="I6" s="198"/>
      <c r="Q6" s="14"/>
    </row>
    <row r="7" spans="1:17" ht="15">
      <c r="A7" s="34"/>
      <c r="C7" s="6"/>
      <c r="D7" s="6"/>
      <c r="E7" s="7"/>
      <c r="F7" s="6"/>
      <c r="G7" s="6"/>
      <c r="H7" s="6"/>
      <c r="I7" s="6"/>
      <c r="J7" s="6"/>
      <c r="K7" s="6"/>
      <c r="L7" s="6"/>
      <c r="Q7" s="14"/>
    </row>
    <row r="8" spans="1:17" ht="15">
      <c r="A8" s="34"/>
      <c r="B8" s="38"/>
      <c r="C8" s="39"/>
      <c r="D8" s="39"/>
      <c r="E8" s="40"/>
      <c r="F8" s="39"/>
      <c r="G8" s="39"/>
      <c r="H8" s="39"/>
      <c r="I8" s="39"/>
      <c r="J8" s="39"/>
      <c r="K8" s="39"/>
      <c r="L8" s="39"/>
      <c r="Q8" s="14"/>
    </row>
    <row r="9" spans="2:17" ht="15">
      <c r="B9" s="34"/>
      <c r="E9" s="41"/>
      <c r="Q9" s="14"/>
    </row>
    <row r="10" spans="1:14" s="34" customFormat="1" ht="69.75" customHeight="1">
      <c r="A10" s="42" t="s">
        <v>44</v>
      </c>
      <c r="B10" s="42" t="s">
        <v>15</v>
      </c>
      <c r="C10" s="42" t="s">
        <v>16</v>
      </c>
      <c r="D10" s="42" t="s">
        <v>171</v>
      </c>
      <c r="E10" s="43" t="s">
        <v>63</v>
      </c>
      <c r="F10" s="44"/>
      <c r="G10" s="42" t="str">
        <f>"Nazwa handlowa /
"&amp;C10&amp;" / 
"&amp;D10</f>
        <v>Nazwa handlowa /
Dawka / 
Postać/Opakowanie</v>
      </c>
      <c r="H10" s="42" t="s">
        <v>59</v>
      </c>
      <c r="I10" s="42" t="str">
        <f>B10</f>
        <v>Skład</v>
      </c>
      <c r="J10" s="42" t="s">
        <v>107</v>
      </c>
      <c r="K10" s="42" t="s">
        <v>38</v>
      </c>
      <c r="L10" s="42" t="s">
        <v>39</v>
      </c>
      <c r="M10" s="45" t="s">
        <v>99</v>
      </c>
      <c r="N10" s="42" t="s">
        <v>17</v>
      </c>
    </row>
    <row r="11" spans="1:14" ht="45">
      <c r="A11" s="46" t="s">
        <v>2</v>
      </c>
      <c r="B11" s="44" t="s">
        <v>191</v>
      </c>
      <c r="C11" s="44" t="s">
        <v>192</v>
      </c>
      <c r="D11" s="44" t="s">
        <v>193</v>
      </c>
      <c r="E11" s="137">
        <v>4500</v>
      </c>
      <c r="F11" s="44" t="s">
        <v>67</v>
      </c>
      <c r="G11" s="11" t="s">
        <v>65</v>
      </c>
      <c r="H11" s="47"/>
      <c r="I11" s="47"/>
      <c r="J11" s="48"/>
      <c r="K11" s="47"/>
      <c r="L11" s="47" t="str">
        <f>IF(K11=0,"0,00",IF(K11&gt;0,ROUND(E11/K11,2)))</f>
        <v>0,00</v>
      </c>
      <c r="M11" s="47"/>
      <c r="N11" s="49">
        <f>ROUND(L11*ROUND(M11,2),2)</f>
        <v>0</v>
      </c>
    </row>
    <row r="12" ht="15">
      <c r="E12" s="14"/>
    </row>
    <row r="13" spans="2:6" ht="23.25" customHeight="1">
      <c r="B13" s="195" t="s">
        <v>194</v>
      </c>
      <c r="C13" s="196"/>
      <c r="D13" s="196"/>
      <c r="E13" s="196"/>
      <c r="F13" s="196"/>
    </row>
    <row r="15" spans="2:14" ht="34.5" customHeight="1">
      <c r="B15" s="192" t="s">
        <v>97</v>
      </c>
      <c r="C15" s="192"/>
      <c r="D15" s="192"/>
      <c r="E15" s="192"/>
      <c r="F15" s="192"/>
      <c r="G15" s="192"/>
      <c r="H15" s="50"/>
      <c r="I15" s="50"/>
      <c r="J15" s="50"/>
      <c r="K15" s="50"/>
      <c r="L15" s="50"/>
      <c r="M15" s="50"/>
      <c r="N15" s="50"/>
    </row>
  </sheetData>
  <sheetProtection/>
  <mergeCells count="4">
    <mergeCell ref="G2:I2"/>
    <mergeCell ref="H6:I6"/>
    <mergeCell ref="B13:F13"/>
    <mergeCell ref="B15:G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8"/>
  <sheetViews>
    <sheetView showGridLines="0" view="pageBreakPreview" zoomScale="60" zoomScaleNormal="70" zoomScalePageLayoutView="80" workbookViewId="0" topLeftCell="A1">
      <selection activeCell="I28" sqref="I28"/>
    </sheetView>
  </sheetViews>
  <sheetFormatPr defaultColWidth="9.00390625" defaultRowHeight="12.75"/>
  <cols>
    <col min="1" max="1" width="5.375" style="14" customWidth="1"/>
    <col min="2" max="2" width="25.125" style="14" customWidth="1"/>
    <col min="3" max="3" width="15.625" style="14" customWidth="1"/>
    <col min="4" max="4" width="25.25390625" style="14" customWidth="1"/>
    <col min="5" max="5" width="11.25390625" style="15" customWidth="1"/>
    <col min="6" max="6" width="11.875" style="14" customWidth="1"/>
    <col min="7" max="7" width="42.125" style="14" customWidth="1"/>
    <col min="8" max="8" width="26.375" style="14" customWidth="1"/>
    <col min="9" max="9" width="15.875" style="14" customWidth="1"/>
    <col min="10" max="10" width="18.375" style="14" customWidth="1"/>
    <col min="11" max="12" width="15.125" style="14" customWidth="1"/>
    <col min="13" max="13" width="16.125" style="14" customWidth="1"/>
    <col min="14" max="14" width="20.625" style="14" customWidth="1"/>
    <col min="15" max="15" width="8.00390625" style="14" customWidth="1"/>
    <col min="16" max="16" width="15.875" style="14" customWidth="1"/>
    <col min="17" max="17" width="15.875" style="33" customWidth="1"/>
    <col min="18" max="18" width="15.875" style="14" customWidth="1"/>
    <col min="19" max="20" width="14.25390625" style="14" customWidth="1"/>
    <col min="21" max="21" width="15.25390625" style="14" customWidth="1"/>
    <col min="22" max="16384" width="9.125" style="14" customWidth="1"/>
  </cols>
  <sheetData>
    <row r="1" spans="2:20" ht="15">
      <c r="B1" s="31" t="str">
        <f>'Formularz oferty (załącznik 1)'!C4</f>
        <v>DFP.271.105.2024.EP</v>
      </c>
      <c r="N1" s="32" t="s">
        <v>58</v>
      </c>
      <c r="S1" s="31"/>
      <c r="T1" s="31"/>
    </row>
    <row r="2" spans="7:9" ht="15">
      <c r="G2" s="172"/>
      <c r="H2" s="172"/>
      <c r="I2" s="172"/>
    </row>
    <row r="3" ht="15">
      <c r="N3" s="32" t="s">
        <v>61</v>
      </c>
    </row>
    <row r="4" spans="2:17" ht="15">
      <c r="B4" s="34" t="s">
        <v>14</v>
      </c>
      <c r="C4" s="16">
        <v>14</v>
      </c>
      <c r="D4" s="12"/>
      <c r="E4" s="9"/>
      <c r="F4" s="6"/>
      <c r="G4" s="35" t="s">
        <v>19</v>
      </c>
      <c r="H4" s="6"/>
      <c r="I4" s="12"/>
      <c r="J4" s="6"/>
      <c r="K4" s="6"/>
      <c r="L4" s="6"/>
      <c r="M4" s="6"/>
      <c r="N4" s="6"/>
      <c r="Q4" s="14"/>
    </row>
    <row r="5" spans="2:17" ht="15">
      <c r="B5" s="34"/>
      <c r="C5" s="12"/>
      <c r="D5" s="12"/>
      <c r="E5" s="9"/>
      <c r="F5" s="6"/>
      <c r="G5" s="35"/>
      <c r="H5" s="6"/>
      <c r="I5" s="12"/>
      <c r="J5" s="6"/>
      <c r="K5" s="6"/>
      <c r="L5" s="6"/>
      <c r="M5" s="6"/>
      <c r="N5" s="6"/>
      <c r="Q5" s="14"/>
    </row>
    <row r="6" spans="1:17" ht="15">
      <c r="A6" s="34"/>
      <c r="B6" s="34"/>
      <c r="C6" s="36"/>
      <c r="D6" s="36"/>
      <c r="E6" s="7"/>
      <c r="F6" s="6"/>
      <c r="G6" s="37" t="s">
        <v>98</v>
      </c>
      <c r="H6" s="197">
        <f>SUM(N11:N11)</f>
        <v>0</v>
      </c>
      <c r="I6" s="198"/>
      <c r="Q6" s="14"/>
    </row>
    <row r="7" spans="1:17" ht="15">
      <c r="A7" s="34"/>
      <c r="C7" s="6"/>
      <c r="D7" s="6"/>
      <c r="E7" s="7"/>
      <c r="F7" s="6"/>
      <c r="G7" s="6"/>
      <c r="H7" s="6"/>
      <c r="I7" s="6"/>
      <c r="J7" s="6"/>
      <c r="K7" s="6"/>
      <c r="L7" s="6"/>
      <c r="Q7" s="14"/>
    </row>
    <row r="8" spans="1:17" ht="15">
      <c r="A8" s="34"/>
      <c r="B8" s="38"/>
      <c r="C8" s="39"/>
      <c r="D8" s="39"/>
      <c r="E8" s="40"/>
      <c r="F8" s="39"/>
      <c r="G8" s="39"/>
      <c r="H8" s="39"/>
      <c r="I8" s="39"/>
      <c r="J8" s="39"/>
      <c r="K8" s="39"/>
      <c r="L8" s="39"/>
      <c r="Q8" s="14"/>
    </row>
    <row r="9" spans="2:17" ht="15">
      <c r="B9" s="34"/>
      <c r="E9" s="41"/>
      <c r="Q9" s="14"/>
    </row>
    <row r="10" spans="1:14" s="34" customFormat="1" ht="69.75" customHeight="1">
      <c r="A10" s="42" t="s">
        <v>44</v>
      </c>
      <c r="B10" s="42" t="s">
        <v>15</v>
      </c>
      <c r="C10" s="42" t="s">
        <v>16</v>
      </c>
      <c r="D10" s="42" t="s">
        <v>62</v>
      </c>
      <c r="E10" s="95" t="s">
        <v>60</v>
      </c>
      <c r="F10" s="46"/>
      <c r="G10" s="42" t="str">
        <f>"Nazwa handlowa /
"&amp;C10&amp;" / 
"&amp;D10</f>
        <v>Nazwa handlowa /
Dawka / 
Postać/ Opakowanie</v>
      </c>
      <c r="H10" s="42" t="s">
        <v>59</v>
      </c>
      <c r="I10" s="42" t="str">
        <f>B10</f>
        <v>Skład</v>
      </c>
      <c r="J10" s="42" t="s">
        <v>107</v>
      </c>
      <c r="K10" s="42" t="s">
        <v>38</v>
      </c>
      <c r="L10" s="42" t="s">
        <v>39</v>
      </c>
      <c r="M10" s="45" t="s">
        <v>99</v>
      </c>
      <c r="N10" s="42" t="s">
        <v>17</v>
      </c>
    </row>
    <row r="11" spans="1:17" s="6" customFormat="1" ht="60">
      <c r="A11" s="46" t="s">
        <v>2</v>
      </c>
      <c r="B11" s="46" t="s">
        <v>198</v>
      </c>
      <c r="C11" s="46" t="s">
        <v>199</v>
      </c>
      <c r="D11" s="46" t="s">
        <v>200</v>
      </c>
      <c r="E11" s="137">
        <v>600</v>
      </c>
      <c r="F11" s="46" t="s">
        <v>67</v>
      </c>
      <c r="G11" s="47" t="s">
        <v>65</v>
      </c>
      <c r="H11" s="47"/>
      <c r="I11" s="47"/>
      <c r="J11" s="48"/>
      <c r="K11" s="47"/>
      <c r="L11" s="47" t="str">
        <f>IF(K11=0,"0,00",IF(K11&gt;0,ROUND(E11/K11,2)))</f>
        <v>0,00</v>
      </c>
      <c r="M11" s="47"/>
      <c r="N11" s="49">
        <f>ROUND(L11*ROUND(M11,2),2)</f>
        <v>0</v>
      </c>
      <c r="Q11" s="96"/>
    </row>
    <row r="12" spans="1:17" s="6" customFormat="1" ht="60">
      <c r="A12" s="46" t="s">
        <v>3</v>
      </c>
      <c r="B12" s="46" t="s">
        <v>198</v>
      </c>
      <c r="C12" s="46" t="s">
        <v>201</v>
      </c>
      <c r="D12" s="46" t="s">
        <v>200</v>
      </c>
      <c r="E12" s="137">
        <v>600</v>
      </c>
      <c r="F12" s="46" t="s">
        <v>67</v>
      </c>
      <c r="G12" s="47" t="s">
        <v>65</v>
      </c>
      <c r="H12" s="47"/>
      <c r="I12" s="47"/>
      <c r="J12" s="48"/>
      <c r="K12" s="47"/>
      <c r="L12" s="47" t="str">
        <f>IF(K12=0,"0,00",IF(K12&gt;0,ROUND(E12/K12,2)))</f>
        <v>0,00</v>
      </c>
      <c r="M12" s="47"/>
      <c r="N12" s="49">
        <f>ROUND(L12*ROUND(M12,2),2)</f>
        <v>0</v>
      </c>
      <c r="Q12" s="96"/>
    </row>
    <row r="13" spans="1:17" s="6" customFormat="1" ht="60">
      <c r="A13" s="46" t="s">
        <v>4</v>
      </c>
      <c r="B13" s="46" t="s">
        <v>198</v>
      </c>
      <c r="C13" s="46" t="s">
        <v>202</v>
      </c>
      <c r="D13" s="46" t="s">
        <v>200</v>
      </c>
      <c r="E13" s="137">
        <v>1800</v>
      </c>
      <c r="F13" s="46" t="s">
        <v>67</v>
      </c>
      <c r="G13" s="47" t="s">
        <v>65</v>
      </c>
      <c r="H13" s="47"/>
      <c r="I13" s="47"/>
      <c r="J13" s="48"/>
      <c r="K13" s="47"/>
      <c r="L13" s="47" t="str">
        <f>IF(K13=0,"0,00",IF(K13&gt;0,ROUND(E13/K13,2)))</f>
        <v>0,00</v>
      </c>
      <c r="M13" s="47"/>
      <c r="N13" s="49">
        <f>ROUND(L13*ROUND(M13,2),2)</f>
        <v>0</v>
      </c>
      <c r="Q13" s="96"/>
    </row>
    <row r="14" spans="1:17" s="6" customFormat="1" ht="60">
      <c r="A14" s="46" t="s">
        <v>5</v>
      </c>
      <c r="B14" s="46" t="s">
        <v>198</v>
      </c>
      <c r="C14" s="46" t="s">
        <v>203</v>
      </c>
      <c r="D14" s="46" t="s">
        <v>204</v>
      </c>
      <c r="E14" s="137">
        <v>200</v>
      </c>
      <c r="F14" s="46" t="s">
        <v>67</v>
      </c>
      <c r="G14" s="47" t="s">
        <v>65</v>
      </c>
      <c r="H14" s="47"/>
      <c r="I14" s="47"/>
      <c r="J14" s="48"/>
      <c r="K14" s="47"/>
      <c r="L14" s="47" t="str">
        <f>IF(K14=0,"0,00",IF(K14&gt;0,ROUND(E14/K14,2)))</f>
        <v>0,00</v>
      </c>
      <c r="M14" s="47"/>
      <c r="N14" s="49">
        <f>ROUND(L14*ROUND(M14,2),2)</f>
        <v>0</v>
      </c>
      <c r="Q14" s="96"/>
    </row>
    <row r="15" spans="1:14" ht="15">
      <c r="A15" s="6"/>
      <c r="B15" s="98"/>
      <c r="C15" s="99"/>
      <c r="D15" s="99"/>
      <c r="E15" s="100"/>
      <c r="F15" s="6"/>
      <c r="G15" s="89"/>
      <c r="H15" s="89"/>
      <c r="I15" s="89"/>
      <c r="J15" s="97"/>
      <c r="K15" s="89"/>
      <c r="L15" s="89"/>
      <c r="M15" s="89"/>
      <c r="N15" s="90"/>
    </row>
    <row r="16" spans="2:7" ht="15" customHeight="1">
      <c r="B16" s="171" t="s">
        <v>129</v>
      </c>
      <c r="C16" s="171"/>
      <c r="D16" s="171"/>
      <c r="E16" s="171"/>
      <c r="F16" s="171"/>
      <c r="G16" s="171"/>
    </row>
    <row r="17" spans="2:7" ht="15">
      <c r="B17" s="6"/>
      <c r="C17" s="6"/>
      <c r="D17" s="6"/>
      <c r="E17" s="9"/>
      <c r="F17" s="6"/>
      <c r="G17" s="6"/>
    </row>
    <row r="18" spans="2:14" ht="34.5" customHeight="1">
      <c r="B18" s="195" t="s">
        <v>97</v>
      </c>
      <c r="C18" s="195"/>
      <c r="D18" s="195"/>
      <c r="E18" s="195"/>
      <c r="F18" s="195"/>
      <c r="G18" s="195"/>
      <c r="H18" s="50"/>
      <c r="I18" s="50"/>
      <c r="J18" s="50"/>
      <c r="K18" s="50"/>
      <c r="L18" s="50"/>
      <c r="M18" s="50"/>
      <c r="N18" s="50"/>
    </row>
  </sheetData>
  <sheetProtection/>
  <mergeCells count="4">
    <mergeCell ref="G2:I2"/>
    <mergeCell ref="H6:I6"/>
    <mergeCell ref="B16:G16"/>
    <mergeCell ref="B18:G1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0"/>
  <sheetViews>
    <sheetView showGridLines="0" view="pageBreakPreview" zoomScale="85" zoomScaleNormal="70" zoomScaleSheetLayoutView="85" zoomScalePageLayoutView="85" workbookViewId="0" topLeftCell="A37">
      <selection activeCell="B13" sqref="B13:B14"/>
    </sheetView>
  </sheetViews>
  <sheetFormatPr defaultColWidth="9.00390625" defaultRowHeight="12.75"/>
  <cols>
    <col min="1" max="1" width="5.375" style="50" customWidth="1"/>
    <col min="2" max="2" width="40.75390625" style="50" customWidth="1"/>
    <col min="3" max="3" width="33.25390625" style="50" customWidth="1"/>
    <col min="4" max="4" width="23.625" style="50" customWidth="1"/>
    <col min="5" max="5" width="11.25390625" style="52" customWidth="1"/>
    <col min="6" max="6" width="11.875" style="50" customWidth="1"/>
    <col min="7" max="7" width="42.125" style="50" customWidth="1"/>
    <col min="8" max="8" width="24.25390625" style="50" customWidth="1"/>
    <col min="9" max="9" width="14.625" style="50" customWidth="1"/>
    <col min="10" max="10" width="21.375" style="50" customWidth="1"/>
    <col min="11" max="12" width="15.125" style="50" customWidth="1"/>
    <col min="13" max="13" width="16.125" style="50" customWidth="1"/>
    <col min="14" max="14" width="20.625" style="50" customWidth="1"/>
    <col min="15" max="15" width="8.00390625" style="50" customWidth="1"/>
    <col min="16" max="16" width="15.875" style="50" customWidth="1"/>
    <col min="17" max="17" width="15.875" style="54" customWidth="1"/>
    <col min="18" max="18" width="15.875" style="50" customWidth="1"/>
    <col min="19" max="20" width="14.25390625" style="50" customWidth="1"/>
    <col min="21" max="21" width="15.25390625" style="50" customWidth="1"/>
    <col min="22" max="16384" width="9.125" style="50" customWidth="1"/>
  </cols>
  <sheetData>
    <row r="1" spans="2:20" ht="15">
      <c r="B1" s="51" t="str">
        <f>'Formularz oferty (załącznik 1)'!C4</f>
        <v>DFP.271.105.2024.EP</v>
      </c>
      <c r="N1" s="53" t="s">
        <v>58</v>
      </c>
      <c r="S1" s="51"/>
      <c r="T1" s="51"/>
    </row>
    <row r="2" spans="7:9" ht="15">
      <c r="G2" s="192"/>
      <c r="H2" s="192"/>
      <c r="I2" s="192"/>
    </row>
    <row r="3" ht="15">
      <c r="N3" s="53" t="s">
        <v>61</v>
      </c>
    </row>
    <row r="4" spans="2:17" ht="15">
      <c r="B4" s="55" t="s">
        <v>14</v>
      </c>
      <c r="C4" s="56">
        <v>15</v>
      </c>
      <c r="D4" s="57"/>
      <c r="E4" s="58"/>
      <c r="F4" s="59"/>
      <c r="G4" s="60" t="s">
        <v>19</v>
      </c>
      <c r="H4" s="59"/>
      <c r="I4" s="57"/>
      <c r="J4" s="59"/>
      <c r="K4" s="59"/>
      <c r="L4" s="59"/>
      <c r="M4" s="59"/>
      <c r="N4" s="59"/>
      <c r="Q4" s="50"/>
    </row>
    <row r="5" spans="2:17" ht="15">
      <c r="B5" s="55"/>
      <c r="C5" s="57"/>
      <c r="D5" s="57"/>
      <c r="E5" s="58"/>
      <c r="F5" s="59"/>
      <c r="G5" s="60"/>
      <c r="H5" s="59"/>
      <c r="I5" s="57"/>
      <c r="J5" s="59"/>
      <c r="K5" s="59"/>
      <c r="L5" s="59"/>
      <c r="M5" s="59"/>
      <c r="N5" s="59"/>
      <c r="Q5" s="50"/>
    </row>
    <row r="6" spans="1:17" ht="15">
      <c r="A6" s="55"/>
      <c r="B6" s="55"/>
      <c r="C6" s="61"/>
      <c r="D6" s="61"/>
      <c r="E6" s="62"/>
      <c r="F6" s="59"/>
      <c r="G6" s="37" t="s">
        <v>98</v>
      </c>
      <c r="H6" s="193">
        <f>SUM(N11:N46)</f>
        <v>0</v>
      </c>
      <c r="I6" s="194"/>
      <c r="Q6" s="50"/>
    </row>
    <row r="7" spans="1:17" ht="15">
      <c r="A7" s="55"/>
      <c r="C7" s="59"/>
      <c r="D7" s="59"/>
      <c r="E7" s="62"/>
      <c r="F7" s="59"/>
      <c r="G7" s="59"/>
      <c r="H7" s="59"/>
      <c r="I7" s="59"/>
      <c r="J7" s="59"/>
      <c r="K7" s="59"/>
      <c r="L7" s="59"/>
      <c r="Q7" s="50"/>
    </row>
    <row r="8" spans="1:17" ht="15">
      <c r="A8" s="55"/>
      <c r="B8" s="63"/>
      <c r="C8" s="64"/>
      <c r="D8" s="64"/>
      <c r="E8" s="65"/>
      <c r="F8" s="64"/>
      <c r="G8" s="64"/>
      <c r="H8" s="64"/>
      <c r="I8" s="64"/>
      <c r="J8" s="64"/>
      <c r="K8" s="64"/>
      <c r="L8" s="64"/>
      <c r="Q8" s="50"/>
    </row>
    <row r="9" spans="2:17" ht="15">
      <c r="B9" s="55"/>
      <c r="E9" s="66"/>
      <c r="Q9" s="50"/>
    </row>
    <row r="10" spans="1:14" s="55" customFormat="1" ht="69.75" customHeight="1">
      <c r="A10" s="45" t="s">
        <v>44</v>
      </c>
      <c r="B10" s="45" t="s">
        <v>15</v>
      </c>
      <c r="C10" s="45" t="s">
        <v>16</v>
      </c>
      <c r="D10" s="45" t="s">
        <v>164</v>
      </c>
      <c r="E10" s="67" t="s">
        <v>63</v>
      </c>
      <c r="F10" s="68"/>
      <c r="G10" s="45" t="str">
        <f>"Nazwa handlowa /
"&amp;C10&amp;" / 
"&amp;D10</f>
        <v>Nazwa handlowa /
Dawka / 
Postać /Opakowanie</v>
      </c>
      <c r="H10" s="45" t="s">
        <v>59</v>
      </c>
      <c r="I10" s="45" t="str">
        <f>B10</f>
        <v>Skład</v>
      </c>
      <c r="J10" s="45" t="s">
        <v>107</v>
      </c>
      <c r="K10" s="45" t="s">
        <v>38</v>
      </c>
      <c r="L10" s="45" t="s">
        <v>39</v>
      </c>
      <c r="M10" s="45" t="s">
        <v>99</v>
      </c>
      <c r="N10" s="45" t="s">
        <v>17</v>
      </c>
    </row>
    <row r="11" spans="1:14" ht="45">
      <c r="A11" s="46">
        <v>1</v>
      </c>
      <c r="B11" s="46" t="s">
        <v>205</v>
      </c>
      <c r="C11" s="46" t="s">
        <v>94</v>
      </c>
      <c r="D11" s="46" t="s">
        <v>118</v>
      </c>
      <c r="E11" s="137">
        <v>1080</v>
      </c>
      <c r="F11" s="46" t="s">
        <v>67</v>
      </c>
      <c r="G11" s="70" t="s">
        <v>65</v>
      </c>
      <c r="H11" s="70"/>
      <c r="I11" s="70"/>
      <c r="J11" s="71"/>
      <c r="K11" s="70"/>
      <c r="L11" s="70" t="str">
        <f aca="true" t="shared" si="0" ref="L11:L19">IF(K11=0,"0,00",IF(K11&gt;0,ROUND(E11/K11,2)))</f>
        <v>0,00</v>
      </c>
      <c r="M11" s="70"/>
      <c r="N11" s="72">
        <f>ROUND(L11*ROUND(M11,2),2)</f>
        <v>0</v>
      </c>
    </row>
    <row r="12" spans="1:14" ht="45">
      <c r="A12" s="46">
        <f>A11+1</f>
        <v>2</v>
      </c>
      <c r="B12" s="46" t="s">
        <v>206</v>
      </c>
      <c r="C12" s="46" t="s">
        <v>128</v>
      </c>
      <c r="D12" s="46" t="s">
        <v>140</v>
      </c>
      <c r="E12" s="137">
        <v>180</v>
      </c>
      <c r="F12" s="46" t="s">
        <v>67</v>
      </c>
      <c r="G12" s="70" t="s">
        <v>65</v>
      </c>
      <c r="H12" s="70"/>
      <c r="I12" s="70"/>
      <c r="J12" s="71"/>
      <c r="K12" s="70"/>
      <c r="L12" s="70" t="str">
        <f t="shared" si="0"/>
        <v>0,00</v>
      </c>
      <c r="M12" s="70"/>
      <c r="N12" s="72">
        <f aca="true" t="shared" si="1" ref="N12:N19">ROUND(L12*ROUND(M12,2),2)</f>
        <v>0</v>
      </c>
    </row>
    <row r="13" spans="1:14" ht="60">
      <c r="A13" s="46">
        <f aca="true" t="shared" si="2" ref="A13:A46">A12+1</f>
        <v>3</v>
      </c>
      <c r="B13" s="69" t="s">
        <v>404</v>
      </c>
      <c r="C13" s="46" t="s">
        <v>131</v>
      </c>
      <c r="D13" s="46" t="s">
        <v>208</v>
      </c>
      <c r="E13" s="137">
        <v>300</v>
      </c>
      <c r="F13" s="46" t="s">
        <v>67</v>
      </c>
      <c r="G13" s="70" t="s">
        <v>65</v>
      </c>
      <c r="H13" s="70"/>
      <c r="I13" s="70"/>
      <c r="J13" s="71"/>
      <c r="K13" s="70"/>
      <c r="L13" s="70" t="str">
        <f t="shared" si="0"/>
        <v>0,00</v>
      </c>
      <c r="M13" s="70"/>
      <c r="N13" s="72">
        <f t="shared" si="1"/>
        <v>0</v>
      </c>
    </row>
    <row r="14" spans="1:14" ht="60">
      <c r="A14" s="46">
        <f t="shared" si="2"/>
        <v>4</v>
      </c>
      <c r="B14" s="69" t="s">
        <v>404</v>
      </c>
      <c r="C14" s="46" t="s">
        <v>96</v>
      </c>
      <c r="D14" s="46" t="s">
        <v>208</v>
      </c>
      <c r="E14" s="137">
        <v>3000</v>
      </c>
      <c r="F14" s="46" t="s">
        <v>67</v>
      </c>
      <c r="G14" s="70" t="s">
        <v>65</v>
      </c>
      <c r="H14" s="70"/>
      <c r="I14" s="70"/>
      <c r="J14" s="71"/>
      <c r="K14" s="70"/>
      <c r="L14" s="70" t="str">
        <f t="shared" si="0"/>
        <v>0,00</v>
      </c>
      <c r="M14" s="70"/>
      <c r="N14" s="72">
        <f t="shared" si="1"/>
        <v>0</v>
      </c>
    </row>
    <row r="15" spans="1:14" ht="45">
      <c r="A15" s="46">
        <f t="shared" si="2"/>
        <v>5</v>
      </c>
      <c r="B15" s="46" t="s">
        <v>207</v>
      </c>
      <c r="C15" s="46" t="s">
        <v>131</v>
      </c>
      <c r="D15" s="46" t="s">
        <v>118</v>
      </c>
      <c r="E15" s="137">
        <v>1800</v>
      </c>
      <c r="F15" s="46" t="s">
        <v>67</v>
      </c>
      <c r="G15" s="70" t="s">
        <v>65</v>
      </c>
      <c r="H15" s="70"/>
      <c r="I15" s="70"/>
      <c r="J15" s="71"/>
      <c r="K15" s="70"/>
      <c r="L15" s="70" t="str">
        <f t="shared" si="0"/>
        <v>0,00</v>
      </c>
      <c r="M15" s="70"/>
      <c r="N15" s="72">
        <f t="shared" si="1"/>
        <v>0</v>
      </c>
    </row>
    <row r="16" spans="1:14" ht="45">
      <c r="A16" s="46">
        <f t="shared" si="2"/>
        <v>6</v>
      </c>
      <c r="B16" s="46" t="s">
        <v>209</v>
      </c>
      <c r="C16" s="46" t="s">
        <v>210</v>
      </c>
      <c r="D16" s="46" t="s">
        <v>211</v>
      </c>
      <c r="E16" s="137">
        <v>40</v>
      </c>
      <c r="F16" s="46" t="s">
        <v>67</v>
      </c>
      <c r="G16" s="70" t="s">
        <v>65</v>
      </c>
      <c r="H16" s="70"/>
      <c r="I16" s="70"/>
      <c r="J16" s="71"/>
      <c r="K16" s="70"/>
      <c r="L16" s="70" t="str">
        <f t="shared" si="0"/>
        <v>0,00</v>
      </c>
      <c r="M16" s="70"/>
      <c r="N16" s="72">
        <f t="shared" si="1"/>
        <v>0</v>
      </c>
    </row>
    <row r="17" spans="1:14" ht="45">
      <c r="A17" s="46">
        <f t="shared" si="2"/>
        <v>7</v>
      </c>
      <c r="B17" s="46" t="s">
        <v>313</v>
      </c>
      <c r="C17" s="46" t="s">
        <v>314</v>
      </c>
      <c r="D17" s="46" t="s">
        <v>315</v>
      </c>
      <c r="E17" s="137">
        <v>260</v>
      </c>
      <c r="F17" s="46" t="s">
        <v>67</v>
      </c>
      <c r="G17" s="70" t="s">
        <v>65</v>
      </c>
      <c r="H17" s="70"/>
      <c r="I17" s="70"/>
      <c r="J17" s="71"/>
      <c r="K17" s="70"/>
      <c r="L17" s="70" t="str">
        <f t="shared" si="0"/>
        <v>0,00</v>
      </c>
      <c r="M17" s="70"/>
      <c r="N17" s="72">
        <f t="shared" si="1"/>
        <v>0</v>
      </c>
    </row>
    <row r="18" spans="1:14" ht="45">
      <c r="A18" s="46">
        <f t="shared" si="2"/>
        <v>8</v>
      </c>
      <c r="B18" s="46" t="s">
        <v>212</v>
      </c>
      <c r="C18" s="46" t="s">
        <v>119</v>
      </c>
      <c r="D18" s="46" t="s">
        <v>118</v>
      </c>
      <c r="E18" s="137">
        <v>1260</v>
      </c>
      <c r="F18" s="46" t="s">
        <v>67</v>
      </c>
      <c r="G18" s="70" t="s">
        <v>65</v>
      </c>
      <c r="H18" s="70"/>
      <c r="I18" s="70"/>
      <c r="J18" s="71"/>
      <c r="K18" s="70"/>
      <c r="L18" s="70" t="str">
        <f t="shared" si="0"/>
        <v>0,00</v>
      </c>
      <c r="M18" s="70"/>
      <c r="N18" s="72">
        <f t="shared" si="1"/>
        <v>0</v>
      </c>
    </row>
    <row r="19" spans="1:14" ht="45">
      <c r="A19" s="46">
        <f t="shared" si="2"/>
        <v>9</v>
      </c>
      <c r="B19" s="46" t="s">
        <v>213</v>
      </c>
      <c r="C19" s="46" t="s">
        <v>94</v>
      </c>
      <c r="D19" s="46" t="s">
        <v>118</v>
      </c>
      <c r="E19" s="137">
        <v>600</v>
      </c>
      <c r="F19" s="46" t="s">
        <v>67</v>
      </c>
      <c r="G19" s="70" t="s">
        <v>65</v>
      </c>
      <c r="H19" s="70"/>
      <c r="I19" s="70"/>
      <c r="J19" s="71"/>
      <c r="K19" s="70"/>
      <c r="L19" s="70" t="str">
        <f t="shared" si="0"/>
        <v>0,00</v>
      </c>
      <c r="M19" s="70"/>
      <c r="N19" s="72">
        <f t="shared" si="1"/>
        <v>0</v>
      </c>
    </row>
    <row r="20" spans="1:14" ht="45">
      <c r="A20" s="46">
        <f t="shared" si="2"/>
        <v>10</v>
      </c>
      <c r="B20" s="46" t="s">
        <v>213</v>
      </c>
      <c r="C20" s="46" t="s">
        <v>120</v>
      </c>
      <c r="D20" s="46" t="s">
        <v>118</v>
      </c>
      <c r="E20" s="137">
        <v>1080</v>
      </c>
      <c r="F20" s="46" t="s">
        <v>67</v>
      </c>
      <c r="G20" s="70" t="s">
        <v>65</v>
      </c>
      <c r="H20" s="70"/>
      <c r="I20" s="70"/>
      <c r="J20" s="71"/>
      <c r="K20" s="70"/>
      <c r="L20" s="70" t="str">
        <f aca="true" t="shared" si="3" ref="L20:L44">IF(K20=0,"0,00",IF(K20&gt;0,ROUND(E20/K20,2)))</f>
        <v>0,00</v>
      </c>
      <c r="M20" s="70"/>
      <c r="N20" s="72">
        <f aca="true" t="shared" si="4" ref="N20:N44">ROUND(L20*ROUND(M20,2),2)</f>
        <v>0</v>
      </c>
    </row>
    <row r="21" spans="1:14" ht="45">
      <c r="A21" s="46">
        <f t="shared" si="2"/>
        <v>11</v>
      </c>
      <c r="B21" s="46" t="s">
        <v>214</v>
      </c>
      <c r="C21" s="46" t="s">
        <v>215</v>
      </c>
      <c r="D21" s="46" t="s">
        <v>216</v>
      </c>
      <c r="E21" s="137">
        <v>300</v>
      </c>
      <c r="F21" s="46" t="s">
        <v>67</v>
      </c>
      <c r="G21" s="70" t="s">
        <v>65</v>
      </c>
      <c r="H21" s="70"/>
      <c r="I21" s="70"/>
      <c r="J21" s="71"/>
      <c r="K21" s="70"/>
      <c r="L21" s="70" t="str">
        <f t="shared" si="3"/>
        <v>0,00</v>
      </c>
      <c r="M21" s="70"/>
      <c r="N21" s="72">
        <f t="shared" si="4"/>
        <v>0</v>
      </c>
    </row>
    <row r="22" spans="1:14" ht="45">
      <c r="A22" s="46">
        <f t="shared" si="2"/>
        <v>12</v>
      </c>
      <c r="B22" s="46" t="s">
        <v>217</v>
      </c>
      <c r="C22" s="46" t="s">
        <v>364</v>
      </c>
      <c r="D22" s="46" t="s">
        <v>218</v>
      </c>
      <c r="E22" s="137">
        <v>20</v>
      </c>
      <c r="F22" s="46" t="s">
        <v>67</v>
      </c>
      <c r="G22" s="70" t="s">
        <v>65</v>
      </c>
      <c r="H22" s="70"/>
      <c r="I22" s="70"/>
      <c r="J22" s="71"/>
      <c r="K22" s="70"/>
      <c r="L22" s="70" t="str">
        <f t="shared" si="3"/>
        <v>0,00</v>
      </c>
      <c r="M22" s="70"/>
      <c r="N22" s="72">
        <f t="shared" si="4"/>
        <v>0</v>
      </c>
    </row>
    <row r="23" spans="1:14" ht="45">
      <c r="A23" s="46">
        <f t="shared" si="2"/>
        <v>13</v>
      </c>
      <c r="B23" s="46" t="s">
        <v>219</v>
      </c>
      <c r="C23" s="46" t="s">
        <v>95</v>
      </c>
      <c r="D23" s="46" t="s">
        <v>118</v>
      </c>
      <c r="E23" s="137">
        <v>270</v>
      </c>
      <c r="F23" s="46" t="s">
        <v>67</v>
      </c>
      <c r="G23" s="70" t="s">
        <v>65</v>
      </c>
      <c r="H23" s="70"/>
      <c r="I23" s="70"/>
      <c r="J23" s="71"/>
      <c r="K23" s="70"/>
      <c r="L23" s="70" t="str">
        <f t="shared" si="3"/>
        <v>0,00</v>
      </c>
      <c r="M23" s="70"/>
      <c r="N23" s="72">
        <f t="shared" si="4"/>
        <v>0</v>
      </c>
    </row>
    <row r="24" spans="1:14" ht="45">
      <c r="A24" s="46">
        <f t="shared" si="2"/>
        <v>14</v>
      </c>
      <c r="B24" s="46" t="s">
        <v>220</v>
      </c>
      <c r="C24" s="46" t="s">
        <v>120</v>
      </c>
      <c r="D24" s="46" t="s">
        <v>121</v>
      </c>
      <c r="E24" s="137">
        <v>1080</v>
      </c>
      <c r="F24" s="46" t="s">
        <v>67</v>
      </c>
      <c r="G24" s="70" t="s">
        <v>65</v>
      </c>
      <c r="H24" s="70"/>
      <c r="I24" s="70"/>
      <c r="J24" s="71"/>
      <c r="K24" s="70"/>
      <c r="L24" s="70" t="str">
        <f t="shared" si="3"/>
        <v>0,00</v>
      </c>
      <c r="M24" s="70"/>
      <c r="N24" s="72">
        <f t="shared" si="4"/>
        <v>0</v>
      </c>
    </row>
    <row r="25" spans="1:14" ht="45">
      <c r="A25" s="46">
        <f t="shared" si="2"/>
        <v>15</v>
      </c>
      <c r="B25" s="46" t="s">
        <v>220</v>
      </c>
      <c r="C25" s="46" t="s">
        <v>94</v>
      </c>
      <c r="D25" s="46" t="s">
        <v>121</v>
      </c>
      <c r="E25" s="137">
        <v>5040</v>
      </c>
      <c r="F25" s="46" t="s">
        <v>67</v>
      </c>
      <c r="G25" s="70" t="s">
        <v>65</v>
      </c>
      <c r="H25" s="70"/>
      <c r="I25" s="70"/>
      <c r="J25" s="71"/>
      <c r="K25" s="70"/>
      <c r="L25" s="70" t="str">
        <f t="shared" si="3"/>
        <v>0,00</v>
      </c>
      <c r="M25" s="70"/>
      <c r="N25" s="72">
        <f t="shared" si="4"/>
        <v>0</v>
      </c>
    </row>
    <row r="26" spans="1:14" ht="45">
      <c r="A26" s="46">
        <f t="shared" si="2"/>
        <v>16</v>
      </c>
      <c r="B26" s="46" t="s">
        <v>220</v>
      </c>
      <c r="C26" s="46" t="s">
        <v>136</v>
      </c>
      <c r="D26" s="46" t="s">
        <v>121</v>
      </c>
      <c r="E26" s="137">
        <v>4350</v>
      </c>
      <c r="F26" s="46" t="s">
        <v>67</v>
      </c>
      <c r="G26" s="70" t="s">
        <v>65</v>
      </c>
      <c r="H26" s="70"/>
      <c r="I26" s="70"/>
      <c r="J26" s="71"/>
      <c r="K26" s="70"/>
      <c r="L26" s="70" t="str">
        <f t="shared" si="3"/>
        <v>0,00</v>
      </c>
      <c r="M26" s="70"/>
      <c r="N26" s="72">
        <f t="shared" si="4"/>
        <v>0</v>
      </c>
    </row>
    <row r="27" spans="1:14" ht="45">
      <c r="A27" s="46">
        <f t="shared" si="2"/>
        <v>17</v>
      </c>
      <c r="B27" s="46" t="s">
        <v>127</v>
      </c>
      <c r="C27" s="46" t="s">
        <v>126</v>
      </c>
      <c r="D27" s="46" t="s">
        <v>121</v>
      </c>
      <c r="E27" s="137">
        <v>1080</v>
      </c>
      <c r="F27" s="46" t="s">
        <v>67</v>
      </c>
      <c r="G27" s="70" t="s">
        <v>65</v>
      </c>
      <c r="H27" s="70"/>
      <c r="I27" s="70"/>
      <c r="J27" s="71"/>
      <c r="K27" s="70"/>
      <c r="L27" s="70" t="str">
        <f t="shared" si="3"/>
        <v>0,00</v>
      </c>
      <c r="M27" s="70"/>
      <c r="N27" s="72">
        <f t="shared" si="4"/>
        <v>0</v>
      </c>
    </row>
    <row r="28" spans="1:14" ht="45">
      <c r="A28" s="46">
        <f t="shared" si="2"/>
        <v>18</v>
      </c>
      <c r="B28" s="46" t="s">
        <v>127</v>
      </c>
      <c r="C28" s="46" t="s">
        <v>221</v>
      </c>
      <c r="D28" s="46" t="s">
        <v>118</v>
      </c>
      <c r="E28" s="137">
        <v>16200</v>
      </c>
      <c r="F28" s="46" t="s">
        <v>67</v>
      </c>
      <c r="G28" s="70" t="s">
        <v>65</v>
      </c>
      <c r="H28" s="70"/>
      <c r="I28" s="70"/>
      <c r="J28" s="71"/>
      <c r="K28" s="70"/>
      <c r="L28" s="70" t="str">
        <f t="shared" si="3"/>
        <v>0,00</v>
      </c>
      <c r="M28" s="70"/>
      <c r="N28" s="72">
        <f t="shared" si="4"/>
        <v>0</v>
      </c>
    </row>
    <row r="29" spans="1:14" ht="45">
      <c r="A29" s="46">
        <f t="shared" si="2"/>
        <v>19</v>
      </c>
      <c r="B29" s="46" t="s">
        <v>222</v>
      </c>
      <c r="C29" s="46" t="s">
        <v>94</v>
      </c>
      <c r="D29" s="46" t="s">
        <v>118</v>
      </c>
      <c r="E29" s="137">
        <v>6480</v>
      </c>
      <c r="F29" s="46" t="s">
        <v>67</v>
      </c>
      <c r="G29" s="70" t="s">
        <v>65</v>
      </c>
      <c r="H29" s="70"/>
      <c r="I29" s="70"/>
      <c r="J29" s="71"/>
      <c r="K29" s="70"/>
      <c r="L29" s="70" t="str">
        <f t="shared" si="3"/>
        <v>0,00</v>
      </c>
      <c r="M29" s="70"/>
      <c r="N29" s="72">
        <f t="shared" si="4"/>
        <v>0</v>
      </c>
    </row>
    <row r="30" spans="1:14" ht="45">
      <c r="A30" s="46">
        <f t="shared" si="2"/>
        <v>20</v>
      </c>
      <c r="B30" s="46" t="s">
        <v>222</v>
      </c>
      <c r="C30" s="46" t="s">
        <v>135</v>
      </c>
      <c r="D30" s="46" t="s">
        <v>118</v>
      </c>
      <c r="E30" s="137">
        <v>750</v>
      </c>
      <c r="F30" s="46" t="s">
        <v>67</v>
      </c>
      <c r="G30" s="70" t="s">
        <v>65</v>
      </c>
      <c r="H30" s="70"/>
      <c r="I30" s="70"/>
      <c r="J30" s="71"/>
      <c r="K30" s="70"/>
      <c r="L30" s="70" t="str">
        <f t="shared" si="3"/>
        <v>0,00</v>
      </c>
      <c r="M30" s="70"/>
      <c r="N30" s="72">
        <f t="shared" si="4"/>
        <v>0</v>
      </c>
    </row>
    <row r="31" spans="1:14" ht="45">
      <c r="A31" s="46">
        <f t="shared" si="2"/>
        <v>21</v>
      </c>
      <c r="B31" s="46" t="s">
        <v>132</v>
      </c>
      <c r="C31" s="46" t="s">
        <v>119</v>
      </c>
      <c r="D31" s="46" t="s">
        <v>118</v>
      </c>
      <c r="E31" s="137">
        <v>300</v>
      </c>
      <c r="F31" s="46" t="s">
        <v>67</v>
      </c>
      <c r="G31" s="70" t="s">
        <v>65</v>
      </c>
      <c r="H31" s="70"/>
      <c r="I31" s="70"/>
      <c r="J31" s="71"/>
      <c r="K31" s="70"/>
      <c r="L31" s="70" t="str">
        <f t="shared" si="3"/>
        <v>0,00</v>
      </c>
      <c r="M31" s="70"/>
      <c r="N31" s="72">
        <f t="shared" si="4"/>
        <v>0</v>
      </c>
    </row>
    <row r="32" spans="1:14" ht="45">
      <c r="A32" s="46">
        <f t="shared" si="2"/>
        <v>22</v>
      </c>
      <c r="B32" s="46" t="s">
        <v>223</v>
      </c>
      <c r="C32" s="46" t="s">
        <v>136</v>
      </c>
      <c r="D32" s="46" t="s">
        <v>118</v>
      </c>
      <c r="E32" s="137">
        <v>19800</v>
      </c>
      <c r="F32" s="46" t="s">
        <v>67</v>
      </c>
      <c r="G32" s="70" t="s">
        <v>65</v>
      </c>
      <c r="H32" s="70"/>
      <c r="I32" s="70"/>
      <c r="J32" s="71"/>
      <c r="K32" s="70"/>
      <c r="L32" s="70" t="str">
        <f t="shared" si="3"/>
        <v>0,00</v>
      </c>
      <c r="M32" s="70"/>
      <c r="N32" s="72">
        <f t="shared" si="4"/>
        <v>0</v>
      </c>
    </row>
    <row r="33" spans="1:14" ht="45">
      <c r="A33" s="46">
        <f t="shared" si="2"/>
        <v>23</v>
      </c>
      <c r="B33" s="46" t="s">
        <v>223</v>
      </c>
      <c r="C33" s="46" t="s">
        <v>130</v>
      </c>
      <c r="D33" s="46" t="s">
        <v>118</v>
      </c>
      <c r="E33" s="137">
        <v>5400</v>
      </c>
      <c r="F33" s="46" t="s">
        <v>67</v>
      </c>
      <c r="G33" s="70" t="s">
        <v>65</v>
      </c>
      <c r="H33" s="70"/>
      <c r="I33" s="70"/>
      <c r="J33" s="71"/>
      <c r="K33" s="70"/>
      <c r="L33" s="70" t="str">
        <f t="shared" si="3"/>
        <v>0,00</v>
      </c>
      <c r="M33" s="70"/>
      <c r="N33" s="72">
        <f t="shared" si="4"/>
        <v>0</v>
      </c>
    </row>
    <row r="34" spans="1:14" ht="45">
      <c r="A34" s="46">
        <f t="shared" si="2"/>
        <v>24</v>
      </c>
      <c r="B34" s="46" t="s">
        <v>223</v>
      </c>
      <c r="C34" s="46" t="s">
        <v>120</v>
      </c>
      <c r="D34" s="46" t="s">
        <v>118</v>
      </c>
      <c r="E34" s="137">
        <v>14400</v>
      </c>
      <c r="F34" s="46" t="s">
        <v>67</v>
      </c>
      <c r="G34" s="70" t="s">
        <v>65</v>
      </c>
      <c r="H34" s="70"/>
      <c r="I34" s="70"/>
      <c r="J34" s="71"/>
      <c r="K34" s="70"/>
      <c r="L34" s="70" t="str">
        <f t="shared" si="3"/>
        <v>0,00</v>
      </c>
      <c r="M34" s="70"/>
      <c r="N34" s="72">
        <f t="shared" si="4"/>
        <v>0</v>
      </c>
    </row>
    <row r="35" spans="1:14" ht="45">
      <c r="A35" s="46">
        <f t="shared" si="2"/>
        <v>25</v>
      </c>
      <c r="B35" s="46" t="s">
        <v>224</v>
      </c>
      <c r="C35" s="46" t="s">
        <v>125</v>
      </c>
      <c r="D35" s="46" t="s">
        <v>118</v>
      </c>
      <c r="E35" s="137">
        <v>30</v>
      </c>
      <c r="F35" s="46" t="s">
        <v>67</v>
      </c>
      <c r="G35" s="70" t="s">
        <v>65</v>
      </c>
      <c r="H35" s="70"/>
      <c r="I35" s="70"/>
      <c r="J35" s="71"/>
      <c r="K35" s="70"/>
      <c r="L35" s="70" t="str">
        <f t="shared" si="3"/>
        <v>0,00</v>
      </c>
      <c r="M35" s="70"/>
      <c r="N35" s="72">
        <f t="shared" si="4"/>
        <v>0</v>
      </c>
    </row>
    <row r="36" spans="1:14" ht="45">
      <c r="A36" s="46">
        <f t="shared" si="2"/>
        <v>26</v>
      </c>
      <c r="B36" s="46" t="s">
        <v>225</v>
      </c>
      <c r="C36" s="46" t="s">
        <v>226</v>
      </c>
      <c r="D36" s="46" t="s">
        <v>227</v>
      </c>
      <c r="E36" s="137">
        <v>36</v>
      </c>
      <c r="F36" s="46" t="s">
        <v>67</v>
      </c>
      <c r="G36" s="70" t="s">
        <v>65</v>
      </c>
      <c r="H36" s="70"/>
      <c r="I36" s="70"/>
      <c r="J36" s="71"/>
      <c r="K36" s="70"/>
      <c r="L36" s="70" t="str">
        <f t="shared" si="3"/>
        <v>0,00</v>
      </c>
      <c r="M36" s="70"/>
      <c r="N36" s="72">
        <f t="shared" si="4"/>
        <v>0</v>
      </c>
    </row>
    <row r="37" spans="1:14" ht="45">
      <c r="A37" s="46">
        <f t="shared" si="2"/>
        <v>27</v>
      </c>
      <c r="B37" s="46" t="s">
        <v>228</v>
      </c>
      <c r="C37" s="46" t="s">
        <v>229</v>
      </c>
      <c r="D37" s="46" t="s">
        <v>121</v>
      </c>
      <c r="E37" s="137">
        <v>2016</v>
      </c>
      <c r="F37" s="46" t="s">
        <v>67</v>
      </c>
      <c r="G37" s="70" t="s">
        <v>65</v>
      </c>
      <c r="H37" s="70"/>
      <c r="I37" s="70"/>
      <c r="J37" s="71"/>
      <c r="K37" s="70"/>
      <c r="L37" s="70" t="str">
        <f t="shared" si="3"/>
        <v>0,00</v>
      </c>
      <c r="M37" s="70"/>
      <c r="N37" s="72">
        <f t="shared" si="4"/>
        <v>0</v>
      </c>
    </row>
    <row r="38" spans="1:14" ht="45">
      <c r="A38" s="46">
        <f t="shared" si="2"/>
        <v>28</v>
      </c>
      <c r="B38" s="46" t="s">
        <v>228</v>
      </c>
      <c r="C38" s="46" t="s">
        <v>138</v>
      </c>
      <c r="D38" s="46" t="s">
        <v>121</v>
      </c>
      <c r="E38" s="137">
        <v>280</v>
      </c>
      <c r="F38" s="46" t="s">
        <v>67</v>
      </c>
      <c r="G38" s="70" t="s">
        <v>65</v>
      </c>
      <c r="H38" s="70"/>
      <c r="I38" s="70"/>
      <c r="J38" s="71"/>
      <c r="K38" s="70"/>
      <c r="L38" s="70" t="str">
        <f t="shared" si="3"/>
        <v>0,00</v>
      </c>
      <c r="M38" s="70"/>
      <c r="N38" s="72">
        <f t="shared" si="4"/>
        <v>0</v>
      </c>
    </row>
    <row r="39" spans="1:14" ht="45">
      <c r="A39" s="46">
        <f t="shared" si="2"/>
        <v>29</v>
      </c>
      <c r="B39" s="46" t="s">
        <v>230</v>
      </c>
      <c r="C39" s="46" t="s">
        <v>231</v>
      </c>
      <c r="D39" s="46" t="s">
        <v>232</v>
      </c>
      <c r="E39" s="137">
        <v>1600</v>
      </c>
      <c r="F39" s="46" t="s">
        <v>67</v>
      </c>
      <c r="G39" s="70" t="s">
        <v>65</v>
      </c>
      <c r="H39" s="70"/>
      <c r="I39" s="70"/>
      <c r="J39" s="71"/>
      <c r="K39" s="70"/>
      <c r="L39" s="70" t="str">
        <f t="shared" si="3"/>
        <v>0,00</v>
      </c>
      <c r="M39" s="70"/>
      <c r="N39" s="72">
        <f t="shared" si="4"/>
        <v>0</v>
      </c>
    </row>
    <row r="40" spans="1:14" ht="45">
      <c r="A40" s="46">
        <f t="shared" si="2"/>
        <v>30</v>
      </c>
      <c r="B40" s="46" t="s">
        <v>233</v>
      </c>
      <c r="C40" s="46" t="s">
        <v>64</v>
      </c>
      <c r="D40" s="46" t="s">
        <v>121</v>
      </c>
      <c r="E40" s="137">
        <v>28800</v>
      </c>
      <c r="F40" s="46" t="s">
        <v>67</v>
      </c>
      <c r="G40" s="70" t="s">
        <v>65</v>
      </c>
      <c r="H40" s="70"/>
      <c r="I40" s="70"/>
      <c r="J40" s="71"/>
      <c r="K40" s="70"/>
      <c r="L40" s="70" t="str">
        <f t="shared" si="3"/>
        <v>0,00</v>
      </c>
      <c r="M40" s="70"/>
      <c r="N40" s="72">
        <f t="shared" si="4"/>
        <v>0</v>
      </c>
    </row>
    <row r="41" spans="1:14" ht="45">
      <c r="A41" s="46">
        <f t="shared" si="2"/>
        <v>31</v>
      </c>
      <c r="B41" s="46" t="s">
        <v>233</v>
      </c>
      <c r="C41" s="46" t="s">
        <v>119</v>
      </c>
      <c r="D41" s="46" t="s">
        <v>121</v>
      </c>
      <c r="E41" s="137">
        <v>5400</v>
      </c>
      <c r="F41" s="46" t="s">
        <v>67</v>
      </c>
      <c r="G41" s="70" t="s">
        <v>65</v>
      </c>
      <c r="H41" s="70"/>
      <c r="I41" s="70"/>
      <c r="J41" s="71"/>
      <c r="K41" s="70"/>
      <c r="L41" s="70" t="str">
        <f t="shared" si="3"/>
        <v>0,00</v>
      </c>
      <c r="M41" s="70"/>
      <c r="N41" s="72">
        <f t="shared" si="4"/>
        <v>0</v>
      </c>
    </row>
    <row r="42" spans="1:14" ht="45">
      <c r="A42" s="46">
        <f t="shared" si="2"/>
        <v>32</v>
      </c>
      <c r="B42" s="46" t="s">
        <v>142</v>
      </c>
      <c r="C42" s="46" t="s">
        <v>234</v>
      </c>
      <c r="D42" s="46" t="s">
        <v>118</v>
      </c>
      <c r="E42" s="137">
        <v>3600</v>
      </c>
      <c r="F42" s="46" t="s">
        <v>67</v>
      </c>
      <c r="G42" s="70" t="s">
        <v>65</v>
      </c>
      <c r="H42" s="70"/>
      <c r="I42" s="70"/>
      <c r="J42" s="71"/>
      <c r="K42" s="70"/>
      <c r="L42" s="70" t="str">
        <f t="shared" si="3"/>
        <v>0,00</v>
      </c>
      <c r="M42" s="70"/>
      <c r="N42" s="72">
        <f t="shared" si="4"/>
        <v>0</v>
      </c>
    </row>
    <row r="43" spans="1:14" ht="45">
      <c r="A43" s="46">
        <f t="shared" si="2"/>
        <v>33</v>
      </c>
      <c r="B43" s="46" t="s">
        <v>235</v>
      </c>
      <c r="C43" s="46" t="s">
        <v>95</v>
      </c>
      <c r="D43" s="46" t="s">
        <v>118</v>
      </c>
      <c r="E43" s="137">
        <v>2160</v>
      </c>
      <c r="F43" s="46" t="s">
        <v>67</v>
      </c>
      <c r="G43" s="70" t="s">
        <v>65</v>
      </c>
      <c r="H43" s="70"/>
      <c r="I43" s="70"/>
      <c r="J43" s="71"/>
      <c r="K43" s="70"/>
      <c r="L43" s="70" t="str">
        <f t="shared" si="3"/>
        <v>0,00</v>
      </c>
      <c r="M43" s="70"/>
      <c r="N43" s="72">
        <f t="shared" si="4"/>
        <v>0</v>
      </c>
    </row>
    <row r="44" spans="1:14" ht="45">
      <c r="A44" s="46">
        <f t="shared" si="2"/>
        <v>34</v>
      </c>
      <c r="B44" s="46" t="s">
        <v>235</v>
      </c>
      <c r="C44" s="46" t="s">
        <v>96</v>
      </c>
      <c r="D44" s="46" t="s">
        <v>118</v>
      </c>
      <c r="E44" s="137">
        <v>300</v>
      </c>
      <c r="F44" s="46" t="s">
        <v>67</v>
      </c>
      <c r="G44" s="70" t="s">
        <v>65</v>
      </c>
      <c r="H44" s="70"/>
      <c r="I44" s="70"/>
      <c r="J44" s="71"/>
      <c r="K44" s="70"/>
      <c r="L44" s="70" t="str">
        <f t="shared" si="3"/>
        <v>0,00</v>
      </c>
      <c r="M44" s="70"/>
      <c r="N44" s="72">
        <f t="shared" si="4"/>
        <v>0</v>
      </c>
    </row>
    <row r="45" spans="1:14" ht="45">
      <c r="A45" s="46">
        <f t="shared" si="2"/>
        <v>35</v>
      </c>
      <c r="B45" s="46" t="s">
        <v>134</v>
      </c>
      <c r="C45" s="46" t="s">
        <v>95</v>
      </c>
      <c r="D45" s="46" t="s">
        <v>118</v>
      </c>
      <c r="E45" s="137">
        <v>3000</v>
      </c>
      <c r="F45" s="46" t="s">
        <v>67</v>
      </c>
      <c r="G45" s="70" t="s">
        <v>65</v>
      </c>
      <c r="H45" s="70"/>
      <c r="I45" s="70"/>
      <c r="J45" s="71"/>
      <c r="K45" s="70"/>
      <c r="L45" s="70" t="str">
        <f>IF(K45=0,"0,00",IF(K45&gt;0,ROUND(E45/K45,2)))</f>
        <v>0,00</v>
      </c>
      <c r="M45" s="70"/>
      <c r="N45" s="72">
        <f>ROUND(L45*ROUND(M45,2),2)</f>
        <v>0</v>
      </c>
    </row>
    <row r="46" spans="1:14" ht="60.75" customHeight="1">
      <c r="A46" s="46">
        <f t="shared" si="2"/>
        <v>36</v>
      </c>
      <c r="B46" s="46" t="s">
        <v>236</v>
      </c>
      <c r="C46" s="46" t="s">
        <v>139</v>
      </c>
      <c r="D46" s="46" t="s">
        <v>118</v>
      </c>
      <c r="E46" s="101">
        <v>31700</v>
      </c>
      <c r="F46" s="46" t="s">
        <v>67</v>
      </c>
      <c r="G46" s="70" t="s">
        <v>65</v>
      </c>
      <c r="H46" s="70"/>
      <c r="I46" s="70"/>
      <c r="J46" s="71"/>
      <c r="K46" s="70"/>
      <c r="L46" s="70" t="str">
        <f>IF(K46=0,"0,00",IF(K46&gt;0,ROUND(E46/K46,2)))</f>
        <v>0,00</v>
      </c>
      <c r="M46" s="70"/>
      <c r="N46" s="72">
        <f>ROUND(L46*ROUND(M46,2),2)</f>
        <v>0</v>
      </c>
    </row>
    <row r="47" spans="2:6" ht="23.25" customHeight="1">
      <c r="B47" s="195" t="s">
        <v>237</v>
      </c>
      <c r="C47" s="196"/>
      <c r="D47" s="196"/>
      <c r="E47" s="196"/>
      <c r="F47" s="196"/>
    </row>
    <row r="48" spans="2:6" ht="23.25" customHeight="1">
      <c r="B48" s="59" t="s">
        <v>401</v>
      </c>
      <c r="C48" s="153"/>
      <c r="D48" s="153"/>
      <c r="E48" s="153"/>
      <c r="F48" s="153"/>
    </row>
    <row r="49" spans="2:7" ht="33.75" customHeight="1">
      <c r="B49" s="195" t="s">
        <v>238</v>
      </c>
      <c r="C49" s="195"/>
      <c r="D49" s="195"/>
      <c r="E49" s="195"/>
      <c r="F49" s="195"/>
      <c r="G49" s="55"/>
    </row>
    <row r="50" spans="2:6" ht="34.5" customHeight="1">
      <c r="B50" s="192" t="s">
        <v>97</v>
      </c>
      <c r="C50" s="207"/>
      <c r="D50" s="207"/>
      <c r="E50" s="207"/>
      <c r="F50" s="207"/>
    </row>
  </sheetData>
  <sheetProtection/>
  <mergeCells count="5">
    <mergeCell ref="G2:I2"/>
    <mergeCell ref="H6:I6"/>
    <mergeCell ref="B50:F50"/>
    <mergeCell ref="B47:F47"/>
    <mergeCell ref="B49:F4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23"/>
  <sheetViews>
    <sheetView showGridLines="0" view="pageBreakPreview" zoomScale="85" zoomScaleNormal="70" zoomScaleSheetLayoutView="85" zoomScalePageLayoutView="80" workbookViewId="0" topLeftCell="A7">
      <selection activeCell="B21" sqref="B21:F21"/>
    </sheetView>
  </sheetViews>
  <sheetFormatPr defaultColWidth="9.00390625" defaultRowHeight="12.75"/>
  <cols>
    <col min="1" max="1" width="5.375" style="14" customWidth="1"/>
    <col min="2" max="4" width="26.625" style="14" customWidth="1"/>
    <col min="5" max="5" width="11.25390625" style="15" customWidth="1"/>
    <col min="6" max="6" width="11.875" style="14" customWidth="1"/>
    <col min="7" max="7" width="42.125" style="14" customWidth="1"/>
    <col min="8" max="8" width="26.875" style="14" customWidth="1"/>
    <col min="9" max="9" width="14.625" style="14" customWidth="1"/>
    <col min="10" max="10" width="17.625" style="14" customWidth="1"/>
    <col min="11" max="12" width="15.125" style="14" customWidth="1"/>
    <col min="13" max="13" width="16.125" style="14" customWidth="1"/>
    <col min="14" max="14" width="20.625" style="14" customWidth="1"/>
    <col min="15" max="15" width="8.00390625" style="14" customWidth="1"/>
    <col min="16" max="16" width="15.875" style="14" customWidth="1"/>
    <col min="17" max="17" width="15.875" style="33" customWidth="1"/>
    <col min="18" max="18" width="15.875" style="14" customWidth="1"/>
    <col min="19" max="20" width="14.25390625" style="14" customWidth="1"/>
    <col min="21" max="21" width="15.25390625" style="14" customWidth="1"/>
    <col min="22" max="16384" width="9.125" style="14" customWidth="1"/>
  </cols>
  <sheetData>
    <row r="1" spans="2:20" ht="15">
      <c r="B1" s="31" t="str">
        <f>'Formularz oferty (załącznik 1)'!C4</f>
        <v>DFP.271.105.2024.EP</v>
      </c>
      <c r="N1" s="32" t="s">
        <v>58</v>
      </c>
      <c r="S1" s="31"/>
      <c r="T1" s="31"/>
    </row>
    <row r="2" spans="7:9" ht="15">
      <c r="G2" s="172"/>
      <c r="H2" s="172"/>
      <c r="I2" s="172"/>
    </row>
    <row r="3" ht="15">
      <c r="N3" s="32" t="s">
        <v>61</v>
      </c>
    </row>
    <row r="4" spans="2:17" ht="15">
      <c r="B4" s="34" t="s">
        <v>14</v>
      </c>
      <c r="C4" s="16">
        <v>16</v>
      </c>
      <c r="D4" s="12"/>
      <c r="E4" s="9"/>
      <c r="F4" s="6"/>
      <c r="G4" s="35" t="s">
        <v>19</v>
      </c>
      <c r="H4" s="6"/>
      <c r="I4" s="12"/>
      <c r="J4" s="6"/>
      <c r="K4" s="6"/>
      <c r="L4" s="6"/>
      <c r="M4" s="6"/>
      <c r="N4" s="6"/>
      <c r="Q4" s="14"/>
    </row>
    <row r="5" spans="2:17" ht="15">
      <c r="B5" s="34"/>
      <c r="C5" s="12"/>
      <c r="D5" s="12"/>
      <c r="E5" s="9"/>
      <c r="F5" s="6"/>
      <c r="G5" s="35"/>
      <c r="H5" s="6"/>
      <c r="I5" s="12"/>
      <c r="J5" s="6"/>
      <c r="K5" s="6"/>
      <c r="L5" s="6"/>
      <c r="M5" s="6"/>
      <c r="N5" s="6"/>
      <c r="Q5" s="14"/>
    </row>
    <row r="6" spans="1:17" ht="15">
      <c r="A6" s="34"/>
      <c r="B6" s="34"/>
      <c r="C6" s="36"/>
      <c r="D6" s="36"/>
      <c r="E6" s="7"/>
      <c r="F6" s="6"/>
      <c r="G6" s="37" t="s">
        <v>98</v>
      </c>
      <c r="H6" s="197">
        <f>SUM(N11:N19)</f>
        <v>0</v>
      </c>
      <c r="I6" s="198"/>
      <c r="Q6" s="14"/>
    </row>
    <row r="7" spans="1:17" ht="15">
      <c r="A7" s="34"/>
      <c r="C7" s="6"/>
      <c r="D7" s="6"/>
      <c r="E7" s="7"/>
      <c r="F7" s="6"/>
      <c r="G7" s="6"/>
      <c r="H7" s="6"/>
      <c r="I7" s="6"/>
      <c r="J7" s="6"/>
      <c r="K7" s="6"/>
      <c r="L7" s="6"/>
      <c r="Q7" s="14"/>
    </row>
    <row r="8" spans="1:17" ht="15">
      <c r="A8" s="34"/>
      <c r="B8" s="38"/>
      <c r="C8" s="39"/>
      <c r="D8" s="39"/>
      <c r="E8" s="40"/>
      <c r="F8" s="39"/>
      <c r="G8" s="39"/>
      <c r="H8" s="39"/>
      <c r="I8" s="39"/>
      <c r="J8" s="39"/>
      <c r="K8" s="39"/>
      <c r="L8" s="39"/>
      <c r="Q8" s="14"/>
    </row>
    <row r="9" spans="2:17" ht="15">
      <c r="B9" s="34"/>
      <c r="E9" s="41"/>
      <c r="Q9" s="14"/>
    </row>
    <row r="10" spans="1:14" s="34" customFormat="1" ht="69.75" customHeight="1">
      <c r="A10" s="42" t="s">
        <v>44</v>
      </c>
      <c r="B10" s="42" t="s">
        <v>15</v>
      </c>
      <c r="C10" s="42" t="s">
        <v>16</v>
      </c>
      <c r="D10" s="42" t="s">
        <v>62</v>
      </c>
      <c r="E10" s="43" t="s">
        <v>63</v>
      </c>
      <c r="F10" s="44"/>
      <c r="G10" s="42" t="str">
        <f>"Nazwa handlowa /
"&amp;C10&amp;" / 
"&amp;D10</f>
        <v>Nazwa handlowa /
Dawka / 
Postać/ Opakowanie</v>
      </c>
      <c r="H10" s="42" t="s">
        <v>59</v>
      </c>
      <c r="I10" s="42" t="str">
        <f>B10</f>
        <v>Skład</v>
      </c>
      <c r="J10" s="42" t="s">
        <v>107</v>
      </c>
      <c r="K10" s="42" t="s">
        <v>38</v>
      </c>
      <c r="L10" s="42" t="s">
        <v>39</v>
      </c>
      <c r="M10" s="45" t="s">
        <v>99</v>
      </c>
      <c r="N10" s="42" t="s">
        <v>17</v>
      </c>
    </row>
    <row r="11" spans="1:14" ht="45">
      <c r="A11" s="68">
        <v>1</v>
      </c>
      <c r="B11" s="69" t="s">
        <v>239</v>
      </c>
      <c r="C11" s="69" t="s">
        <v>240</v>
      </c>
      <c r="D11" s="69" t="s">
        <v>241</v>
      </c>
      <c r="E11" s="138">
        <v>50</v>
      </c>
      <c r="F11" s="92" t="s">
        <v>67</v>
      </c>
      <c r="G11" s="47" t="s">
        <v>65</v>
      </c>
      <c r="H11" s="47"/>
      <c r="I11" s="47"/>
      <c r="J11" s="48"/>
      <c r="K11" s="47"/>
      <c r="L11" s="47" t="str">
        <f aca="true" t="shared" si="0" ref="L11:L19">IF(K11=0,"0,00",IF(K11&gt;0,ROUND(E11/K11,2)))</f>
        <v>0,00</v>
      </c>
      <c r="M11" s="47"/>
      <c r="N11" s="49">
        <f>ROUND(L11*ROUND(M11,2),2)</f>
        <v>0</v>
      </c>
    </row>
    <row r="12" spans="1:14" ht="45">
      <c r="A12" s="139">
        <v>2</v>
      </c>
      <c r="B12" s="69" t="s">
        <v>239</v>
      </c>
      <c r="C12" s="69" t="s">
        <v>242</v>
      </c>
      <c r="D12" s="69" t="s">
        <v>241</v>
      </c>
      <c r="E12" s="140">
        <v>720</v>
      </c>
      <c r="F12" s="92" t="s">
        <v>67</v>
      </c>
      <c r="G12" s="47" t="s">
        <v>65</v>
      </c>
      <c r="H12" s="47"/>
      <c r="I12" s="47"/>
      <c r="J12" s="48"/>
      <c r="K12" s="47"/>
      <c r="L12" s="47" t="str">
        <f t="shared" si="0"/>
        <v>0,00</v>
      </c>
      <c r="M12" s="47"/>
      <c r="N12" s="49">
        <f aca="true" t="shared" si="1" ref="N12:N19">ROUND(L12*ROUND(M12,2),2)</f>
        <v>0</v>
      </c>
    </row>
    <row r="13" spans="1:14" ht="45">
      <c r="A13" s="68">
        <v>3</v>
      </c>
      <c r="B13" s="69" t="s">
        <v>239</v>
      </c>
      <c r="C13" s="141" t="s">
        <v>243</v>
      </c>
      <c r="D13" s="141" t="s">
        <v>241</v>
      </c>
      <c r="E13" s="142">
        <v>180</v>
      </c>
      <c r="F13" s="92" t="s">
        <v>67</v>
      </c>
      <c r="G13" s="47" t="s">
        <v>65</v>
      </c>
      <c r="H13" s="47"/>
      <c r="I13" s="47"/>
      <c r="J13" s="48"/>
      <c r="K13" s="47"/>
      <c r="L13" s="47" t="str">
        <f t="shared" si="0"/>
        <v>0,00</v>
      </c>
      <c r="M13" s="47"/>
      <c r="N13" s="49">
        <f t="shared" si="1"/>
        <v>0</v>
      </c>
    </row>
    <row r="14" spans="1:14" ht="45">
      <c r="A14" s="139">
        <v>4</v>
      </c>
      <c r="B14" s="69" t="s">
        <v>239</v>
      </c>
      <c r="C14" s="69" t="s">
        <v>244</v>
      </c>
      <c r="D14" s="69" t="s">
        <v>241</v>
      </c>
      <c r="E14" s="143">
        <v>100</v>
      </c>
      <c r="F14" s="92" t="s">
        <v>67</v>
      </c>
      <c r="G14" s="47" t="s">
        <v>65</v>
      </c>
      <c r="H14" s="47"/>
      <c r="I14" s="47"/>
      <c r="J14" s="48"/>
      <c r="K14" s="47"/>
      <c r="L14" s="47" t="str">
        <f t="shared" si="0"/>
        <v>0,00</v>
      </c>
      <c r="M14" s="47"/>
      <c r="N14" s="49">
        <f t="shared" si="1"/>
        <v>0</v>
      </c>
    </row>
    <row r="15" spans="1:14" ht="45">
      <c r="A15" s="68">
        <v>5</v>
      </c>
      <c r="B15" s="69" t="s">
        <v>239</v>
      </c>
      <c r="C15" s="141" t="s">
        <v>245</v>
      </c>
      <c r="D15" s="141" t="s">
        <v>241</v>
      </c>
      <c r="E15" s="144">
        <v>1530</v>
      </c>
      <c r="F15" s="92" t="s">
        <v>67</v>
      </c>
      <c r="G15" s="47" t="s">
        <v>65</v>
      </c>
      <c r="H15" s="47"/>
      <c r="I15" s="47"/>
      <c r="J15" s="48"/>
      <c r="K15" s="47"/>
      <c r="L15" s="47" t="str">
        <f t="shared" si="0"/>
        <v>0,00</v>
      </c>
      <c r="M15" s="47"/>
      <c r="N15" s="49">
        <f t="shared" si="1"/>
        <v>0</v>
      </c>
    </row>
    <row r="16" spans="1:14" ht="45">
      <c r="A16" s="139">
        <v>6</v>
      </c>
      <c r="B16" s="69" t="s">
        <v>239</v>
      </c>
      <c r="C16" s="69" t="s">
        <v>246</v>
      </c>
      <c r="D16" s="69" t="s">
        <v>241</v>
      </c>
      <c r="E16" s="138">
        <v>600</v>
      </c>
      <c r="F16" s="92" t="s">
        <v>67</v>
      </c>
      <c r="G16" s="47" t="s">
        <v>65</v>
      </c>
      <c r="H16" s="47"/>
      <c r="I16" s="47"/>
      <c r="J16" s="48"/>
      <c r="K16" s="47"/>
      <c r="L16" s="47" t="str">
        <f t="shared" si="0"/>
        <v>0,00</v>
      </c>
      <c r="M16" s="47"/>
      <c r="N16" s="49">
        <f t="shared" si="1"/>
        <v>0</v>
      </c>
    </row>
    <row r="17" spans="1:14" ht="45">
      <c r="A17" s="68">
        <v>7</v>
      </c>
      <c r="B17" s="69" t="s">
        <v>239</v>
      </c>
      <c r="C17" s="69" t="s">
        <v>247</v>
      </c>
      <c r="D17" s="69" t="s">
        <v>241</v>
      </c>
      <c r="E17" s="145">
        <v>2000</v>
      </c>
      <c r="F17" s="92" t="s">
        <v>67</v>
      </c>
      <c r="G17" s="47" t="s">
        <v>65</v>
      </c>
      <c r="H17" s="47"/>
      <c r="I17" s="47"/>
      <c r="J17" s="48"/>
      <c r="K17" s="47"/>
      <c r="L17" s="47" t="str">
        <f t="shared" si="0"/>
        <v>0,00</v>
      </c>
      <c r="M17" s="47"/>
      <c r="N17" s="49">
        <f t="shared" si="1"/>
        <v>0</v>
      </c>
    </row>
    <row r="18" spans="1:14" ht="45">
      <c r="A18" s="139">
        <v>8</v>
      </c>
      <c r="B18" s="69" t="s">
        <v>239</v>
      </c>
      <c r="C18" s="69" t="s">
        <v>248</v>
      </c>
      <c r="D18" s="69" t="s">
        <v>241</v>
      </c>
      <c r="E18" s="138">
        <v>50</v>
      </c>
      <c r="F18" s="92" t="s">
        <v>67</v>
      </c>
      <c r="G18" s="47" t="s">
        <v>65</v>
      </c>
      <c r="H18" s="47"/>
      <c r="I18" s="47"/>
      <c r="J18" s="48"/>
      <c r="K18" s="47"/>
      <c r="L18" s="47" t="str">
        <f t="shared" si="0"/>
        <v>0,00</v>
      </c>
      <c r="M18" s="47"/>
      <c r="N18" s="49">
        <f t="shared" si="1"/>
        <v>0</v>
      </c>
    </row>
    <row r="19" spans="1:14" ht="45">
      <c r="A19" s="68">
        <v>9</v>
      </c>
      <c r="B19" s="69" t="s">
        <v>239</v>
      </c>
      <c r="C19" s="69" t="s">
        <v>249</v>
      </c>
      <c r="D19" s="69" t="s">
        <v>241</v>
      </c>
      <c r="E19" s="138">
        <v>50</v>
      </c>
      <c r="F19" s="92" t="s">
        <v>67</v>
      </c>
      <c r="G19" s="47" t="s">
        <v>65</v>
      </c>
      <c r="H19" s="47"/>
      <c r="I19" s="47"/>
      <c r="J19" s="48"/>
      <c r="K19" s="47"/>
      <c r="L19" s="47" t="str">
        <f t="shared" si="0"/>
        <v>0,00</v>
      </c>
      <c r="M19" s="47"/>
      <c r="N19" s="49">
        <f t="shared" si="1"/>
        <v>0</v>
      </c>
    </row>
    <row r="20" ht="15">
      <c r="E20" s="14"/>
    </row>
    <row r="21" spans="2:6" ht="24" customHeight="1">
      <c r="B21" s="195" t="s">
        <v>250</v>
      </c>
      <c r="C21" s="196"/>
      <c r="D21" s="196"/>
      <c r="E21" s="196"/>
      <c r="F21" s="196"/>
    </row>
    <row r="23" spans="2:14" ht="34.5" customHeight="1">
      <c r="B23" s="192" t="s">
        <v>97</v>
      </c>
      <c r="C23" s="192"/>
      <c r="D23" s="192"/>
      <c r="E23" s="192"/>
      <c r="F23" s="192"/>
      <c r="G23" s="192"/>
      <c r="H23" s="50"/>
      <c r="I23" s="50"/>
      <c r="J23" s="50"/>
      <c r="K23" s="50"/>
      <c r="L23" s="50"/>
      <c r="M23" s="50"/>
      <c r="N23" s="50"/>
    </row>
  </sheetData>
  <sheetProtection/>
  <mergeCells count="4">
    <mergeCell ref="G2:I2"/>
    <mergeCell ref="H6:I6"/>
    <mergeCell ref="B21:F21"/>
    <mergeCell ref="B23:G2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9"/>
  <sheetViews>
    <sheetView showGridLines="0" view="pageBreakPreview" zoomScale="60" zoomScaleNormal="70" zoomScalePageLayoutView="80" workbookViewId="0" topLeftCell="A7">
      <selection activeCell="C15" sqref="C15"/>
    </sheetView>
  </sheetViews>
  <sheetFormatPr defaultColWidth="9.00390625" defaultRowHeight="12.75"/>
  <cols>
    <col min="1" max="1" width="5.375" style="14" customWidth="1"/>
    <col min="2" max="2" width="40.00390625" style="14" customWidth="1"/>
    <col min="3" max="3" width="30.75390625" style="14" customWidth="1"/>
    <col min="4" max="4" width="26.625" style="14" customWidth="1"/>
    <col min="5" max="5" width="11.25390625" style="15" customWidth="1"/>
    <col min="6" max="6" width="11.875" style="14" customWidth="1"/>
    <col min="7" max="7" width="42.125" style="14" customWidth="1"/>
    <col min="8" max="8" width="26.125" style="14" customWidth="1"/>
    <col min="9" max="9" width="15.00390625" style="14" customWidth="1"/>
    <col min="10" max="10" width="18.625" style="14" customWidth="1"/>
    <col min="11" max="12" width="15.125" style="14" customWidth="1"/>
    <col min="13" max="13" width="16.125" style="14" customWidth="1"/>
    <col min="14" max="14" width="20.625" style="14" customWidth="1"/>
    <col min="15" max="15" width="8.00390625" style="14" customWidth="1"/>
    <col min="16" max="16" width="15.875" style="14" customWidth="1"/>
    <col min="17" max="17" width="15.875" style="33" customWidth="1"/>
    <col min="18" max="18" width="15.875" style="14" customWidth="1"/>
    <col min="19" max="20" width="14.25390625" style="14" customWidth="1"/>
    <col min="21" max="21" width="15.25390625" style="14" customWidth="1"/>
    <col min="22" max="16384" width="9.125" style="14" customWidth="1"/>
  </cols>
  <sheetData>
    <row r="1" spans="2:20" ht="15">
      <c r="B1" s="31" t="str">
        <f>'Formularz oferty (załącznik 1)'!C4</f>
        <v>DFP.271.105.2024.EP</v>
      </c>
      <c r="N1" s="32" t="s">
        <v>58</v>
      </c>
      <c r="S1" s="31"/>
      <c r="T1" s="31"/>
    </row>
    <row r="2" spans="7:9" ht="15">
      <c r="G2" s="172"/>
      <c r="H2" s="172"/>
      <c r="I2" s="172"/>
    </row>
    <row r="3" ht="15">
      <c r="N3" s="32" t="s">
        <v>61</v>
      </c>
    </row>
    <row r="4" spans="2:17" ht="15">
      <c r="B4" s="34" t="s">
        <v>14</v>
      </c>
      <c r="C4" s="16">
        <v>17</v>
      </c>
      <c r="D4" s="12"/>
      <c r="E4" s="9"/>
      <c r="F4" s="6"/>
      <c r="G4" s="35" t="s">
        <v>19</v>
      </c>
      <c r="H4" s="6"/>
      <c r="I4" s="12"/>
      <c r="J4" s="6"/>
      <c r="K4" s="6"/>
      <c r="L4" s="6"/>
      <c r="M4" s="6"/>
      <c r="N4" s="6"/>
      <c r="Q4" s="14"/>
    </row>
    <row r="5" spans="2:17" ht="15">
      <c r="B5" s="34"/>
      <c r="C5" s="12"/>
      <c r="D5" s="12"/>
      <c r="E5" s="9"/>
      <c r="F5" s="6"/>
      <c r="G5" s="35"/>
      <c r="H5" s="6"/>
      <c r="I5" s="12"/>
      <c r="J5" s="6"/>
      <c r="K5" s="6"/>
      <c r="L5" s="6"/>
      <c r="M5" s="6"/>
      <c r="N5" s="6"/>
      <c r="Q5" s="14"/>
    </row>
    <row r="6" spans="1:17" ht="15">
      <c r="A6" s="34"/>
      <c r="B6" s="34"/>
      <c r="C6" s="36"/>
      <c r="D6" s="36"/>
      <c r="E6" s="7"/>
      <c r="F6" s="6"/>
      <c r="G6" s="37" t="s">
        <v>98</v>
      </c>
      <c r="H6" s="197">
        <f>SUM(N11:N16)</f>
        <v>0</v>
      </c>
      <c r="I6" s="198"/>
      <c r="Q6" s="14"/>
    </row>
    <row r="7" spans="1:17" ht="15">
      <c r="A7" s="34"/>
      <c r="C7" s="6"/>
      <c r="D7" s="6"/>
      <c r="E7" s="7"/>
      <c r="F7" s="6"/>
      <c r="G7" s="6"/>
      <c r="H7" s="6"/>
      <c r="I7" s="6"/>
      <c r="J7" s="6"/>
      <c r="K7" s="6"/>
      <c r="L7" s="6"/>
      <c r="Q7" s="14"/>
    </row>
    <row r="8" spans="1:17" ht="15">
      <c r="A8" s="34"/>
      <c r="B8" s="38"/>
      <c r="C8" s="39"/>
      <c r="D8" s="39"/>
      <c r="E8" s="40"/>
      <c r="F8" s="39"/>
      <c r="G8" s="39"/>
      <c r="H8" s="39"/>
      <c r="I8" s="39"/>
      <c r="J8" s="39"/>
      <c r="K8" s="39"/>
      <c r="L8" s="39"/>
      <c r="Q8" s="14"/>
    </row>
    <row r="9" spans="2:17" ht="15">
      <c r="B9" s="34"/>
      <c r="E9" s="41"/>
      <c r="Q9" s="14"/>
    </row>
    <row r="10" spans="1:14" s="34" customFormat="1" ht="69.75" customHeight="1">
      <c r="A10" s="42" t="s">
        <v>44</v>
      </c>
      <c r="B10" s="42" t="s">
        <v>15</v>
      </c>
      <c r="C10" s="42" t="s">
        <v>16</v>
      </c>
      <c r="D10" s="42" t="s">
        <v>164</v>
      </c>
      <c r="E10" s="43" t="s">
        <v>144</v>
      </c>
      <c r="F10" s="44"/>
      <c r="G10" s="42" t="str">
        <f>"Nazwa handlowa /
"&amp;C10&amp;" / 
"&amp;D10</f>
        <v>Nazwa handlowa /
Dawka / 
Postać /Opakowanie</v>
      </c>
      <c r="H10" s="45" t="s">
        <v>374</v>
      </c>
      <c r="I10" s="45" t="str">
        <f>B10</f>
        <v>Skład</v>
      </c>
      <c r="J10" s="102" t="s">
        <v>107</v>
      </c>
      <c r="K10" s="42" t="s">
        <v>38</v>
      </c>
      <c r="L10" s="42" t="s">
        <v>39</v>
      </c>
      <c r="M10" s="45" t="s">
        <v>99</v>
      </c>
      <c r="N10" s="42" t="s">
        <v>17</v>
      </c>
    </row>
    <row r="11" spans="1:14" ht="65.25" customHeight="1">
      <c r="A11" s="46" t="s">
        <v>2</v>
      </c>
      <c r="B11" s="44" t="s">
        <v>251</v>
      </c>
      <c r="C11" s="44" t="s">
        <v>252</v>
      </c>
      <c r="D11" s="44" t="s">
        <v>253</v>
      </c>
      <c r="E11" s="123">
        <v>720</v>
      </c>
      <c r="F11" s="44" t="s">
        <v>67</v>
      </c>
      <c r="G11" s="47" t="s">
        <v>65</v>
      </c>
      <c r="H11" s="47"/>
      <c r="I11" s="47"/>
      <c r="K11" s="47"/>
      <c r="L11" s="47" t="str">
        <f aca="true" t="shared" si="0" ref="L11:L16">IF(K11=0,"0,00",IF(K11&gt;0,ROUND(E11/K11,2)))</f>
        <v>0,00</v>
      </c>
      <c r="M11" s="47"/>
      <c r="N11" s="49">
        <f aca="true" t="shared" si="1" ref="N11:N16">ROUND(L11*ROUND(M11,2),2)</f>
        <v>0</v>
      </c>
    </row>
    <row r="12" spans="1:14" ht="45">
      <c r="A12" s="46" t="s">
        <v>3</v>
      </c>
      <c r="B12" s="44" t="s">
        <v>254</v>
      </c>
      <c r="C12" s="44" t="s">
        <v>101</v>
      </c>
      <c r="D12" s="44" t="s">
        <v>255</v>
      </c>
      <c r="E12" s="123">
        <v>2160</v>
      </c>
      <c r="F12" s="44" t="s">
        <v>67</v>
      </c>
      <c r="G12" s="47" t="s">
        <v>65</v>
      </c>
      <c r="H12" s="47"/>
      <c r="I12" s="47"/>
      <c r="J12" s="48"/>
      <c r="K12" s="47"/>
      <c r="L12" s="47" t="str">
        <f t="shared" si="0"/>
        <v>0,00</v>
      </c>
      <c r="M12" s="47"/>
      <c r="N12" s="49">
        <f t="shared" si="1"/>
        <v>0</v>
      </c>
    </row>
    <row r="13" spans="1:14" ht="45">
      <c r="A13" s="46" t="s">
        <v>4</v>
      </c>
      <c r="B13" s="44" t="s">
        <v>256</v>
      </c>
      <c r="C13" s="44" t="s">
        <v>257</v>
      </c>
      <c r="D13" s="44" t="s">
        <v>258</v>
      </c>
      <c r="E13" s="123">
        <v>720</v>
      </c>
      <c r="F13" s="44" t="s">
        <v>67</v>
      </c>
      <c r="G13" s="47" t="s">
        <v>65</v>
      </c>
      <c r="H13" s="47"/>
      <c r="I13" s="47"/>
      <c r="J13" s="48"/>
      <c r="K13" s="47"/>
      <c r="L13" s="47" t="str">
        <f t="shared" si="0"/>
        <v>0,00</v>
      </c>
      <c r="M13" s="47"/>
      <c r="N13" s="49">
        <f t="shared" si="1"/>
        <v>0</v>
      </c>
    </row>
    <row r="14" spans="1:14" ht="45">
      <c r="A14" s="46" t="s">
        <v>5</v>
      </c>
      <c r="B14" s="44" t="s">
        <v>259</v>
      </c>
      <c r="C14" s="44" t="s">
        <v>260</v>
      </c>
      <c r="D14" s="44" t="s">
        <v>124</v>
      </c>
      <c r="E14" s="123">
        <v>100</v>
      </c>
      <c r="F14" s="44" t="s">
        <v>67</v>
      </c>
      <c r="G14" s="47" t="s">
        <v>65</v>
      </c>
      <c r="H14" s="47"/>
      <c r="I14" s="47"/>
      <c r="J14" s="48"/>
      <c r="K14" s="47"/>
      <c r="L14" s="47" t="str">
        <f t="shared" si="0"/>
        <v>0,00</v>
      </c>
      <c r="M14" s="47"/>
      <c r="N14" s="49">
        <f t="shared" si="1"/>
        <v>0</v>
      </c>
    </row>
    <row r="15" spans="1:14" ht="45">
      <c r="A15" s="46" t="s">
        <v>40</v>
      </c>
      <c r="B15" s="44" t="s">
        <v>261</v>
      </c>
      <c r="C15" s="44" t="s">
        <v>262</v>
      </c>
      <c r="D15" s="44" t="s">
        <v>263</v>
      </c>
      <c r="E15" s="123">
        <v>60</v>
      </c>
      <c r="F15" s="44" t="s">
        <v>67</v>
      </c>
      <c r="G15" s="47" t="s">
        <v>65</v>
      </c>
      <c r="H15" s="47"/>
      <c r="I15" s="47"/>
      <c r="J15" s="48"/>
      <c r="K15" s="47"/>
      <c r="L15" s="47" t="str">
        <f t="shared" si="0"/>
        <v>0,00</v>
      </c>
      <c r="M15" s="47"/>
      <c r="N15" s="49">
        <f t="shared" si="1"/>
        <v>0</v>
      </c>
    </row>
    <row r="16" spans="1:14" ht="45">
      <c r="A16" s="46" t="s">
        <v>46</v>
      </c>
      <c r="B16" s="44" t="s">
        <v>264</v>
      </c>
      <c r="C16" s="44" t="s">
        <v>265</v>
      </c>
      <c r="D16" s="44" t="s">
        <v>266</v>
      </c>
      <c r="E16" s="123">
        <v>360</v>
      </c>
      <c r="F16" s="44" t="s">
        <v>67</v>
      </c>
      <c r="G16" s="47" t="s">
        <v>65</v>
      </c>
      <c r="H16" s="47"/>
      <c r="I16" s="47"/>
      <c r="J16" s="48"/>
      <c r="K16" s="47"/>
      <c r="L16" s="47" t="str">
        <f t="shared" si="0"/>
        <v>0,00</v>
      </c>
      <c r="M16" s="47"/>
      <c r="N16" s="49">
        <f t="shared" si="1"/>
        <v>0</v>
      </c>
    </row>
    <row r="17" ht="15">
      <c r="E17" s="14"/>
    </row>
    <row r="19" spans="2:14" ht="34.5" customHeight="1">
      <c r="B19" s="192" t="s">
        <v>97</v>
      </c>
      <c r="C19" s="207"/>
      <c r="D19" s="207"/>
      <c r="E19" s="207"/>
      <c r="F19" s="207"/>
      <c r="G19" s="50"/>
      <c r="H19" s="50"/>
      <c r="I19" s="50"/>
      <c r="J19" s="50"/>
      <c r="K19" s="50"/>
      <c r="L19" s="50"/>
      <c r="M19" s="50"/>
      <c r="N19" s="50"/>
    </row>
  </sheetData>
  <sheetProtection/>
  <mergeCells count="3">
    <mergeCell ref="G2:I2"/>
    <mergeCell ref="H6:I6"/>
    <mergeCell ref="B19:F1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D81"/>
  <sheetViews>
    <sheetView showGridLines="0" tabSelected="1" view="pageBreakPreview" zoomScale="85" zoomScaleNormal="130" zoomScaleSheetLayoutView="85" zoomScalePageLayoutView="115" workbookViewId="0" topLeftCell="A1">
      <selection activeCell="D41" sqref="D41"/>
    </sheetView>
  </sheetViews>
  <sheetFormatPr defaultColWidth="9.00390625" defaultRowHeight="12.75"/>
  <cols>
    <col min="1" max="1" width="6.125" style="6" customWidth="1"/>
    <col min="2" max="3" width="30.00390625" style="6" customWidth="1"/>
    <col min="4" max="4" width="50.25390625" style="9" customWidth="1"/>
    <col min="5" max="6" width="9.125" style="6" customWidth="1"/>
    <col min="7" max="7" width="31.00390625" style="6" customWidth="1"/>
    <col min="8" max="8" width="9.125" style="6" customWidth="1"/>
    <col min="9" max="9" width="36.625" style="6" customWidth="1"/>
    <col min="10" max="11" width="16.125" style="6" customWidth="1"/>
    <col min="12" max="16384" width="9.125" style="6" customWidth="1"/>
  </cols>
  <sheetData>
    <row r="1" ht="15">
      <c r="D1" s="7" t="s">
        <v>57</v>
      </c>
    </row>
    <row r="2" spans="2:4" ht="15">
      <c r="B2" s="8"/>
      <c r="C2" s="8" t="s">
        <v>56</v>
      </c>
      <c r="D2" s="8"/>
    </row>
    <row r="4" spans="2:3" ht="15">
      <c r="B4" s="6" t="s">
        <v>48</v>
      </c>
      <c r="C4" s="6" t="s">
        <v>304</v>
      </c>
    </row>
    <row r="6" spans="2:4" ht="33" customHeight="1">
      <c r="B6" s="6" t="s">
        <v>47</v>
      </c>
      <c r="C6" s="181" t="s">
        <v>305</v>
      </c>
      <c r="D6" s="181"/>
    </row>
    <row r="8" spans="2:4" ht="15">
      <c r="B8" s="10" t="s">
        <v>43</v>
      </c>
      <c r="C8" s="182"/>
      <c r="D8" s="182"/>
    </row>
    <row r="9" spans="2:4" ht="15">
      <c r="B9" s="10" t="s">
        <v>49</v>
      </c>
      <c r="C9" s="164"/>
      <c r="D9" s="165"/>
    </row>
    <row r="10" spans="2:4" ht="15">
      <c r="B10" s="10" t="s">
        <v>42</v>
      </c>
      <c r="C10" s="164"/>
      <c r="D10" s="165"/>
    </row>
    <row r="11" spans="2:4" ht="15">
      <c r="B11" s="10" t="s">
        <v>50</v>
      </c>
      <c r="C11" s="164"/>
      <c r="D11" s="165"/>
    </row>
    <row r="12" spans="2:4" ht="15">
      <c r="B12" s="10" t="s">
        <v>51</v>
      </c>
      <c r="C12" s="164"/>
      <c r="D12" s="165"/>
    </row>
    <row r="13" spans="2:4" ht="15">
      <c r="B13" s="10" t="s">
        <v>52</v>
      </c>
      <c r="C13" s="164"/>
      <c r="D13" s="165"/>
    </row>
    <row r="14" spans="2:4" ht="15">
      <c r="B14" s="10" t="s">
        <v>53</v>
      </c>
      <c r="C14" s="164"/>
      <c r="D14" s="165"/>
    </row>
    <row r="15" spans="2:4" ht="15">
      <c r="B15" s="10" t="s">
        <v>54</v>
      </c>
      <c r="C15" s="164"/>
      <c r="D15" s="165"/>
    </row>
    <row r="16" spans="2:4" ht="15">
      <c r="B16" s="10" t="s">
        <v>55</v>
      </c>
      <c r="C16" s="164"/>
      <c r="D16" s="165"/>
    </row>
    <row r="17" spans="3:4" ht="15">
      <c r="C17" s="12"/>
      <c r="D17" s="13"/>
    </row>
    <row r="18" spans="1:4" ht="15" customHeight="1">
      <c r="A18" s="6" t="s">
        <v>2</v>
      </c>
      <c r="B18" s="171" t="s">
        <v>68</v>
      </c>
      <c r="C18" s="172"/>
      <c r="D18" s="173"/>
    </row>
    <row r="19" spans="3:4" ht="15">
      <c r="C19" s="14"/>
      <c r="D19" s="15"/>
    </row>
    <row r="20" spans="2:4" ht="21" customHeight="1">
      <c r="B20" s="16" t="s">
        <v>18</v>
      </c>
      <c r="C20" s="17" t="s">
        <v>100</v>
      </c>
      <c r="D20" s="12"/>
    </row>
    <row r="21" spans="2:4" ht="15">
      <c r="B21" s="10" t="s">
        <v>25</v>
      </c>
      <c r="C21" s="18">
        <f>'część (1)'!H$6</f>
        <v>0</v>
      </c>
      <c r="D21" s="19"/>
    </row>
    <row r="22" spans="2:4" ht="15">
      <c r="B22" s="10" t="s">
        <v>26</v>
      </c>
      <c r="C22" s="18">
        <f>'część (2)'!H$6</f>
        <v>0</v>
      </c>
      <c r="D22" s="19"/>
    </row>
    <row r="23" spans="2:4" ht="15">
      <c r="B23" s="10" t="s">
        <v>27</v>
      </c>
      <c r="C23" s="18">
        <f>'część (3)'!H$6</f>
        <v>0</v>
      </c>
      <c r="D23" s="19"/>
    </row>
    <row r="24" spans="2:4" ht="15">
      <c r="B24" s="10" t="s">
        <v>28</v>
      </c>
      <c r="C24" s="18">
        <f>'część (4)'!H$6</f>
        <v>0</v>
      </c>
      <c r="D24" s="19"/>
    </row>
    <row r="25" spans="2:4" ht="15">
      <c r="B25" s="10" t="s">
        <v>29</v>
      </c>
      <c r="C25" s="18">
        <f>'część (5)'!H$6</f>
        <v>0</v>
      </c>
      <c r="D25" s="19"/>
    </row>
    <row r="26" spans="2:4" ht="15">
      <c r="B26" s="10" t="s">
        <v>30</v>
      </c>
      <c r="C26" s="18">
        <f>'część (6)'!H$6</f>
        <v>0</v>
      </c>
      <c r="D26" s="19"/>
    </row>
    <row r="27" spans="2:4" ht="15">
      <c r="B27" s="10" t="s">
        <v>31</v>
      </c>
      <c r="C27" s="18">
        <f>'część (7)'!H$6</f>
        <v>0</v>
      </c>
      <c r="D27" s="19"/>
    </row>
    <row r="28" spans="2:4" ht="15">
      <c r="B28" s="10" t="s">
        <v>32</v>
      </c>
      <c r="C28" s="18">
        <f>'część (8)'!H$6</f>
        <v>0</v>
      </c>
      <c r="D28" s="19"/>
    </row>
    <row r="29" spans="2:4" ht="15">
      <c r="B29" s="10" t="s">
        <v>33</v>
      </c>
      <c r="C29" s="18">
        <f>'część (9)'!H$6</f>
        <v>0</v>
      </c>
      <c r="D29" s="19"/>
    </row>
    <row r="30" spans="2:4" ht="15">
      <c r="B30" s="10" t="s">
        <v>34</v>
      </c>
      <c r="C30" s="18">
        <f>'część (10)'!H$6</f>
        <v>0</v>
      </c>
      <c r="D30" s="19"/>
    </row>
    <row r="31" spans="2:4" ht="15">
      <c r="B31" s="10" t="s">
        <v>35</v>
      </c>
      <c r="C31" s="18">
        <f>'część (11)'!H$6</f>
        <v>0</v>
      </c>
      <c r="D31" s="19"/>
    </row>
    <row r="32" spans="2:4" ht="15">
      <c r="B32" s="10" t="s">
        <v>36</v>
      </c>
      <c r="C32" s="18">
        <f>'część (12)'!H$6</f>
        <v>0</v>
      </c>
      <c r="D32" s="19"/>
    </row>
    <row r="33" spans="2:4" ht="15">
      <c r="B33" s="10" t="s">
        <v>37</v>
      </c>
      <c r="C33" s="18">
        <f>'część (13)'!H$6</f>
        <v>0</v>
      </c>
      <c r="D33" s="19"/>
    </row>
    <row r="34" spans="2:4" ht="15">
      <c r="B34" s="10" t="s">
        <v>84</v>
      </c>
      <c r="C34" s="18">
        <f>'część (14)'!H$6</f>
        <v>0</v>
      </c>
      <c r="D34" s="19"/>
    </row>
    <row r="35" spans="2:4" ht="15">
      <c r="B35" s="10" t="s">
        <v>85</v>
      </c>
      <c r="C35" s="18">
        <f>'część (15)'!H$6</f>
        <v>0</v>
      </c>
      <c r="D35" s="19"/>
    </row>
    <row r="36" spans="2:4" ht="15">
      <c r="B36" s="10" t="s">
        <v>86</v>
      </c>
      <c r="C36" s="18">
        <f>'część (16)'!H$6</f>
        <v>0</v>
      </c>
      <c r="D36" s="19"/>
    </row>
    <row r="37" spans="2:4" ht="15">
      <c r="B37" s="10" t="s">
        <v>87</v>
      </c>
      <c r="C37" s="18">
        <f>'część (17)'!H$6</f>
        <v>0</v>
      </c>
      <c r="D37" s="19"/>
    </row>
    <row r="38" spans="2:4" ht="15">
      <c r="B38" s="10" t="s">
        <v>88</v>
      </c>
      <c r="C38" s="18">
        <f>'część (18)'!H$6</f>
        <v>0</v>
      </c>
      <c r="D38" s="19"/>
    </row>
    <row r="39" spans="2:4" ht="15">
      <c r="B39" s="10" t="s">
        <v>89</v>
      </c>
      <c r="C39" s="18">
        <f>'część (19)'!H$6</f>
        <v>0</v>
      </c>
      <c r="D39" s="19"/>
    </row>
    <row r="40" spans="2:4" ht="15">
      <c r="B40" s="10" t="s">
        <v>90</v>
      </c>
      <c r="C40" s="18">
        <f>'część (20)'!H$6</f>
        <v>0</v>
      </c>
      <c r="D40" s="19"/>
    </row>
    <row r="41" spans="2:4" ht="15">
      <c r="B41" s="10" t="s">
        <v>91</v>
      </c>
      <c r="C41" s="18">
        <f>'część (21)'!H$6</f>
        <v>0</v>
      </c>
      <c r="D41" s="19"/>
    </row>
    <row r="42" spans="2:4" ht="15">
      <c r="B42" s="10" t="s">
        <v>92</v>
      </c>
      <c r="C42" s="18">
        <f>'część (22)'!H$6</f>
        <v>0</v>
      </c>
      <c r="D42" s="19"/>
    </row>
    <row r="43" spans="2:4" ht="15">
      <c r="B43" s="10" t="s">
        <v>93</v>
      </c>
      <c r="C43" s="18">
        <f>'część (23)'!H$6</f>
        <v>0</v>
      </c>
      <c r="D43" s="19"/>
    </row>
    <row r="44" spans="2:4" ht="36" customHeight="1">
      <c r="B44" s="169" t="s">
        <v>97</v>
      </c>
      <c r="C44" s="179"/>
      <c r="D44" s="179"/>
    </row>
    <row r="45" spans="3:4" ht="15">
      <c r="C45" s="20"/>
      <c r="D45" s="19"/>
    </row>
    <row r="46" spans="1:4" ht="34.5" customHeight="1">
      <c r="A46" s="6" t="s">
        <v>3</v>
      </c>
      <c r="B46" s="178" t="s">
        <v>69</v>
      </c>
      <c r="C46" s="178"/>
      <c r="D46" s="178"/>
    </row>
    <row r="47" spans="2:4" ht="60" customHeight="1">
      <c r="B47" s="166" t="s">
        <v>70</v>
      </c>
      <c r="C47" s="167"/>
      <c r="D47" s="21" t="s">
        <v>71</v>
      </c>
    </row>
    <row r="48" spans="2:4" ht="57.75" customHeight="1">
      <c r="B48" s="178" t="s">
        <v>72</v>
      </c>
      <c r="C48" s="178"/>
      <c r="D48" s="178"/>
    </row>
    <row r="49" spans="1:4" ht="31.5" customHeight="1">
      <c r="A49" s="6" t="s">
        <v>4</v>
      </c>
      <c r="B49" s="169" t="s">
        <v>73</v>
      </c>
      <c r="C49" s="169"/>
      <c r="D49" s="169"/>
    </row>
    <row r="50" spans="2:4" ht="33" customHeight="1">
      <c r="B50" s="166" t="s">
        <v>74</v>
      </c>
      <c r="C50" s="167"/>
      <c r="D50" s="21" t="s">
        <v>75</v>
      </c>
    </row>
    <row r="51" spans="2:4" ht="98.25" customHeight="1">
      <c r="B51" s="176" t="s">
        <v>108</v>
      </c>
      <c r="C51" s="177"/>
      <c r="D51" s="177"/>
    </row>
    <row r="52" spans="1:4" ht="18.75" customHeight="1">
      <c r="A52" s="6" t="s">
        <v>5</v>
      </c>
      <c r="B52" s="169" t="s">
        <v>76</v>
      </c>
      <c r="C52" s="169"/>
      <c r="D52" s="169"/>
    </row>
    <row r="53" spans="2:4" ht="94.5" customHeight="1">
      <c r="B53" s="174" t="s">
        <v>77</v>
      </c>
      <c r="C53" s="175"/>
      <c r="D53" s="21" t="s">
        <v>78</v>
      </c>
    </row>
    <row r="54" spans="2:4" ht="25.5" customHeight="1">
      <c r="B54" s="176" t="s">
        <v>79</v>
      </c>
      <c r="C54" s="177"/>
      <c r="D54" s="177"/>
    </row>
    <row r="55" spans="1:4" ht="38.25" customHeight="1">
      <c r="A55" s="6" t="s">
        <v>40</v>
      </c>
      <c r="B55" s="178" t="s">
        <v>80</v>
      </c>
      <c r="C55" s="178"/>
      <c r="D55" s="178"/>
    </row>
    <row r="56" spans="1:4" ht="23.25" customHeight="1">
      <c r="A56" s="6" t="s">
        <v>46</v>
      </c>
      <c r="B56" s="170" t="s">
        <v>81</v>
      </c>
      <c r="C56" s="169"/>
      <c r="D56" s="190"/>
    </row>
    <row r="57" spans="1:4" ht="42.75" customHeight="1">
      <c r="A57" s="6" t="s">
        <v>6</v>
      </c>
      <c r="B57" s="191" t="s">
        <v>66</v>
      </c>
      <c r="C57" s="191"/>
      <c r="D57" s="191"/>
    </row>
    <row r="58" spans="1:4" ht="69.75" customHeight="1">
      <c r="A58" s="6" t="s">
        <v>7</v>
      </c>
      <c r="B58" s="168" t="s">
        <v>306</v>
      </c>
      <c r="C58" s="168"/>
      <c r="D58" s="168"/>
    </row>
    <row r="59" spans="2:4" ht="69.75" customHeight="1">
      <c r="B59" s="169" t="s">
        <v>307</v>
      </c>
      <c r="C59" s="169"/>
      <c r="D59" s="169"/>
    </row>
    <row r="60" spans="2:4" ht="71.25" customHeight="1">
      <c r="B60" s="183" t="s">
        <v>308</v>
      </c>
      <c r="C60" s="183"/>
      <c r="D60" s="183"/>
    </row>
    <row r="61" spans="2:4" ht="74.25" customHeight="1">
      <c r="B61" s="183" t="s">
        <v>309</v>
      </c>
      <c r="C61" s="183"/>
      <c r="D61" s="183"/>
    </row>
    <row r="62" spans="1:4" ht="39.75" customHeight="1">
      <c r="A62" s="6" t="s">
        <v>20</v>
      </c>
      <c r="B62" s="169" t="s">
        <v>23</v>
      </c>
      <c r="C62" s="170"/>
      <c r="D62" s="170"/>
    </row>
    <row r="63" spans="1:4" s="22" customFormat="1" ht="29.25" customHeight="1">
      <c r="A63" s="6" t="s">
        <v>45</v>
      </c>
      <c r="B63" s="169" t="s">
        <v>82</v>
      </c>
      <c r="C63" s="170"/>
      <c r="D63" s="170"/>
    </row>
    <row r="64" spans="1:4" s="22" customFormat="1" ht="42" customHeight="1">
      <c r="A64" s="6" t="s">
        <v>1</v>
      </c>
      <c r="B64" s="169" t="s">
        <v>41</v>
      </c>
      <c r="C64" s="170"/>
      <c r="D64" s="170"/>
    </row>
    <row r="65" spans="1:4" ht="18" customHeight="1">
      <c r="A65" s="6" t="s">
        <v>0</v>
      </c>
      <c r="B65" s="23" t="s">
        <v>8</v>
      </c>
      <c r="C65" s="23"/>
      <c r="D65" s="24"/>
    </row>
    <row r="66" spans="2:4" ht="18" customHeight="1">
      <c r="B66" s="14"/>
      <c r="C66" s="14"/>
      <c r="D66" s="7"/>
    </row>
    <row r="67" spans="2:4" ht="18" customHeight="1">
      <c r="B67" s="187" t="s">
        <v>21</v>
      </c>
      <c r="C67" s="188"/>
      <c r="D67" s="189"/>
    </row>
    <row r="68" spans="2:4" ht="18" customHeight="1">
      <c r="B68" s="187" t="s">
        <v>9</v>
      </c>
      <c r="C68" s="189"/>
      <c r="D68" s="10" t="s">
        <v>10</v>
      </c>
    </row>
    <row r="69" spans="2:4" ht="18" customHeight="1">
      <c r="B69" s="185"/>
      <c r="C69" s="186"/>
      <c r="D69" s="10"/>
    </row>
    <row r="70" spans="2:4" ht="18" customHeight="1">
      <c r="B70" s="185"/>
      <c r="C70" s="186"/>
      <c r="D70" s="10"/>
    </row>
    <row r="71" spans="2:4" ht="18" customHeight="1">
      <c r="B71" s="25" t="s">
        <v>11</v>
      </c>
      <c r="C71" s="25"/>
      <c r="D71" s="7"/>
    </row>
    <row r="72" spans="2:4" ht="18" customHeight="1">
      <c r="B72" s="187" t="s">
        <v>22</v>
      </c>
      <c r="C72" s="188"/>
      <c r="D72" s="189"/>
    </row>
    <row r="73" spans="2:4" ht="18" customHeight="1">
      <c r="B73" s="26" t="s">
        <v>9</v>
      </c>
      <c r="C73" s="27" t="s">
        <v>10</v>
      </c>
      <c r="D73" s="28" t="s">
        <v>12</v>
      </c>
    </row>
    <row r="74" spans="2:4" ht="18" customHeight="1">
      <c r="B74" s="29"/>
      <c r="C74" s="27"/>
      <c r="D74" s="30"/>
    </row>
    <row r="75" spans="2:4" ht="18" customHeight="1">
      <c r="B75" s="29"/>
      <c r="C75" s="27"/>
      <c r="D75" s="30"/>
    </row>
    <row r="76" spans="2:4" ht="18" customHeight="1">
      <c r="B76" s="25"/>
      <c r="C76" s="25"/>
      <c r="D76" s="7"/>
    </row>
    <row r="77" spans="2:4" ht="18" customHeight="1">
      <c r="B77" s="187" t="s">
        <v>24</v>
      </c>
      <c r="C77" s="188"/>
      <c r="D77" s="189"/>
    </row>
    <row r="78" spans="2:4" ht="18" customHeight="1">
      <c r="B78" s="180" t="s">
        <v>13</v>
      </c>
      <c r="C78" s="180"/>
      <c r="D78" s="10" t="s">
        <v>83</v>
      </c>
    </row>
    <row r="79" spans="2:4" ht="18" customHeight="1">
      <c r="B79" s="182"/>
      <c r="C79" s="182"/>
      <c r="D79" s="10"/>
    </row>
    <row r="80" ht="34.5" customHeight="1"/>
    <row r="81" spans="2:4" ht="21" customHeight="1">
      <c r="B81" s="184"/>
      <c r="C81" s="173"/>
      <c r="D81" s="173"/>
    </row>
  </sheetData>
  <sheetProtection/>
  <mergeCells count="40">
    <mergeCell ref="B61:D61"/>
    <mergeCell ref="B68:C68"/>
    <mergeCell ref="B67:D67"/>
    <mergeCell ref="B64:D64"/>
    <mergeCell ref="B52:D52"/>
    <mergeCell ref="B55:D55"/>
    <mergeCell ref="B56:D56"/>
    <mergeCell ref="B57:D57"/>
    <mergeCell ref="B62:D62"/>
    <mergeCell ref="B59:D59"/>
    <mergeCell ref="B60:D60"/>
    <mergeCell ref="C9:D9"/>
    <mergeCell ref="C10:D10"/>
    <mergeCell ref="C12:D12"/>
    <mergeCell ref="B79:C79"/>
    <mergeCell ref="B81:D81"/>
    <mergeCell ref="B69:C69"/>
    <mergeCell ref="B70:C70"/>
    <mergeCell ref="B72:D72"/>
    <mergeCell ref="B77:D77"/>
    <mergeCell ref="B78:C78"/>
    <mergeCell ref="B48:D48"/>
    <mergeCell ref="B51:D51"/>
    <mergeCell ref="B49:D49"/>
    <mergeCell ref="C6:D6"/>
    <mergeCell ref="C13:D13"/>
    <mergeCell ref="C11:D11"/>
    <mergeCell ref="C14:D14"/>
    <mergeCell ref="C8:D8"/>
    <mergeCell ref="C16:D16"/>
    <mergeCell ref="C15:D15"/>
    <mergeCell ref="B50:C50"/>
    <mergeCell ref="B58:D58"/>
    <mergeCell ref="B63:D63"/>
    <mergeCell ref="B18:D18"/>
    <mergeCell ref="B53:C53"/>
    <mergeCell ref="B54:D54"/>
    <mergeCell ref="B46:D46"/>
    <mergeCell ref="B47:C47"/>
    <mergeCell ref="B44:D4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="60" zoomScaleNormal="70" zoomScalePageLayoutView="85" workbookViewId="0" topLeftCell="A1">
      <selection activeCell="B13" sqref="B13:F13"/>
    </sheetView>
  </sheetViews>
  <sheetFormatPr defaultColWidth="9.00390625" defaultRowHeight="12.75"/>
  <cols>
    <col min="1" max="1" width="5.375" style="14" customWidth="1"/>
    <col min="2" max="2" width="24.125" style="14" customWidth="1"/>
    <col min="3" max="3" width="21.375" style="14" customWidth="1"/>
    <col min="4" max="4" width="50.125" style="14" customWidth="1"/>
    <col min="5" max="5" width="11.25390625" style="15" customWidth="1"/>
    <col min="6" max="6" width="11.875" style="14" customWidth="1"/>
    <col min="7" max="10" width="42.125" style="14" customWidth="1"/>
    <col min="11" max="12" width="15.125" style="14" customWidth="1"/>
    <col min="13" max="13" width="16.125" style="14" customWidth="1"/>
    <col min="14" max="14" width="20.625" style="14" customWidth="1"/>
    <col min="15" max="15" width="8.00390625" style="14" customWidth="1"/>
    <col min="16" max="16" width="15.875" style="14" customWidth="1"/>
    <col min="17" max="17" width="15.875" style="33" customWidth="1"/>
    <col min="18" max="18" width="15.875" style="14" customWidth="1"/>
    <col min="19" max="20" width="14.25390625" style="14" customWidth="1"/>
    <col min="21" max="21" width="15.25390625" style="14" customWidth="1"/>
    <col min="22" max="16384" width="9.125" style="14" customWidth="1"/>
  </cols>
  <sheetData>
    <row r="1" spans="2:20" ht="15">
      <c r="B1" s="31" t="str">
        <f>'Formularz oferty (załącznik 1)'!C4</f>
        <v>DFP.271.105.2024.EP</v>
      </c>
      <c r="N1" s="32" t="s">
        <v>58</v>
      </c>
      <c r="S1" s="31"/>
      <c r="T1" s="31"/>
    </row>
    <row r="2" spans="7:9" ht="15">
      <c r="G2" s="172"/>
      <c r="H2" s="172"/>
      <c r="I2" s="172"/>
    </row>
    <row r="3" ht="15">
      <c r="N3" s="32" t="s">
        <v>61</v>
      </c>
    </row>
    <row r="4" spans="2:17" ht="15">
      <c r="B4" s="34" t="s">
        <v>14</v>
      </c>
      <c r="C4" s="16">
        <v>18</v>
      </c>
      <c r="D4" s="12"/>
      <c r="E4" s="9"/>
      <c r="F4" s="6"/>
      <c r="G4" s="35" t="s">
        <v>19</v>
      </c>
      <c r="H4" s="6"/>
      <c r="I4" s="12"/>
      <c r="J4" s="6"/>
      <c r="K4" s="6"/>
      <c r="L4" s="6"/>
      <c r="M4" s="6"/>
      <c r="N4" s="6"/>
      <c r="Q4" s="14"/>
    </row>
    <row r="5" spans="2:17" ht="15">
      <c r="B5" s="34"/>
      <c r="C5" s="12"/>
      <c r="D5" s="12"/>
      <c r="E5" s="9"/>
      <c r="F5" s="6"/>
      <c r="G5" s="35"/>
      <c r="H5" s="6"/>
      <c r="I5" s="12"/>
      <c r="J5" s="6"/>
      <c r="K5" s="6"/>
      <c r="L5" s="6"/>
      <c r="M5" s="6"/>
      <c r="N5" s="6"/>
      <c r="Q5" s="14"/>
    </row>
    <row r="6" spans="1:17" ht="15">
      <c r="A6" s="34"/>
      <c r="B6" s="34"/>
      <c r="C6" s="36"/>
      <c r="D6" s="36"/>
      <c r="E6" s="7"/>
      <c r="F6" s="6"/>
      <c r="G6" s="37" t="s">
        <v>98</v>
      </c>
      <c r="H6" s="197">
        <f>SUM(N11:N11)</f>
        <v>0</v>
      </c>
      <c r="I6" s="198"/>
      <c r="Q6" s="14"/>
    </row>
    <row r="7" spans="1:17" ht="15">
      <c r="A7" s="34"/>
      <c r="C7" s="6"/>
      <c r="D7" s="6"/>
      <c r="E7" s="7"/>
      <c r="F7" s="6"/>
      <c r="G7" s="6"/>
      <c r="H7" s="6"/>
      <c r="I7" s="6"/>
      <c r="J7" s="6"/>
      <c r="K7" s="6"/>
      <c r="L7" s="6"/>
      <c r="Q7" s="14"/>
    </row>
    <row r="8" spans="1:17" ht="15">
      <c r="A8" s="34"/>
      <c r="B8" s="38"/>
      <c r="C8" s="39"/>
      <c r="D8" s="39"/>
      <c r="E8" s="40"/>
      <c r="F8" s="39"/>
      <c r="G8" s="39"/>
      <c r="H8" s="39"/>
      <c r="I8" s="39"/>
      <c r="J8" s="39"/>
      <c r="K8" s="39"/>
      <c r="L8" s="39"/>
      <c r="Q8" s="14"/>
    </row>
    <row r="9" spans="2:17" ht="15">
      <c r="B9" s="34"/>
      <c r="E9" s="41"/>
      <c r="Q9" s="14"/>
    </row>
    <row r="10" spans="1:14" s="34" customFormat="1" ht="69.75" customHeight="1">
      <c r="A10" s="42" t="s">
        <v>44</v>
      </c>
      <c r="B10" s="42" t="s">
        <v>15</v>
      </c>
      <c r="C10" s="42" t="s">
        <v>16</v>
      </c>
      <c r="D10" s="42" t="s">
        <v>164</v>
      </c>
      <c r="E10" s="43" t="s">
        <v>60</v>
      </c>
      <c r="F10" s="44"/>
      <c r="G10" s="42" t="str">
        <f>"Nazwa handlowa /
"&amp;C10&amp;" / 
"&amp;D10</f>
        <v>Nazwa handlowa /
Dawka / 
Postać /Opakowanie</v>
      </c>
      <c r="H10" s="42" t="s">
        <v>59</v>
      </c>
      <c r="I10" s="42" t="str">
        <f>B10</f>
        <v>Skład</v>
      </c>
      <c r="J10" s="42" t="s">
        <v>107</v>
      </c>
      <c r="K10" s="42" t="s">
        <v>38</v>
      </c>
      <c r="L10" s="42" t="s">
        <v>39</v>
      </c>
      <c r="M10" s="45" t="s">
        <v>99</v>
      </c>
      <c r="N10" s="42" t="s">
        <v>17</v>
      </c>
    </row>
    <row r="11" spans="1:14" ht="285">
      <c r="A11" s="46" t="s">
        <v>2</v>
      </c>
      <c r="B11" s="44" t="s">
        <v>267</v>
      </c>
      <c r="C11" s="44" t="s">
        <v>268</v>
      </c>
      <c r="D11" s="68" t="s">
        <v>402</v>
      </c>
      <c r="E11" s="44">
        <v>100</v>
      </c>
      <c r="F11" s="44" t="s">
        <v>67</v>
      </c>
      <c r="G11" s="47" t="s">
        <v>301</v>
      </c>
      <c r="H11" s="47"/>
      <c r="I11" s="47"/>
      <c r="J11" s="47" t="s">
        <v>302</v>
      </c>
      <c r="K11" s="47"/>
      <c r="L11" s="47" t="str">
        <f>IF(K11=0,"0,00",IF(K11&gt;0,ROUND(E11/K11,2)))</f>
        <v>0,00</v>
      </c>
      <c r="M11" s="47"/>
      <c r="N11" s="49">
        <f>ROUND(L11*ROUND(M11,2),2)</f>
        <v>0</v>
      </c>
    </row>
    <row r="13" spans="2:14" ht="34.5" customHeight="1">
      <c r="B13" s="192" t="s">
        <v>97</v>
      </c>
      <c r="C13" s="207"/>
      <c r="D13" s="207"/>
      <c r="E13" s="207"/>
      <c r="F13" s="207"/>
      <c r="G13" s="50"/>
      <c r="H13" s="50"/>
      <c r="I13" s="50"/>
      <c r="J13" s="50"/>
      <c r="K13" s="50"/>
      <c r="L13" s="50"/>
      <c r="M13" s="50"/>
      <c r="N13" s="50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24"/>
  <sheetViews>
    <sheetView showGridLines="0" view="pageBreakPreview" zoomScale="60" zoomScaleNormal="70" zoomScalePageLayoutView="80" workbookViewId="0" topLeftCell="A4">
      <selection activeCell="B22" sqref="B22:F22"/>
    </sheetView>
  </sheetViews>
  <sheetFormatPr defaultColWidth="9.00390625" defaultRowHeight="12.75"/>
  <cols>
    <col min="1" max="1" width="5.375" style="14" customWidth="1"/>
    <col min="2" max="2" width="82.75390625" style="14" customWidth="1"/>
    <col min="3" max="3" width="20.125" style="14" customWidth="1"/>
    <col min="4" max="4" width="0.2421875" style="14" hidden="1" customWidth="1"/>
    <col min="5" max="5" width="11.25390625" style="15" customWidth="1"/>
    <col min="6" max="6" width="11.875" style="14" customWidth="1"/>
    <col min="7" max="7" width="42.125" style="14" customWidth="1"/>
    <col min="8" max="8" width="16.875" style="14" customWidth="1"/>
    <col min="9" max="9" width="16.00390625" style="14" customWidth="1"/>
    <col min="10" max="10" width="24.875" style="14" customWidth="1"/>
    <col min="11" max="12" width="15.125" style="14" customWidth="1"/>
    <col min="13" max="13" width="16.125" style="14" customWidth="1"/>
    <col min="14" max="14" width="20.625" style="14" customWidth="1"/>
    <col min="15" max="15" width="8.00390625" style="14" customWidth="1"/>
    <col min="16" max="16" width="15.875" style="14" customWidth="1"/>
    <col min="17" max="17" width="15.875" style="33" customWidth="1"/>
    <col min="18" max="18" width="15.875" style="14" customWidth="1"/>
    <col min="19" max="20" width="14.25390625" style="14" customWidth="1"/>
    <col min="21" max="21" width="15.25390625" style="14" customWidth="1"/>
    <col min="22" max="16384" width="9.125" style="14" customWidth="1"/>
  </cols>
  <sheetData>
    <row r="1" spans="2:20" ht="15">
      <c r="B1" s="31" t="str">
        <f>'Formularz oferty (załącznik 1)'!C4</f>
        <v>DFP.271.105.2024.EP</v>
      </c>
      <c r="N1" s="32" t="s">
        <v>58</v>
      </c>
      <c r="S1" s="31"/>
      <c r="T1" s="31"/>
    </row>
    <row r="2" spans="7:9" ht="15">
      <c r="G2" s="172"/>
      <c r="H2" s="172"/>
      <c r="I2" s="172"/>
    </row>
    <row r="3" ht="15">
      <c r="N3" s="32" t="s">
        <v>61</v>
      </c>
    </row>
    <row r="4" spans="2:17" ht="15">
      <c r="B4" s="34" t="s">
        <v>14</v>
      </c>
      <c r="C4" s="16">
        <v>26</v>
      </c>
      <c r="D4" s="12"/>
      <c r="E4" s="9"/>
      <c r="F4" s="6"/>
      <c r="G4" s="35" t="s">
        <v>19</v>
      </c>
      <c r="H4" s="6"/>
      <c r="I4" s="12"/>
      <c r="J4" s="6"/>
      <c r="K4" s="6"/>
      <c r="L4" s="6"/>
      <c r="M4" s="6"/>
      <c r="N4" s="6"/>
      <c r="Q4" s="14"/>
    </row>
    <row r="5" spans="2:17" ht="15">
      <c r="B5" s="34"/>
      <c r="C5" s="12"/>
      <c r="D5" s="12"/>
      <c r="E5" s="9"/>
      <c r="F5" s="6"/>
      <c r="G5" s="35"/>
      <c r="H5" s="6"/>
      <c r="I5" s="12"/>
      <c r="J5" s="6"/>
      <c r="K5" s="6"/>
      <c r="L5" s="6"/>
      <c r="M5" s="6"/>
      <c r="N5" s="6"/>
      <c r="Q5" s="14"/>
    </row>
    <row r="6" spans="1:17" ht="15">
      <c r="A6" s="34"/>
      <c r="B6" s="34"/>
      <c r="C6" s="36"/>
      <c r="D6" s="36"/>
      <c r="E6" s="7"/>
      <c r="F6" s="6"/>
      <c r="G6" s="37" t="s">
        <v>98</v>
      </c>
      <c r="H6" s="197">
        <f>SUM(N11:N20)</f>
        <v>0</v>
      </c>
      <c r="I6" s="198"/>
      <c r="Q6" s="14"/>
    </row>
    <row r="7" spans="1:17" ht="15">
      <c r="A7" s="34"/>
      <c r="C7" s="6"/>
      <c r="D7" s="6"/>
      <c r="E7" s="7"/>
      <c r="F7" s="6"/>
      <c r="G7" s="6"/>
      <c r="H7" s="6"/>
      <c r="I7" s="6"/>
      <c r="J7" s="6"/>
      <c r="K7" s="6"/>
      <c r="L7" s="6"/>
      <c r="Q7" s="14"/>
    </row>
    <row r="8" spans="1:17" ht="15">
      <c r="A8" s="34"/>
      <c r="B8" s="38"/>
      <c r="C8" s="39"/>
      <c r="D8" s="39"/>
      <c r="E8" s="40"/>
      <c r="F8" s="39"/>
      <c r="G8" s="39"/>
      <c r="H8" s="39"/>
      <c r="I8" s="39"/>
      <c r="J8" s="39"/>
      <c r="K8" s="39"/>
      <c r="L8" s="39"/>
      <c r="Q8" s="14"/>
    </row>
    <row r="9" spans="2:17" ht="15">
      <c r="B9" s="34"/>
      <c r="E9" s="41"/>
      <c r="J9" s="147"/>
      <c r="Q9" s="14"/>
    </row>
    <row r="10" spans="1:14" s="34" customFormat="1" ht="69.75" customHeight="1">
      <c r="A10" s="42" t="s">
        <v>44</v>
      </c>
      <c r="B10" s="42" t="s">
        <v>15</v>
      </c>
      <c r="C10" s="42" t="s">
        <v>197</v>
      </c>
      <c r="D10" s="42"/>
      <c r="E10" s="43" t="s">
        <v>60</v>
      </c>
      <c r="F10" s="44"/>
      <c r="G10" s="42" t="str">
        <f>"Nazwa handlowa /
"&amp;C10&amp;" / 
"&amp;D10</f>
        <v>Nazwa handlowa /
Wymiary / 
</v>
      </c>
      <c r="H10" s="45" t="s">
        <v>143</v>
      </c>
      <c r="I10" s="45" t="str">
        <f>B10</f>
        <v>Skład</v>
      </c>
      <c r="J10" s="149" t="s">
        <v>303</v>
      </c>
      <c r="K10" s="42" t="s">
        <v>38</v>
      </c>
      <c r="L10" s="42" t="s">
        <v>39</v>
      </c>
      <c r="M10" s="45" t="s">
        <v>99</v>
      </c>
      <c r="N10" s="42" t="s">
        <v>17</v>
      </c>
    </row>
    <row r="11" spans="1:14" ht="105" customHeight="1">
      <c r="A11" s="46" t="s">
        <v>2</v>
      </c>
      <c r="B11" s="44" t="s">
        <v>316</v>
      </c>
      <c r="C11" s="44" t="s">
        <v>269</v>
      </c>
      <c r="D11" s="44" t="s">
        <v>317</v>
      </c>
      <c r="E11" s="123">
        <v>540</v>
      </c>
      <c r="F11" s="44" t="s">
        <v>67</v>
      </c>
      <c r="G11" s="47" t="s">
        <v>65</v>
      </c>
      <c r="H11" s="47"/>
      <c r="I11" s="47"/>
      <c r="J11" s="48"/>
      <c r="K11" s="47"/>
      <c r="L11" s="47" t="str">
        <f aca="true" t="shared" si="0" ref="L11:L20">IF(K11=0,"0,00",IF(K11&gt;0,ROUND(E11/K11,2)))</f>
        <v>0,00</v>
      </c>
      <c r="M11" s="47"/>
      <c r="N11" s="49">
        <f>ROUND(L11*ROUND(M11,2),2)</f>
        <v>0</v>
      </c>
    </row>
    <row r="12" spans="1:14" ht="104.25" customHeight="1">
      <c r="A12" s="46" t="s">
        <v>3</v>
      </c>
      <c r="B12" s="44" t="s">
        <v>318</v>
      </c>
      <c r="C12" s="44" t="s">
        <v>270</v>
      </c>
      <c r="D12" s="44" t="s">
        <v>317</v>
      </c>
      <c r="E12" s="123">
        <v>1350</v>
      </c>
      <c r="F12" s="44" t="s">
        <v>67</v>
      </c>
      <c r="G12" s="47" t="s">
        <v>65</v>
      </c>
      <c r="H12" s="47"/>
      <c r="I12" s="47"/>
      <c r="J12" s="48"/>
      <c r="K12" s="47"/>
      <c r="L12" s="47" t="str">
        <f t="shared" si="0"/>
        <v>0,00</v>
      </c>
      <c r="M12" s="47"/>
      <c r="N12" s="49">
        <f aca="true" t="shared" si="1" ref="N12:N20">ROUND(L12*ROUND(M12,2),2)</f>
        <v>0</v>
      </c>
    </row>
    <row r="13" spans="1:14" ht="105" customHeight="1">
      <c r="A13" s="46" t="s">
        <v>4</v>
      </c>
      <c r="B13" s="44" t="s">
        <v>318</v>
      </c>
      <c r="C13" s="44" t="s">
        <v>271</v>
      </c>
      <c r="D13" s="44" t="s">
        <v>317</v>
      </c>
      <c r="E13" s="123">
        <v>900</v>
      </c>
      <c r="F13" s="44" t="s">
        <v>67</v>
      </c>
      <c r="G13" s="47" t="s">
        <v>65</v>
      </c>
      <c r="H13" s="47"/>
      <c r="I13" s="47"/>
      <c r="J13" s="48"/>
      <c r="K13" s="47"/>
      <c r="L13" s="47" t="str">
        <f t="shared" si="0"/>
        <v>0,00</v>
      </c>
      <c r="M13" s="47"/>
      <c r="N13" s="49">
        <f t="shared" si="1"/>
        <v>0</v>
      </c>
    </row>
    <row r="14" spans="1:14" ht="110.25" customHeight="1">
      <c r="A14" s="46" t="s">
        <v>5</v>
      </c>
      <c r="B14" s="44" t="s">
        <v>318</v>
      </c>
      <c r="C14" s="44" t="s">
        <v>272</v>
      </c>
      <c r="D14" s="44" t="s">
        <v>317</v>
      </c>
      <c r="E14" s="123">
        <v>360</v>
      </c>
      <c r="F14" s="44" t="s">
        <v>67</v>
      </c>
      <c r="G14" s="47" t="s">
        <v>65</v>
      </c>
      <c r="H14" s="47"/>
      <c r="I14" s="47"/>
      <c r="J14" s="48"/>
      <c r="K14" s="47"/>
      <c r="L14" s="47" t="str">
        <f t="shared" si="0"/>
        <v>0,00</v>
      </c>
      <c r="M14" s="47"/>
      <c r="N14" s="49">
        <f t="shared" si="1"/>
        <v>0</v>
      </c>
    </row>
    <row r="15" spans="1:14" ht="120">
      <c r="A15" s="46" t="s">
        <v>40</v>
      </c>
      <c r="B15" s="44" t="s">
        <v>319</v>
      </c>
      <c r="C15" s="44" t="s">
        <v>273</v>
      </c>
      <c r="D15" s="44" t="s">
        <v>317</v>
      </c>
      <c r="E15" s="123">
        <v>200</v>
      </c>
      <c r="F15" s="44" t="s">
        <v>67</v>
      </c>
      <c r="G15" s="47" t="s">
        <v>65</v>
      </c>
      <c r="H15" s="47"/>
      <c r="I15" s="47"/>
      <c r="J15" s="48"/>
      <c r="K15" s="47"/>
      <c r="L15" s="47" t="str">
        <f t="shared" si="0"/>
        <v>0,00</v>
      </c>
      <c r="M15" s="47"/>
      <c r="N15" s="49">
        <f t="shared" si="1"/>
        <v>0</v>
      </c>
    </row>
    <row r="16" spans="1:14" ht="120">
      <c r="A16" s="46" t="s">
        <v>46</v>
      </c>
      <c r="B16" s="44" t="s">
        <v>319</v>
      </c>
      <c r="C16" s="44" t="s">
        <v>274</v>
      </c>
      <c r="D16" s="44" t="s">
        <v>317</v>
      </c>
      <c r="E16" s="123">
        <v>200</v>
      </c>
      <c r="F16" s="44" t="s">
        <v>67</v>
      </c>
      <c r="G16" s="47" t="s">
        <v>65</v>
      </c>
      <c r="H16" s="47"/>
      <c r="I16" s="47"/>
      <c r="J16" s="48"/>
      <c r="K16" s="47"/>
      <c r="L16" s="47" t="str">
        <f t="shared" si="0"/>
        <v>0,00</v>
      </c>
      <c r="M16" s="47"/>
      <c r="N16" s="49">
        <f t="shared" si="1"/>
        <v>0</v>
      </c>
    </row>
    <row r="17" spans="1:14" ht="120">
      <c r="A17" s="46" t="s">
        <v>6</v>
      </c>
      <c r="B17" s="44" t="s">
        <v>320</v>
      </c>
      <c r="C17" s="44" t="s">
        <v>275</v>
      </c>
      <c r="D17" s="44" t="s">
        <v>317</v>
      </c>
      <c r="E17" s="123">
        <v>720</v>
      </c>
      <c r="F17" s="44" t="s">
        <v>67</v>
      </c>
      <c r="G17" s="47" t="s">
        <v>65</v>
      </c>
      <c r="H17" s="47"/>
      <c r="I17" s="47"/>
      <c r="J17" s="48"/>
      <c r="K17" s="47"/>
      <c r="L17" s="47" t="str">
        <f t="shared" si="0"/>
        <v>0,00</v>
      </c>
      <c r="M17" s="47"/>
      <c r="N17" s="49">
        <f t="shared" si="1"/>
        <v>0</v>
      </c>
    </row>
    <row r="18" spans="1:14" ht="120">
      <c r="A18" s="46" t="s">
        <v>7</v>
      </c>
      <c r="B18" s="44" t="s">
        <v>319</v>
      </c>
      <c r="C18" s="44" t="s">
        <v>276</v>
      </c>
      <c r="D18" s="44" t="s">
        <v>317</v>
      </c>
      <c r="E18" s="123">
        <v>200</v>
      </c>
      <c r="F18" s="44" t="s">
        <v>67</v>
      </c>
      <c r="G18" s="47" t="s">
        <v>65</v>
      </c>
      <c r="H18" s="47"/>
      <c r="I18" s="47"/>
      <c r="J18" s="48"/>
      <c r="K18" s="47"/>
      <c r="L18" s="47" t="str">
        <f t="shared" si="0"/>
        <v>0,00</v>
      </c>
      <c r="M18" s="47"/>
      <c r="N18" s="49">
        <f t="shared" si="1"/>
        <v>0</v>
      </c>
    </row>
    <row r="19" spans="1:14" ht="120">
      <c r="A19" s="46" t="s">
        <v>20</v>
      </c>
      <c r="B19" s="44" t="s">
        <v>319</v>
      </c>
      <c r="C19" s="44" t="s">
        <v>277</v>
      </c>
      <c r="D19" s="44" t="s">
        <v>317</v>
      </c>
      <c r="E19" s="123">
        <v>540</v>
      </c>
      <c r="F19" s="44" t="s">
        <v>67</v>
      </c>
      <c r="G19" s="47" t="s">
        <v>65</v>
      </c>
      <c r="H19" s="47"/>
      <c r="I19" s="47"/>
      <c r="J19" s="48"/>
      <c r="K19" s="47"/>
      <c r="L19" s="47" t="str">
        <f t="shared" si="0"/>
        <v>0,00</v>
      </c>
      <c r="M19" s="47"/>
      <c r="N19" s="49">
        <f t="shared" si="1"/>
        <v>0</v>
      </c>
    </row>
    <row r="20" spans="1:14" ht="120">
      <c r="A20" s="46" t="s">
        <v>45</v>
      </c>
      <c r="B20" s="44" t="s">
        <v>319</v>
      </c>
      <c r="C20" s="44" t="s">
        <v>278</v>
      </c>
      <c r="D20" s="44" t="s">
        <v>317</v>
      </c>
      <c r="E20" s="123">
        <v>200</v>
      </c>
      <c r="F20" s="44" t="s">
        <v>67</v>
      </c>
      <c r="G20" s="47" t="s">
        <v>65</v>
      </c>
      <c r="H20" s="47"/>
      <c r="I20" s="47"/>
      <c r="J20" s="48"/>
      <c r="K20" s="47"/>
      <c r="L20" s="47" t="str">
        <f t="shared" si="0"/>
        <v>0,00</v>
      </c>
      <c r="M20" s="47"/>
      <c r="N20" s="49">
        <f t="shared" si="1"/>
        <v>0</v>
      </c>
    </row>
    <row r="21" ht="15">
      <c r="E21" s="14"/>
    </row>
    <row r="22" spans="2:6" ht="24" customHeight="1">
      <c r="B22" s="195" t="s">
        <v>141</v>
      </c>
      <c r="C22" s="196"/>
      <c r="D22" s="196"/>
      <c r="E22" s="196"/>
      <c r="F22" s="196"/>
    </row>
    <row r="24" spans="2:14" ht="34.5" customHeight="1">
      <c r="B24" s="192" t="s">
        <v>97</v>
      </c>
      <c r="C24" s="207"/>
      <c r="D24" s="207"/>
      <c r="E24" s="207"/>
      <c r="F24" s="207"/>
      <c r="G24" s="50"/>
      <c r="H24" s="50"/>
      <c r="I24" s="50"/>
      <c r="J24" s="50"/>
      <c r="K24" s="50"/>
      <c r="L24" s="50"/>
      <c r="M24" s="50"/>
      <c r="N24" s="50"/>
    </row>
  </sheetData>
  <sheetProtection/>
  <mergeCells count="4">
    <mergeCell ref="G2:I2"/>
    <mergeCell ref="H6:I6"/>
    <mergeCell ref="B22:F22"/>
    <mergeCell ref="B24:F2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8"/>
  <sheetViews>
    <sheetView showGridLines="0" view="pageBreakPreview" zoomScale="85" zoomScaleNormal="70" zoomScaleSheetLayoutView="85" zoomScalePageLayoutView="80" workbookViewId="0" topLeftCell="A4">
      <selection activeCell="B15" sqref="B15"/>
    </sheetView>
  </sheetViews>
  <sheetFormatPr defaultColWidth="9.00390625" defaultRowHeight="12.75"/>
  <cols>
    <col min="1" max="1" width="5.375" style="103" customWidth="1"/>
    <col min="2" max="2" width="65.00390625" style="103" customWidth="1"/>
    <col min="3" max="3" width="10.375" style="103" customWidth="1"/>
    <col min="4" max="4" width="16.625" style="103" customWidth="1"/>
    <col min="5" max="5" width="11.25390625" style="105" customWidth="1"/>
    <col min="6" max="6" width="11.875" style="103" customWidth="1"/>
    <col min="7" max="7" width="42.125" style="103" customWidth="1"/>
    <col min="8" max="8" width="17.125" style="103" customWidth="1"/>
    <col min="9" max="9" width="16.00390625" style="103" customWidth="1"/>
    <col min="10" max="10" width="27.875" style="103" customWidth="1"/>
    <col min="11" max="12" width="15.125" style="103" customWidth="1"/>
    <col min="13" max="13" width="16.125" style="103" customWidth="1"/>
    <col min="14" max="14" width="20.625" style="103" customWidth="1"/>
    <col min="15" max="15" width="8.00390625" style="103" customWidth="1"/>
    <col min="16" max="16" width="15.875" style="103" customWidth="1"/>
    <col min="17" max="17" width="15.875" style="106" customWidth="1"/>
    <col min="18" max="18" width="15.875" style="103" customWidth="1"/>
    <col min="19" max="20" width="14.25390625" style="103" customWidth="1"/>
    <col min="21" max="21" width="15.25390625" style="103" customWidth="1"/>
    <col min="22" max="16384" width="9.125" style="103" customWidth="1"/>
  </cols>
  <sheetData>
    <row r="1" spans="2:20" ht="15">
      <c r="B1" s="104" t="str">
        <f>'Formularz oferty (załącznik 1)'!C4</f>
        <v>DFP.271.105.2024.EP</v>
      </c>
      <c r="N1" s="104" t="s">
        <v>58</v>
      </c>
      <c r="S1" s="104"/>
      <c r="T1" s="104"/>
    </row>
    <row r="2" spans="7:9" ht="15">
      <c r="G2" s="210"/>
      <c r="H2" s="210"/>
      <c r="I2" s="210"/>
    </row>
    <row r="3" ht="15">
      <c r="N3" s="104" t="s">
        <v>61</v>
      </c>
    </row>
    <row r="4" spans="2:17" ht="15">
      <c r="B4" s="107" t="s">
        <v>14</v>
      </c>
      <c r="C4" s="108">
        <v>20</v>
      </c>
      <c r="D4" s="109"/>
      <c r="E4" s="110"/>
      <c r="F4" s="87"/>
      <c r="G4" s="111" t="s">
        <v>19</v>
      </c>
      <c r="H4" s="87"/>
      <c r="I4" s="109"/>
      <c r="J4" s="87"/>
      <c r="K4" s="87"/>
      <c r="L4" s="87"/>
      <c r="M4" s="87"/>
      <c r="N4" s="87"/>
      <c r="Q4" s="103"/>
    </row>
    <row r="5" spans="2:17" ht="15">
      <c r="B5" s="107"/>
      <c r="C5" s="109"/>
      <c r="D5" s="109"/>
      <c r="E5" s="110"/>
      <c r="F5" s="87"/>
      <c r="G5" s="111"/>
      <c r="H5" s="87"/>
      <c r="I5" s="109"/>
      <c r="J5" s="87"/>
      <c r="K5" s="87"/>
      <c r="L5" s="87"/>
      <c r="M5" s="87"/>
      <c r="N5" s="87"/>
      <c r="Q5" s="103"/>
    </row>
    <row r="6" spans="1:17" ht="15">
      <c r="A6" s="107"/>
      <c r="B6" s="107"/>
      <c r="C6" s="112"/>
      <c r="D6" s="112"/>
      <c r="E6" s="110"/>
      <c r="F6" s="87"/>
      <c r="G6" s="113" t="s">
        <v>98</v>
      </c>
      <c r="H6" s="211">
        <f>SUM(N11:N14)</f>
        <v>0</v>
      </c>
      <c r="I6" s="212"/>
      <c r="Q6" s="103"/>
    </row>
    <row r="7" spans="1:17" ht="15">
      <c r="A7" s="107"/>
      <c r="C7" s="87"/>
      <c r="D7" s="87"/>
      <c r="E7" s="110"/>
      <c r="F7" s="87"/>
      <c r="G7" s="87"/>
      <c r="H7" s="87"/>
      <c r="I7" s="87"/>
      <c r="J7" s="87"/>
      <c r="K7" s="87"/>
      <c r="L7" s="87"/>
      <c r="Q7" s="103"/>
    </row>
    <row r="8" spans="1:17" ht="15">
      <c r="A8" s="107"/>
      <c r="B8" s="114"/>
      <c r="C8" s="115"/>
      <c r="D8" s="115"/>
      <c r="E8" s="115"/>
      <c r="F8" s="115"/>
      <c r="G8" s="115"/>
      <c r="H8" s="115"/>
      <c r="I8" s="115"/>
      <c r="J8" s="115"/>
      <c r="K8" s="115"/>
      <c r="L8" s="115"/>
      <c r="Q8" s="103"/>
    </row>
    <row r="9" spans="2:17" ht="15">
      <c r="B9" s="107"/>
      <c r="J9" s="154"/>
      <c r="Q9" s="103"/>
    </row>
    <row r="10" spans="1:14" s="107" customFormat="1" ht="69.75" customHeight="1">
      <c r="A10" s="116" t="s">
        <v>44</v>
      </c>
      <c r="B10" s="116" t="s">
        <v>15</v>
      </c>
      <c r="C10" s="116" t="s">
        <v>16</v>
      </c>
      <c r="D10" s="116" t="s">
        <v>164</v>
      </c>
      <c r="E10" s="117" t="s">
        <v>60</v>
      </c>
      <c r="F10" s="86"/>
      <c r="G10" s="116" t="str">
        <f>"Nazwa handlowa /
"&amp;C10&amp;" / 
"&amp;D10</f>
        <v>Nazwa handlowa /
Dawka / 
Postać /Opakowanie</v>
      </c>
      <c r="H10" s="118" t="s">
        <v>143</v>
      </c>
      <c r="I10" s="118" t="str">
        <f>B10</f>
        <v>Skład</v>
      </c>
      <c r="J10" s="118" t="s">
        <v>303</v>
      </c>
      <c r="K10" s="116" t="s">
        <v>38</v>
      </c>
      <c r="L10" s="116" t="s">
        <v>39</v>
      </c>
      <c r="M10" s="118" t="s">
        <v>99</v>
      </c>
      <c r="N10" s="116" t="s">
        <v>17</v>
      </c>
    </row>
    <row r="11" spans="1:14" ht="64.5" customHeight="1">
      <c r="A11" s="119" t="s">
        <v>2</v>
      </c>
      <c r="B11" s="162" t="s">
        <v>405</v>
      </c>
      <c r="C11" s="162" t="s">
        <v>279</v>
      </c>
      <c r="D11" s="162" t="s">
        <v>280</v>
      </c>
      <c r="E11" s="163">
        <v>144</v>
      </c>
      <c r="F11" s="162" t="s">
        <v>67</v>
      </c>
      <c r="G11" s="120" t="s">
        <v>65</v>
      </c>
      <c r="H11" s="120"/>
      <c r="I11" s="120"/>
      <c r="J11" s="121"/>
      <c r="K11" s="120"/>
      <c r="L11" s="120" t="str">
        <f>IF(K11=0,"0,00",IF(K11&gt;0,ROUND(E11/K11,2)))</f>
        <v>0,00</v>
      </c>
      <c r="M11" s="120"/>
      <c r="N11" s="122">
        <f>ROUND(L11*ROUND(M11,2),2)</f>
        <v>0</v>
      </c>
    </row>
    <row r="12" spans="1:14" ht="66" customHeight="1">
      <c r="A12" s="119" t="s">
        <v>3</v>
      </c>
      <c r="B12" s="162" t="s">
        <v>406</v>
      </c>
      <c r="C12" s="162" t="s">
        <v>281</v>
      </c>
      <c r="D12" s="162" t="s">
        <v>280</v>
      </c>
      <c r="E12" s="163">
        <v>5400</v>
      </c>
      <c r="F12" s="162" t="s">
        <v>67</v>
      </c>
      <c r="G12" s="120" t="s">
        <v>65</v>
      </c>
      <c r="H12" s="120"/>
      <c r="I12" s="120"/>
      <c r="J12" s="121"/>
      <c r="K12" s="120"/>
      <c r="L12" s="120" t="str">
        <f>IF(K12=0,"0,00",IF(K12&gt;0,ROUND(E12/K12,2)))</f>
        <v>0,00</v>
      </c>
      <c r="M12" s="120"/>
      <c r="N12" s="122">
        <f>ROUND(L12*ROUND(M12,2),2)</f>
        <v>0</v>
      </c>
    </row>
    <row r="13" spans="1:14" ht="67.5" customHeight="1">
      <c r="A13" s="119" t="s">
        <v>4</v>
      </c>
      <c r="B13" s="162" t="s">
        <v>407</v>
      </c>
      <c r="C13" s="162" t="s">
        <v>282</v>
      </c>
      <c r="D13" s="162" t="s">
        <v>280</v>
      </c>
      <c r="E13" s="163">
        <v>100</v>
      </c>
      <c r="F13" s="162" t="s">
        <v>67</v>
      </c>
      <c r="G13" s="120" t="s">
        <v>65</v>
      </c>
      <c r="H13" s="120"/>
      <c r="I13" s="120"/>
      <c r="J13" s="121"/>
      <c r="K13" s="120"/>
      <c r="L13" s="120" t="str">
        <f>IF(K13=0,"0,00",IF(K13&gt;0,ROUND(E13/K13,2)))</f>
        <v>0,00</v>
      </c>
      <c r="M13" s="120"/>
      <c r="N13" s="122">
        <f>ROUND(L13*ROUND(M13,2),2)</f>
        <v>0</v>
      </c>
    </row>
    <row r="14" spans="1:14" ht="65.25" customHeight="1">
      <c r="A14" s="119" t="s">
        <v>5</v>
      </c>
      <c r="B14" s="162" t="s">
        <v>407</v>
      </c>
      <c r="C14" s="162" t="s">
        <v>283</v>
      </c>
      <c r="D14" s="162" t="s">
        <v>284</v>
      </c>
      <c r="E14" s="163">
        <v>60</v>
      </c>
      <c r="F14" s="162" t="s">
        <v>67</v>
      </c>
      <c r="G14" s="120" t="s">
        <v>65</v>
      </c>
      <c r="H14" s="120"/>
      <c r="I14" s="120"/>
      <c r="J14" s="121"/>
      <c r="K14" s="120"/>
      <c r="L14" s="120" t="str">
        <f>IF(K14=0,"0,00",IF(K14&gt;0,ROUND(E14/K14,2)))</f>
        <v>0,00</v>
      </c>
      <c r="M14" s="120"/>
      <c r="N14" s="122">
        <f>ROUND(L14*ROUND(M14,2),2)</f>
        <v>0</v>
      </c>
    </row>
    <row r="15" spans="2:6" ht="15">
      <c r="B15" s="81"/>
      <c r="C15" s="81"/>
      <c r="D15" s="81"/>
      <c r="E15" s="81"/>
      <c r="F15" s="81"/>
    </row>
    <row r="16" spans="2:6" ht="24" customHeight="1">
      <c r="B16" s="213" t="s">
        <v>141</v>
      </c>
      <c r="C16" s="214"/>
      <c r="D16" s="214"/>
      <c r="E16" s="214"/>
      <c r="F16" s="214"/>
    </row>
    <row r="17" spans="2:6" ht="23.25" customHeight="1">
      <c r="B17" s="81"/>
      <c r="C17" s="81"/>
      <c r="D17" s="215"/>
      <c r="E17" s="215"/>
      <c r="F17" s="81"/>
    </row>
    <row r="18" spans="2:14" ht="34.5" customHeight="1">
      <c r="B18" s="192" t="s">
        <v>97</v>
      </c>
      <c r="C18" s="192"/>
      <c r="D18" s="192"/>
      <c r="E18" s="192"/>
      <c r="F18" s="192"/>
      <c r="G18" s="192"/>
      <c r="H18" s="81"/>
      <c r="I18" s="81"/>
      <c r="J18" s="81"/>
      <c r="K18" s="81"/>
      <c r="L18" s="81"/>
      <c r="M18" s="81"/>
      <c r="N18" s="81"/>
    </row>
  </sheetData>
  <sheetProtection/>
  <mergeCells count="5">
    <mergeCell ref="G2:I2"/>
    <mergeCell ref="H6:I6"/>
    <mergeCell ref="B16:F16"/>
    <mergeCell ref="B18:G18"/>
    <mergeCell ref="D17:E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3"/>
  <sheetViews>
    <sheetView showGridLines="0" view="pageBreakPreview" zoomScale="70" zoomScaleNormal="85" zoomScaleSheetLayoutView="70" zoomScalePageLayoutView="80" workbookViewId="0" topLeftCell="A28">
      <selection activeCell="P29" sqref="P29"/>
    </sheetView>
  </sheetViews>
  <sheetFormatPr defaultColWidth="9.00390625" defaultRowHeight="12.75"/>
  <cols>
    <col min="1" max="1" width="5.375" style="50" customWidth="1"/>
    <col min="2" max="2" width="36.625" style="50" customWidth="1"/>
    <col min="3" max="3" width="30.125" style="50" customWidth="1"/>
    <col min="4" max="4" width="21.375" style="50" customWidth="1"/>
    <col min="5" max="5" width="11.25390625" style="52" customWidth="1"/>
    <col min="6" max="6" width="11.875" style="50" customWidth="1"/>
    <col min="7" max="7" width="42.125" style="50" customWidth="1"/>
    <col min="8" max="8" width="26.625" style="50" customWidth="1"/>
    <col min="9" max="10" width="19.875" style="50" customWidth="1"/>
    <col min="11" max="12" width="15.125" style="50" customWidth="1"/>
    <col min="13" max="13" width="16.125" style="50" customWidth="1"/>
    <col min="14" max="14" width="20.625" style="50" customWidth="1"/>
    <col min="15" max="15" width="8.00390625" style="50" customWidth="1"/>
    <col min="16" max="16" width="15.875" style="50" customWidth="1"/>
    <col min="17" max="17" width="15.875" style="54" customWidth="1"/>
    <col min="18" max="18" width="15.875" style="50" customWidth="1"/>
    <col min="19" max="20" width="14.25390625" style="50" customWidth="1"/>
    <col min="21" max="21" width="15.25390625" style="50" customWidth="1"/>
    <col min="22" max="16384" width="9.125" style="50" customWidth="1"/>
  </cols>
  <sheetData>
    <row r="1" spans="2:20" ht="15">
      <c r="B1" s="51" t="str">
        <f>'Formularz oferty (załącznik 1)'!C4</f>
        <v>DFP.271.105.2024.EP</v>
      </c>
      <c r="N1" s="53" t="s">
        <v>58</v>
      </c>
      <c r="S1" s="51"/>
      <c r="T1" s="51"/>
    </row>
    <row r="2" spans="7:9" ht="15">
      <c r="G2" s="192"/>
      <c r="H2" s="192"/>
      <c r="I2" s="192"/>
    </row>
    <row r="3" ht="15">
      <c r="N3" s="53" t="s">
        <v>61</v>
      </c>
    </row>
    <row r="4" spans="2:17" ht="15">
      <c r="B4" s="55" t="s">
        <v>14</v>
      </c>
      <c r="C4" s="56">
        <v>21</v>
      </c>
      <c r="D4" s="57"/>
      <c r="E4" s="58"/>
      <c r="F4" s="59"/>
      <c r="G4" s="60" t="s">
        <v>19</v>
      </c>
      <c r="H4" s="59"/>
      <c r="I4" s="57"/>
      <c r="J4" s="59"/>
      <c r="K4" s="59"/>
      <c r="L4" s="59"/>
      <c r="M4" s="59"/>
      <c r="N4" s="59"/>
      <c r="Q4" s="50"/>
    </row>
    <row r="5" spans="2:17" ht="15">
      <c r="B5" s="55"/>
      <c r="C5" s="57"/>
      <c r="D5" s="57"/>
      <c r="E5" s="58"/>
      <c r="F5" s="59"/>
      <c r="G5" s="60"/>
      <c r="H5" s="59"/>
      <c r="I5" s="57"/>
      <c r="J5" s="59"/>
      <c r="K5" s="59"/>
      <c r="L5" s="59"/>
      <c r="M5" s="59"/>
      <c r="N5" s="59"/>
      <c r="Q5" s="50"/>
    </row>
    <row r="6" spans="1:17" ht="15">
      <c r="A6" s="55"/>
      <c r="B6" s="55"/>
      <c r="C6" s="61"/>
      <c r="D6" s="61"/>
      <c r="E6" s="62"/>
      <c r="F6" s="59"/>
      <c r="G6" s="37" t="s">
        <v>98</v>
      </c>
      <c r="H6" s="193">
        <f>SUM(N11:N13)</f>
        <v>0</v>
      </c>
      <c r="I6" s="194"/>
      <c r="Q6" s="50"/>
    </row>
    <row r="7" spans="1:17" ht="15">
      <c r="A7" s="55"/>
      <c r="C7" s="59"/>
      <c r="D7" s="59"/>
      <c r="E7" s="62"/>
      <c r="F7" s="59"/>
      <c r="G7" s="59"/>
      <c r="H7" s="59"/>
      <c r="I7" s="59"/>
      <c r="J7" s="59"/>
      <c r="K7" s="59"/>
      <c r="L7" s="59"/>
      <c r="Q7" s="50"/>
    </row>
    <row r="8" spans="1:17" ht="15">
      <c r="A8" s="55"/>
      <c r="B8" s="63"/>
      <c r="C8" s="64"/>
      <c r="D8" s="64"/>
      <c r="E8" s="65"/>
      <c r="F8" s="64"/>
      <c r="G8" s="64"/>
      <c r="H8" s="64"/>
      <c r="I8" s="64"/>
      <c r="J8" s="64"/>
      <c r="K8" s="64"/>
      <c r="L8" s="64"/>
      <c r="Q8" s="50"/>
    </row>
    <row r="9" spans="2:17" ht="15">
      <c r="B9" s="55"/>
      <c r="E9" s="66"/>
      <c r="Q9" s="50"/>
    </row>
    <row r="10" spans="1:14" s="55" customFormat="1" ht="69.75" customHeight="1">
      <c r="A10" s="45" t="s">
        <v>44</v>
      </c>
      <c r="B10" s="45" t="s">
        <v>15</v>
      </c>
      <c r="C10" s="45" t="s">
        <v>16</v>
      </c>
      <c r="D10" s="45" t="s">
        <v>164</v>
      </c>
      <c r="E10" s="67" t="s">
        <v>144</v>
      </c>
      <c r="F10" s="68"/>
      <c r="G10" s="45" t="str">
        <f>"Nazwa handlowa /
"&amp;C10&amp;" / 
"&amp;D10</f>
        <v>Nazwa handlowa /
Dawka / 
Postać /Opakowanie</v>
      </c>
      <c r="H10" s="45" t="s">
        <v>59</v>
      </c>
      <c r="I10" s="45" t="str">
        <f>B10</f>
        <v>Skład</v>
      </c>
      <c r="J10" s="45" t="s">
        <v>403</v>
      </c>
      <c r="K10" s="45" t="s">
        <v>38</v>
      </c>
      <c r="L10" s="45" t="s">
        <v>39</v>
      </c>
      <c r="M10" s="45" t="s">
        <v>99</v>
      </c>
      <c r="N10" s="45" t="s">
        <v>17</v>
      </c>
    </row>
    <row r="11" spans="1:14" ht="126.75" customHeight="1">
      <c r="A11" s="69" t="s">
        <v>2</v>
      </c>
      <c r="B11" s="74" t="s">
        <v>321</v>
      </c>
      <c r="C11" s="74" t="s">
        <v>322</v>
      </c>
      <c r="D11" s="74" t="s">
        <v>323</v>
      </c>
      <c r="E11" s="124">
        <v>200</v>
      </c>
      <c r="F11" s="74" t="s">
        <v>67</v>
      </c>
      <c r="G11" s="70" t="s">
        <v>65</v>
      </c>
      <c r="H11" s="70"/>
      <c r="I11" s="70"/>
      <c r="J11" s="71"/>
      <c r="K11" s="70"/>
      <c r="L11" s="70" t="str">
        <f>IF(K11=0,"0,00",IF(K11&gt;0,ROUND(E11/K11,2)))</f>
        <v>0,00</v>
      </c>
      <c r="M11" s="70"/>
      <c r="N11" s="72">
        <f>ROUND(L11*ROUND(M11,2),2)</f>
        <v>0</v>
      </c>
    </row>
    <row r="12" spans="1:14" ht="131.25" customHeight="1">
      <c r="A12" s="69" t="s">
        <v>3</v>
      </c>
      <c r="B12" s="73" t="s">
        <v>321</v>
      </c>
      <c r="C12" s="73" t="s">
        <v>324</v>
      </c>
      <c r="D12" s="73" t="s">
        <v>323</v>
      </c>
      <c r="E12" s="125">
        <v>100</v>
      </c>
      <c r="F12" s="74" t="s">
        <v>67</v>
      </c>
      <c r="G12" s="70" t="s">
        <v>65</v>
      </c>
      <c r="H12" s="70"/>
      <c r="I12" s="70"/>
      <c r="J12" s="71"/>
      <c r="K12" s="70"/>
      <c r="L12" s="70" t="str">
        <f>IF(K12=0,"0,00",IF(K12&gt;0,ROUND(E12/K12,2)))</f>
        <v>0,00</v>
      </c>
      <c r="M12" s="70"/>
      <c r="N12" s="72">
        <f>ROUND(L12*ROUND(M12,2),2)</f>
        <v>0</v>
      </c>
    </row>
    <row r="13" spans="1:14" ht="120" customHeight="1">
      <c r="A13" s="69" t="s">
        <v>4</v>
      </c>
      <c r="B13" s="126" t="s">
        <v>366</v>
      </c>
      <c r="C13" s="126" t="s">
        <v>325</v>
      </c>
      <c r="D13" s="126" t="s">
        <v>326</v>
      </c>
      <c r="E13" s="134">
        <v>10000</v>
      </c>
      <c r="F13" s="74" t="s">
        <v>67</v>
      </c>
      <c r="G13" s="70" t="s">
        <v>65</v>
      </c>
      <c r="H13" s="70"/>
      <c r="I13" s="70"/>
      <c r="J13" s="71"/>
      <c r="K13" s="70"/>
      <c r="L13" s="70" t="str">
        <f>IF(K13=0,"0,00",IF(K13&gt;0,ROUND(E13/K13,2)))</f>
        <v>0,00</v>
      </c>
      <c r="M13" s="70"/>
      <c r="N13" s="72">
        <f>ROUND(L13*ROUND(M13,2),2)</f>
        <v>0</v>
      </c>
    </row>
    <row r="14" spans="1:14" ht="330">
      <c r="A14" s="69" t="s">
        <v>5</v>
      </c>
      <c r="B14" s="127" t="s">
        <v>327</v>
      </c>
      <c r="C14" s="127" t="s">
        <v>371</v>
      </c>
      <c r="D14" s="127" t="s">
        <v>328</v>
      </c>
      <c r="E14" s="128">
        <v>1500</v>
      </c>
      <c r="F14" s="74" t="s">
        <v>67</v>
      </c>
      <c r="G14" s="70" t="s">
        <v>65</v>
      </c>
      <c r="H14" s="70"/>
      <c r="I14" s="70"/>
      <c r="J14" s="71"/>
      <c r="K14" s="70"/>
      <c r="L14" s="70" t="str">
        <f aca="true" t="shared" si="0" ref="L14:L31">IF(K14=0,"0,00",IF(K14&gt;0,ROUND(E14/K14,2)))</f>
        <v>0,00</v>
      </c>
      <c r="M14" s="70"/>
      <c r="N14" s="72">
        <f aca="true" t="shared" si="1" ref="N14:N31">ROUND(L14*ROUND(M14,2),2)</f>
        <v>0</v>
      </c>
    </row>
    <row r="15" spans="1:14" ht="300">
      <c r="A15" s="69" t="s">
        <v>40</v>
      </c>
      <c r="B15" s="127" t="s">
        <v>329</v>
      </c>
      <c r="C15" s="127" t="s">
        <v>367</v>
      </c>
      <c r="D15" s="127" t="s">
        <v>330</v>
      </c>
      <c r="E15" s="128">
        <v>500</v>
      </c>
      <c r="F15" s="74" t="s">
        <v>67</v>
      </c>
      <c r="G15" s="70" t="s">
        <v>65</v>
      </c>
      <c r="H15" s="70"/>
      <c r="I15" s="70"/>
      <c r="J15" s="71"/>
      <c r="K15" s="70"/>
      <c r="L15" s="70" t="str">
        <f t="shared" si="0"/>
        <v>0,00</v>
      </c>
      <c r="M15" s="70"/>
      <c r="N15" s="72">
        <f t="shared" si="1"/>
        <v>0</v>
      </c>
    </row>
    <row r="16" spans="1:14" ht="180">
      <c r="A16" s="69" t="s">
        <v>46</v>
      </c>
      <c r="B16" s="73" t="s">
        <v>331</v>
      </c>
      <c r="C16" s="76" t="s">
        <v>332</v>
      </c>
      <c r="D16" s="76" t="s">
        <v>333</v>
      </c>
      <c r="E16" s="128">
        <v>5000</v>
      </c>
      <c r="F16" s="74" t="s">
        <v>67</v>
      </c>
      <c r="G16" s="70" t="s">
        <v>65</v>
      </c>
      <c r="H16" s="70"/>
      <c r="I16" s="70"/>
      <c r="J16" s="71"/>
      <c r="K16" s="70"/>
      <c r="L16" s="70" t="str">
        <f t="shared" si="0"/>
        <v>0,00</v>
      </c>
      <c r="M16" s="70"/>
      <c r="N16" s="72">
        <f t="shared" si="1"/>
        <v>0</v>
      </c>
    </row>
    <row r="17" spans="1:14" ht="165">
      <c r="A17" s="69" t="s">
        <v>6</v>
      </c>
      <c r="B17" s="73" t="s">
        <v>334</v>
      </c>
      <c r="C17" s="73" t="s">
        <v>291</v>
      </c>
      <c r="D17" s="73" t="s">
        <v>292</v>
      </c>
      <c r="E17" s="129">
        <v>7000</v>
      </c>
      <c r="F17" s="74" t="s">
        <v>67</v>
      </c>
      <c r="G17" s="70" t="s">
        <v>65</v>
      </c>
      <c r="H17" s="70"/>
      <c r="I17" s="70"/>
      <c r="J17" s="71"/>
      <c r="K17" s="70"/>
      <c r="L17" s="70" t="str">
        <f t="shared" si="0"/>
        <v>0,00</v>
      </c>
      <c r="M17" s="70"/>
      <c r="N17" s="72">
        <f t="shared" si="1"/>
        <v>0</v>
      </c>
    </row>
    <row r="18" spans="1:14" ht="180">
      <c r="A18" s="69" t="s">
        <v>7</v>
      </c>
      <c r="B18" s="73" t="s">
        <v>335</v>
      </c>
      <c r="C18" s="73" t="s">
        <v>372</v>
      </c>
      <c r="D18" s="73" t="s">
        <v>336</v>
      </c>
      <c r="E18" s="128">
        <v>3000</v>
      </c>
      <c r="F18" s="74" t="s">
        <v>67</v>
      </c>
      <c r="G18" s="70" t="s">
        <v>65</v>
      </c>
      <c r="H18" s="70"/>
      <c r="I18" s="70"/>
      <c r="J18" s="71"/>
      <c r="K18" s="70"/>
      <c r="L18" s="70" t="str">
        <f t="shared" si="0"/>
        <v>0,00</v>
      </c>
      <c r="M18" s="70"/>
      <c r="N18" s="72">
        <f t="shared" si="1"/>
        <v>0</v>
      </c>
    </row>
    <row r="19" spans="1:14" ht="107.25">
      <c r="A19" s="69" t="s">
        <v>20</v>
      </c>
      <c r="B19" s="127" t="s">
        <v>368</v>
      </c>
      <c r="C19" s="127" t="s">
        <v>337</v>
      </c>
      <c r="D19" s="127" t="s">
        <v>338</v>
      </c>
      <c r="E19" s="128">
        <v>2500</v>
      </c>
      <c r="F19" s="74" t="s">
        <v>67</v>
      </c>
      <c r="G19" s="70" t="s">
        <v>65</v>
      </c>
      <c r="H19" s="70"/>
      <c r="I19" s="70"/>
      <c r="J19" s="71"/>
      <c r="K19" s="70"/>
      <c r="L19" s="70" t="str">
        <f t="shared" si="0"/>
        <v>0,00</v>
      </c>
      <c r="M19" s="70"/>
      <c r="N19" s="72">
        <f t="shared" si="1"/>
        <v>0</v>
      </c>
    </row>
    <row r="20" spans="1:14" ht="180">
      <c r="A20" s="69" t="s">
        <v>45</v>
      </c>
      <c r="B20" s="73" t="s">
        <v>285</v>
      </c>
      <c r="C20" s="73" t="s">
        <v>339</v>
      </c>
      <c r="D20" s="130" t="s">
        <v>286</v>
      </c>
      <c r="E20" s="131">
        <v>2250</v>
      </c>
      <c r="F20" s="74" t="s">
        <v>67</v>
      </c>
      <c r="G20" s="70" t="s">
        <v>65</v>
      </c>
      <c r="H20" s="70"/>
      <c r="I20" s="70"/>
      <c r="J20" s="71"/>
      <c r="K20" s="70"/>
      <c r="L20" s="70" t="str">
        <f t="shared" si="0"/>
        <v>0,00</v>
      </c>
      <c r="M20" s="70"/>
      <c r="N20" s="72">
        <f t="shared" si="1"/>
        <v>0</v>
      </c>
    </row>
    <row r="21" spans="1:14" ht="180">
      <c r="A21" s="69" t="s">
        <v>1</v>
      </c>
      <c r="B21" s="73" t="s">
        <v>285</v>
      </c>
      <c r="C21" s="73" t="s">
        <v>287</v>
      </c>
      <c r="D21" s="130" t="s">
        <v>288</v>
      </c>
      <c r="E21" s="131">
        <v>240</v>
      </c>
      <c r="F21" s="74" t="s">
        <v>67</v>
      </c>
      <c r="G21" s="70" t="s">
        <v>65</v>
      </c>
      <c r="H21" s="70"/>
      <c r="I21" s="70"/>
      <c r="J21" s="71"/>
      <c r="K21" s="70"/>
      <c r="L21" s="70" t="str">
        <f t="shared" si="0"/>
        <v>0,00</v>
      </c>
      <c r="M21" s="70"/>
      <c r="N21" s="72">
        <f t="shared" si="1"/>
        <v>0</v>
      </c>
    </row>
    <row r="22" spans="1:14" ht="165">
      <c r="A22" s="69" t="s">
        <v>0</v>
      </c>
      <c r="B22" s="74" t="s">
        <v>340</v>
      </c>
      <c r="C22" s="74" t="s">
        <v>293</v>
      </c>
      <c r="D22" s="74" t="s">
        <v>294</v>
      </c>
      <c r="E22" s="132">
        <v>1800</v>
      </c>
      <c r="F22" s="74" t="s">
        <v>67</v>
      </c>
      <c r="G22" s="70" t="s">
        <v>65</v>
      </c>
      <c r="H22" s="70"/>
      <c r="I22" s="70"/>
      <c r="J22" s="71"/>
      <c r="K22" s="70"/>
      <c r="L22" s="70" t="str">
        <f t="shared" si="0"/>
        <v>0,00</v>
      </c>
      <c r="M22" s="70"/>
      <c r="N22" s="72">
        <f t="shared" si="1"/>
        <v>0</v>
      </c>
    </row>
    <row r="23" spans="1:14" ht="180">
      <c r="A23" s="69" t="s">
        <v>109</v>
      </c>
      <c r="B23" s="73" t="s">
        <v>341</v>
      </c>
      <c r="C23" s="73" t="s">
        <v>342</v>
      </c>
      <c r="D23" s="127" t="s">
        <v>343</v>
      </c>
      <c r="E23" s="133">
        <v>360</v>
      </c>
      <c r="F23" s="74" t="s">
        <v>67</v>
      </c>
      <c r="G23" s="70" t="s">
        <v>65</v>
      </c>
      <c r="H23" s="70"/>
      <c r="I23" s="70"/>
      <c r="J23" s="71"/>
      <c r="K23" s="70"/>
      <c r="L23" s="70" t="str">
        <f t="shared" si="0"/>
        <v>0,00</v>
      </c>
      <c r="M23" s="70"/>
      <c r="N23" s="72">
        <f t="shared" si="1"/>
        <v>0</v>
      </c>
    </row>
    <row r="24" spans="1:14" ht="150">
      <c r="A24" s="69" t="s">
        <v>110</v>
      </c>
      <c r="B24" s="126" t="s">
        <v>369</v>
      </c>
      <c r="C24" s="126" t="s">
        <v>373</v>
      </c>
      <c r="D24" s="126" t="s">
        <v>344</v>
      </c>
      <c r="E24" s="134">
        <v>6000</v>
      </c>
      <c r="F24" s="74" t="s">
        <v>67</v>
      </c>
      <c r="G24" s="70" t="s">
        <v>65</v>
      </c>
      <c r="H24" s="70"/>
      <c r="I24" s="70"/>
      <c r="J24" s="71"/>
      <c r="K24" s="70"/>
      <c r="L24" s="70" t="str">
        <f t="shared" si="0"/>
        <v>0,00</v>
      </c>
      <c r="M24" s="70"/>
      <c r="N24" s="72">
        <f t="shared" si="1"/>
        <v>0</v>
      </c>
    </row>
    <row r="25" spans="1:14" ht="255">
      <c r="A25" s="69" t="s">
        <v>111</v>
      </c>
      <c r="B25" s="73" t="s">
        <v>289</v>
      </c>
      <c r="C25" s="127" t="s">
        <v>290</v>
      </c>
      <c r="D25" s="127" t="s">
        <v>345</v>
      </c>
      <c r="E25" s="133">
        <v>2700</v>
      </c>
      <c r="F25" s="74" t="s">
        <v>67</v>
      </c>
      <c r="G25" s="70" t="s">
        <v>65</v>
      </c>
      <c r="H25" s="70"/>
      <c r="I25" s="70"/>
      <c r="J25" s="71"/>
      <c r="K25" s="70"/>
      <c r="L25" s="70" t="str">
        <f t="shared" si="0"/>
        <v>0,00</v>
      </c>
      <c r="M25" s="70"/>
      <c r="N25" s="72">
        <f t="shared" si="1"/>
        <v>0</v>
      </c>
    </row>
    <row r="26" spans="1:14" ht="195">
      <c r="A26" s="69" t="s">
        <v>112</v>
      </c>
      <c r="B26" s="73" t="s">
        <v>346</v>
      </c>
      <c r="C26" s="73" t="s">
        <v>347</v>
      </c>
      <c r="D26" s="73" t="s">
        <v>348</v>
      </c>
      <c r="E26" s="128">
        <v>3600</v>
      </c>
      <c r="F26" s="74" t="s">
        <v>67</v>
      </c>
      <c r="G26" s="70" t="s">
        <v>65</v>
      </c>
      <c r="H26" s="70"/>
      <c r="I26" s="70"/>
      <c r="J26" s="71"/>
      <c r="K26" s="70"/>
      <c r="L26" s="70" t="str">
        <f t="shared" si="0"/>
        <v>0,00</v>
      </c>
      <c r="M26" s="70"/>
      <c r="N26" s="72">
        <f t="shared" si="1"/>
        <v>0</v>
      </c>
    </row>
    <row r="27" spans="1:14" ht="330">
      <c r="A27" s="69" t="s">
        <v>113</v>
      </c>
      <c r="B27" s="135" t="s">
        <v>349</v>
      </c>
      <c r="C27" s="73" t="s">
        <v>350</v>
      </c>
      <c r="D27" s="73" t="s">
        <v>336</v>
      </c>
      <c r="E27" s="128">
        <v>300</v>
      </c>
      <c r="F27" s="74" t="s">
        <v>67</v>
      </c>
      <c r="G27" s="70" t="s">
        <v>65</v>
      </c>
      <c r="H27" s="70"/>
      <c r="I27" s="70"/>
      <c r="J27" s="71"/>
      <c r="K27" s="70"/>
      <c r="L27" s="70" t="str">
        <f t="shared" si="0"/>
        <v>0,00</v>
      </c>
      <c r="M27" s="70"/>
      <c r="N27" s="72">
        <f t="shared" si="1"/>
        <v>0</v>
      </c>
    </row>
    <row r="28" spans="1:14" ht="225">
      <c r="A28" s="69" t="s">
        <v>114</v>
      </c>
      <c r="B28" s="73" t="s">
        <v>351</v>
      </c>
      <c r="C28" s="73" t="s">
        <v>352</v>
      </c>
      <c r="D28" s="73" t="s">
        <v>353</v>
      </c>
      <c r="E28" s="128">
        <v>5800</v>
      </c>
      <c r="F28" s="74" t="s">
        <v>67</v>
      </c>
      <c r="G28" s="70" t="s">
        <v>65</v>
      </c>
      <c r="H28" s="70"/>
      <c r="I28" s="70"/>
      <c r="J28" s="71"/>
      <c r="K28" s="70"/>
      <c r="L28" s="70" t="str">
        <f t="shared" si="0"/>
        <v>0,00</v>
      </c>
      <c r="M28" s="70"/>
      <c r="N28" s="72">
        <f t="shared" si="1"/>
        <v>0</v>
      </c>
    </row>
    <row r="29" spans="1:14" ht="135">
      <c r="A29" s="69" t="s">
        <v>115</v>
      </c>
      <c r="B29" s="74" t="s">
        <v>354</v>
      </c>
      <c r="C29" s="74" t="s">
        <v>355</v>
      </c>
      <c r="D29" s="74" t="s">
        <v>356</v>
      </c>
      <c r="E29" s="124">
        <v>150</v>
      </c>
      <c r="F29" s="74" t="s">
        <v>67</v>
      </c>
      <c r="G29" s="70" t="s">
        <v>65</v>
      </c>
      <c r="H29" s="70"/>
      <c r="I29" s="70"/>
      <c r="J29" s="71"/>
      <c r="K29" s="70"/>
      <c r="L29" s="70" t="str">
        <f t="shared" si="0"/>
        <v>0,00</v>
      </c>
      <c r="M29" s="70"/>
      <c r="N29" s="72">
        <f t="shared" si="1"/>
        <v>0</v>
      </c>
    </row>
    <row r="30" spans="1:14" ht="315">
      <c r="A30" s="69" t="s">
        <v>116</v>
      </c>
      <c r="B30" s="73" t="s">
        <v>357</v>
      </c>
      <c r="C30" s="82" t="s">
        <v>358</v>
      </c>
      <c r="D30" s="73" t="s">
        <v>359</v>
      </c>
      <c r="E30" s="124">
        <v>150</v>
      </c>
      <c r="F30" s="74" t="s">
        <v>67</v>
      </c>
      <c r="G30" s="70" t="s">
        <v>65</v>
      </c>
      <c r="H30" s="70"/>
      <c r="I30" s="70"/>
      <c r="J30" s="71"/>
      <c r="K30" s="70"/>
      <c r="L30" s="70" t="str">
        <f t="shared" si="0"/>
        <v>0,00</v>
      </c>
      <c r="M30" s="70"/>
      <c r="N30" s="72">
        <f t="shared" si="1"/>
        <v>0</v>
      </c>
    </row>
    <row r="31" spans="1:14" ht="255">
      <c r="A31" s="69" t="s">
        <v>117</v>
      </c>
      <c r="B31" s="73" t="s">
        <v>370</v>
      </c>
      <c r="C31" s="73" t="s">
        <v>365</v>
      </c>
      <c r="D31" s="73" t="s">
        <v>360</v>
      </c>
      <c r="E31" s="136">
        <v>300</v>
      </c>
      <c r="F31" s="73" t="s">
        <v>67</v>
      </c>
      <c r="G31" s="70" t="s">
        <v>65</v>
      </c>
      <c r="H31" s="70"/>
      <c r="I31" s="70"/>
      <c r="J31" s="71"/>
      <c r="K31" s="70"/>
      <c r="L31" s="70" t="str">
        <f t="shared" si="0"/>
        <v>0,00</v>
      </c>
      <c r="M31" s="70"/>
      <c r="N31" s="72">
        <f t="shared" si="1"/>
        <v>0</v>
      </c>
    </row>
    <row r="33" spans="2:7" ht="30.75" customHeight="1">
      <c r="B33" s="192" t="s">
        <v>97</v>
      </c>
      <c r="C33" s="192"/>
      <c r="D33" s="192"/>
      <c r="E33" s="192"/>
      <c r="F33" s="192"/>
      <c r="G33" s="192"/>
    </row>
  </sheetData>
  <sheetProtection/>
  <mergeCells count="3">
    <mergeCell ref="G2:I2"/>
    <mergeCell ref="H6:I6"/>
    <mergeCell ref="B33:G3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view="pageBreakPreview" zoomScale="115" zoomScaleNormal="70" zoomScaleSheetLayoutView="115" zoomScalePageLayoutView="80" workbookViewId="0" topLeftCell="A10">
      <selection activeCell="C13" sqref="C13"/>
    </sheetView>
  </sheetViews>
  <sheetFormatPr defaultColWidth="9.00390625" defaultRowHeight="12.75"/>
  <cols>
    <col min="1" max="1" width="5.375" style="14" customWidth="1"/>
    <col min="2" max="2" width="28.00390625" style="14" customWidth="1"/>
    <col min="3" max="3" width="26.75390625" style="14" customWidth="1"/>
    <col min="4" max="4" width="26.625" style="14" customWidth="1"/>
    <col min="5" max="5" width="11.25390625" style="15" customWidth="1"/>
    <col min="6" max="6" width="11.875" style="14" customWidth="1"/>
    <col min="7" max="7" width="42.125" style="14" customWidth="1"/>
    <col min="8" max="8" width="26.25390625" style="14" customWidth="1"/>
    <col min="9" max="9" width="17.25390625" style="14" customWidth="1"/>
    <col min="10" max="10" width="15.625" style="14" customWidth="1"/>
    <col min="11" max="12" width="15.125" style="14" customWidth="1"/>
    <col min="13" max="13" width="16.125" style="14" customWidth="1"/>
    <col min="14" max="14" width="20.625" style="14" customWidth="1"/>
    <col min="15" max="15" width="8.00390625" style="14" customWidth="1"/>
    <col min="16" max="16" width="15.875" style="14" customWidth="1"/>
    <col min="17" max="17" width="15.875" style="33" customWidth="1"/>
    <col min="18" max="18" width="15.875" style="14" customWidth="1"/>
    <col min="19" max="20" width="14.25390625" style="14" customWidth="1"/>
    <col min="21" max="21" width="15.25390625" style="14" customWidth="1"/>
    <col min="22" max="16384" width="9.125" style="14" customWidth="1"/>
  </cols>
  <sheetData>
    <row r="1" spans="2:20" ht="15">
      <c r="B1" s="31" t="str">
        <f>'Formularz oferty (załącznik 1)'!C4</f>
        <v>DFP.271.105.2024.EP</v>
      </c>
      <c r="N1" s="32" t="s">
        <v>58</v>
      </c>
      <c r="S1" s="31"/>
      <c r="T1" s="31"/>
    </row>
    <row r="2" spans="7:9" ht="15">
      <c r="G2" s="172"/>
      <c r="H2" s="172"/>
      <c r="I2" s="172"/>
    </row>
    <row r="3" ht="15">
      <c r="N3" s="32" t="s">
        <v>61</v>
      </c>
    </row>
    <row r="4" spans="2:17" ht="15">
      <c r="B4" s="34" t="s">
        <v>14</v>
      </c>
      <c r="C4" s="16">
        <v>22</v>
      </c>
      <c r="D4" s="12"/>
      <c r="E4" s="9"/>
      <c r="F4" s="6"/>
      <c r="G4" s="35" t="s">
        <v>19</v>
      </c>
      <c r="H4" s="6"/>
      <c r="I4" s="12"/>
      <c r="J4" s="6"/>
      <c r="K4" s="6"/>
      <c r="L4" s="6"/>
      <c r="M4" s="6"/>
      <c r="N4" s="6"/>
      <c r="Q4" s="14"/>
    </row>
    <row r="5" spans="2:17" ht="15">
      <c r="B5" s="34"/>
      <c r="C5" s="12"/>
      <c r="D5" s="12"/>
      <c r="E5" s="9"/>
      <c r="F5" s="6"/>
      <c r="G5" s="35"/>
      <c r="H5" s="6"/>
      <c r="I5" s="12"/>
      <c r="J5" s="6"/>
      <c r="K5" s="6"/>
      <c r="L5" s="6"/>
      <c r="M5" s="6"/>
      <c r="N5" s="6"/>
      <c r="Q5" s="14"/>
    </row>
    <row r="6" spans="1:17" ht="15">
      <c r="A6" s="34"/>
      <c r="B6" s="34"/>
      <c r="C6" s="36"/>
      <c r="D6" s="36"/>
      <c r="E6" s="7"/>
      <c r="F6" s="6"/>
      <c r="G6" s="37" t="s">
        <v>98</v>
      </c>
      <c r="H6" s="197">
        <f>SUM(N11:N12)</f>
        <v>0</v>
      </c>
      <c r="I6" s="198"/>
      <c r="Q6" s="14"/>
    </row>
    <row r="7" spans="1:17" ht="15">
      <c r="A7" s="34"/>
      <c r="C7" s="6"/>
      <c r="D7" s="6"/>
      <c r="E7" s="7"/>
      <c r="F7" s="6"/>
      <c r="G7" s="6"/>
      <c r="H7" s="6"/>
      <c r="I7" s="6"/>
      <c r="J7" s="6"/>
      <c r="K7" s="6"/>
      <c r="L7" s="6"/>
      <c r="Q7" s="14"/>
    </row>
    <row r="8" spans="1:17" ht="15">
      <c r="A8" s="34"/>
      <c r="B8" s="38"/>
      <c r="C8" s="39"/>
      <c r="D8" s="39"/>
      <c r="E8" s="40"/>
      <c r="F8" s="39"/>
      <c r="G8" s="39"/>
      <c r="H8" s="39"/>
      <c r="I8" s="39"/>
      <c r="J8" s="39"/>
      <c r="K8" s="39"/>
      <c r="L8" s="39"/>
      <c r="Q8" s="14"/>
    </row>
    <row r="9" spans="2:17" ht="15">
      <c r="B9" s="34"/>
      <c r="E9" s="41"/>
      <c r="J9" s="147"/>
      <c r="Q9" s="14"/>
    </row>
    <row r="10" spans="1:14" s="34" customFormat="1" ht="69.75" customHeight="1">
      <c r="A10" s="42" t="s">
        <v>44</v>
      </c>
      <c r="B10" s="42" t="s">
        <v>15</v>
      </c>
      <c r="C10" s="42" t="s">
        <v>16</v>
      </c>
      <c r="D10" s="42" t="s">
        <v>62</v>
      </c>
      <c r="E10" s="43" t="s">
        <v>63</v>
      </c>
      <c r="F10" s="44"/>
      <c r="G10" s="42" t="str">
        <f>"Nazwa handlowa /
"&amp;C10&amp;" / 
"&amp;D10</f>
        <v>Nazwa handlowa /
Dawka / 
Postać/ Opakowanie</v>
      </c>
      <c r="H10" s="42" t="s">
        <v>59</v>
      </c>
      <c r="I10" s="42" t="str">
        <f>B10</f>
        <v>Skład</v>
      </c>
      <c r="J10" s="148" t="s">
        <v>303</v>
      </c>
      <c r="K10" s="42" t="s">
        <v>38</v>
      </c>
      <c r="L10" s="42" t="s">
        <v>39</v>
      </c>
      <c r="M10" s="45" t="s">
        <v>99</v>
      </c>
      <c r="N10" s="42" t="s">
        <v>17</v>
      </c>
    </row>
    <row r="11" spans="1:14" ht="186" customHeight="1">
      <c r="A11" s="46" t="s">
        <v>2</v>
      </c>
      <c r="B11" s="44" t="s">
        <v>295</v>
      </c>
      <c r="C11" s="44" t="s">
        <v>408</v>
      </c>
      <c r="D11" s="44" t="s">
        <v>296</v>
      </c>
      <c r="E11" s="146">
        <v>30240</v>
      </c>
      <c r="F11" s="44" t="s">
        <v>67</v>
      </c>
      <c r="G11" s="47" t="s">
        <v>65</v>
      </c>
      <c r="H11" s="47"/>
      <c r="I11" s="47"/>
      <c r="J11" s="48"/>
      <c r="K11" s="47"/>
      <c r="L11" s="47" t="str">
        <f>IF(K11=0,"0,00",IF(K11&gt;0,ROUND(E11/K11,2)))</f>
        <v>0,00</v>
      </c>
      <c r="M11" s="47"/>
      <c r="N11" s="49">
        <f>ROUND(L11*ROUND(M11,2),2)</f>
        <v>0</v>
      </c>
    </row>
    <row r="12" spans="1:14" ht="183" customHeight="1">
      <c r="A12" s="46" t="s">
        <v>3</v>
      </c>
      <c r="B12" s="44" t="s">
        <v>361</v>
      </c>
      <c r="C12" s="44" t="s">
        <v>409</v>
      </c>
      <c r="D12" s="44" t="s">
        <v>297</v>
      </c>
      <c r="E12" s="146">
        <v>720</v>
      </c>
      <c r="F12" s="44" t="s">
        <v>67</v>
      </c>
      <c r="G12" s="47" t="s">
        <v>65</v>
      </c>
      <c r="H12" s="47"/>
      <c r="I12" s="47"/>
      <c r="J12" s="48"/>
      <c r="K12" s="47"/>
      <c r="L12" s="47" t="str">
        <f>IF(K12=0,"0,00",IF(K12&gt;0,ROUND(E12/K12,2)))</f>
        <v>0,00</v>
      </c>
      <c r="M12" s="47"/>
      <c r="N12" s="49">
        <f>ROUND(L12*ROUND(M12,2),2)</f>
        <v>0</v>
      </c>
    </row>
    <row r="13" ht="15">
      <c r="E13" s="14"/>
    </row>
    <row r="14" spans="2:6" ht="14.25" customHeight="1">
      <c r="B14" s="195" t="s">
        <v>141</v>
      </c>
      <c r="C14" s="196"/>
      <c r="D14" s="196"/>
      <c r="E14" s="196"/>
      <c r="F14" s="196"/>
    </row>
    <row r="15" spans="2:14" ht="34.5" customHeight="1">
      <c r="B15" s="192" t="s">
        <v>97</v>
      </c>
      <c r="C15" s="192"/>
      <c r="D15" s="192"/>
      <c r="E15" s="192"/>
      <c r="F15" s="192"/>
      <c r="G15" s="192"/>
      <c r="H15" s="50"/>
      <c r="I15" s="50"/>
      <c r="J15" s="50"/>
      <c r="K15" s="50"/>
      <c r="L15" s="50"/>
      <c r="M15" s="50"/>
      <c r="N15" s="50"/>
    </row>
  </sheetData>
  <sheetProtection/>
  <mergeCells count="4">
    <mergeCell ref="G2:I2"/>
    <mergeCell ref="H6:I6"/>
    <mergeCell ref="B14:F14"/>
    <mergeCell ref="B15:G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="70" zoomScaleNormal="70" zoomScaleSheetLayoutView="70" zoomScalePageLayoutView="85" workbookViewId="0" topLeftCell="A1">
      <selection activeCell="L12" sqref="L12"/>
    </sheetView>
  </sheetViews>
  <sheetFormatPr defaultColWidth="9.00390625" defaultRowHeight="12.75"/>
  <cols>
    <col min="1" max="1" width="5.375" style="14" customWidth="1"/>
    <col min="2" max="2" width="23.625" style="14" customWidth="1"/>
    <col min="3" max="3" width="38.375" style="14" customWidth="1"/>
    <col min="4" max="4" width="34.75390625" style="14" customWidth="1"/>
    <col min="5" max="5" width="11.25390625" style="15" customWidth="1"/>
    <col min="6" max="6" width="11.875" style="14" customWidth="1"/>
    <col min="7" max="7" width="42.125" style="14" customWidth="1"/>
    <col min="8" max="8" width="15.00390625" style="14" customWidth="1"/>
    <col min="9" max="9" width="13.75390625" style="14" customWidth="1"/>
    <col min="10" max="10" width="17.875" style="14" customWidth="1"/>
    <col min="11" max="12" width="15.125" style="14" customWidth="1"/>
    <col min="13" max="13" width="16.125" style="14" customWidth="1"/>
    <col min="14" max="14" width="20.625" style="14" customWidth="1"/>
    <col min="15" max="15" width="8.00390625" style="14" customWidth="1"/>
    <col min="16" max="16" width="15.875" style="14" customWidth="1"/>
    <col min="17" max="17" width="15.875" style="33" customWidth="1"/>
    <col min="18" max="18" width="15.875" style="14" customWidth="1"/>
    <col min="19" max="20" width="14.25390625" style="14" customWidth="1"/>
    <col min="21" max="21" width="15.25390625" style="14" customWidth="1"/>
    <col min="22" max="16384" width="9.125" style="14" customWidth="1"/>
  </cols>
  <sheetData>
    <row r="1" spans="2:20" ht="15">
      <c r="B1" s="31" t="str">
        <f>'Formularz oferty (załącznik 1)'!C4</f>
        <v>DFP.271.105.2024.EP</v>
      </c>
      <c r="N1" s="32" t="s">
        <v>58</v>
      </c>
      <c r="S1" s="31"/>
      <c r="T1" s="31"/>
    </row>
    <row r="2" spans="7:9" ht="15">
      <c r="G2" s="172"/>
      <c r="H2" s="172"/>
      <c r="I2" s="172"/>
    </row>
    <row r="3" ht="15">
      <c r="N3" s="32" t="s">
        <v>61</v>
      </c>
    </row>
    <row r="4" spans="2:17" ht="15">
      <c r="B4" s="34" t="s">
        <v>14</v>
      </c>
      <c r="C4" s="16">
        <v>28</v>
      </c>
      <c r="D4" s="12"/>
      <c r="E4" s="9"/>
      <c r="F4" s="6"/>
      <c r="G4" s="35" t="s">
        <v>19</v>
      </c>
      <c r="H4" s="6"/>
      <c r="I4" s="12"/>
      <c r="J4" s="6"/>
      <c r="K4" s="6"/>
      <c r="L4" s="6"/>
      <c r="M4" s="6"/>
      <c r="N4" s="6"/>
      <c r="Q4" s="14"/>
    </row>
    <row r="5" spans="2:17" ht="15">
      <c r="B5" s="34"/>
      <c r="C5" s="12"/>
      <c r="D5" s="12"/>
      <c r="E5" s="9"/>
      <c r="F5" s="6"/>
      <c r="G5" s="35"/>
      <c r="H5" s="6"/>
      <c r="I5" s="12"/>
      <c r="J5" s="6"/>
      <c r="K5" s="6"/>
      <c r="L5" s="6"/>
      <c r="M5" s="6"/>
      <c r="N5" s="6"/>
      <c r="Q5" s="14"/>
    </row>
    <row r="6" spans="1:17" ht="15">
      <c r="A6" s="34"/>
      <c r="B6" s="34"/>
      <c r="C6" s="36"/>
      <c r="D6" s="36"/>
      <c r="E6" s="7"/>
      <c r="F6" s="6"/>
      <c r="G6" s="37" t="s">
        <v>98</v>
      </c>
      <c r="H6" s="197">
        <f>SUM(N11:N11)</f>
        <v>0</v>
      </c>
      <c r="I6" s="198"/>
      <c r="Q6" s="14"/>
    </row>
    <row r="7" spans="1:17" ht="15">
      <c r="A7" s="34"/>
      <c r="C7" s="6"/>
      <c r="D7" s="6"/>
      <c r="E7" s="7"/>
      <c r="F7" s="6"/>
      <c r="G7" s="6"/>
      <c r="H7" s="6"/>
      <c r="I7" s="6"/>
      <c r="J7" s="6"/>
      <c r="K7" s="6"/>
      <c r="L7" s="6"/>
      <c r="Q7" s="14"/>
    </row>
    <row r="8" spans="1:17" ht="15">
      <c r="A8" s="34"/>
      <c r="B8" s="38"/>
      <c r="C8" s="39"/>
      <c r="D8" s="39"/>
      <c r="E8" s="40"/>
      <c r="F8" s="39"/>
      <c r="G8" s="39"/>
      <c r="H8" s="39"/>
      <c r="I8" s="39"/>
      <c r="J8" s="39"/>
      <c r="K8" s="39"/>
      <c r="L8" s="39"/>
      <c r="Q8" s="14"/>
    </row>
    <row r="9" spans="2:17" ht="15">
      <c r="B9" s="34"/>
      <c r="E9" s="41"/>
      <c r="J9" s="147"/>
      <c r="Q9" s="14"/>
    </row>
    <row r="10" spans="1:14" s="34" customFormat="1" ht="69.75" customHeight="1">
      <c r="A10" s="42" t="s">
        <v>44</v>
      </c>
      <c r="B10" s="42" t="s">
        <v>15</v>
      </c>
      <c r="C10" s="42" t="s">
        <v>16</v>
      </c>
      <c r="D10" s="42" t="s">
        <v>171</v>
      </c>
      <c r="E10" s="43" t="s">
        <v>60</v>
      </c>
      <c r="F10" s="44"/>
      <c r="G10" s="42" t="str">
        <f>"Nazwa handlowa /
"&amp;C10&amp;" / 
"&amp;D10</f>
        <v>Nazwa handlowa /
Dawka / 
Postać/Opakowanie</v>
      </c>
      <c r="H10" s="45" t="s">
        <v>143</v>
      </c>
      <c r="I10" s="45" t="str">
        <f>B10</f>
        <v>Skład</v>
      </c>
      <c r="J10" s="45" t="s">
        <v>303</v>
      </c>
      <c r="K10" s="42" t="s">
        <v>38</v>
      </c>
      <c r="L10" s="42" t="s">
        <v>39</v>
      </c>
      <c r="M10" s="45" t="s">
        <v>99</v>
      </c>
      <c r="N10" s="42" t="s">
        <v>17</v>
      </c>
    </row>
    <row r="11" spans="1:14" ht="225">
      <c r="A11" s="46" t="s">
        <v>2</v>
      </c>
      <c r="B11" s="44" t="s">
        <v>298</v>
      </c>
      <c r="C11" s="44" t="s">
        <v>299</v>
      </c>
      <c r="D11" s="44" t="s">
        <v>300</v>
      </c>
      <c r="E11" s="123">
        <v>25600</v>
      </c>
      <c r="F11" s="44" t="s">
        <v>67</v>
      </c>
      <c r="G11" s="47" t="s">
        <v>65</v>
      </c>
      <c r="H11" s="47"/>
      <c r="I11" s="47"/>
      <c r="J11" s="48"/>
      <c r="K11" s="47"/>
      <c r="L11" s="47" t="str">
        <f>IF(K11=0,"0,00",IF(K11&gt;0,ROUND(E11/K11,2)))</f>
        <v>0,00</v>
      </c>
      <c r="M11" s="47"/>
      <c r="N11" s="49">
        <f>ROUND(L11*ROUND(M11,2),2)</f>
        <v>0</v>
      </c>
    </row>
    <row r="12" ht="17.25" customHeight="1">
      <c r="E12" s="14"/>
    </row>
    <row r="14" spans="2:14" ht="34.5" customHeight="1">
      <c r="B14" s="192" t="s">
        <v>97</v>
      </c>
      <c r="C14" s="207"/>
      <c r="D14" s="207"/>
      <c r="E14" s="207"/>
      <c r="F14" s="207"/>
      <c r="G14" s="50"/>
      <c r="H14" s="50"/>
      <c r="I14" s="50"/>
      <c r="J14" s="50"/>
      <c r="K14" s="50"/>
      <c r="L14" s="50"/>
      <c r="M14" s="50"/>
      <c r="N14" s="50"/>
    </row>
  </sheetData>
  <sheetProtection/>
  <mergeCells count="3">
    <mergeCell ref="G2:I2"/>
    <mergeCell ref="H6:I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"/>
  <sheetViews>
    <sheetView showGridLines="0" view="pageBreakPreview" zoomScale="85" zoomScaleNormal="70" zoomScaleSheetLayoutView="85" zoomScalePageLayoutView="85" workbookViewId="0" topLeftCell="A1">
      <selection activeCell="B1" sqref="B1"/>
    </sheetView>
  </sheetViews>
  <sheetFormatPr defaultColWidth="9.00390625" defaultRowHeight="12.75"/>
  <cols>
    <col min="1" max="1" width="5.375" style="50" customWidth="1"/>
    <col min="2" max="2" width="26.875" style="50" customWidth="1"/>
    <col min="3" max="3" width="14.125" style="50" customWidth="1"/>
    <col min="4" max="4" width="26.625" style="50" customWidth="1"/>
    <col min="5" max="5" width="11.25390625" style="52" customWidth="1"/>
    <col min="6" max="6" width="11.875" style="50" customWidth="1"/>
    <col min="7" max="7" width="42.125" style="50" customWidth="1"/>
    <col min="8" max="8" width="32.125" style="50" customWidth="1"/>
    <col min="9" max="9" width="26.125" style="50" customWidth="1"/>
    <col min="10" max="10" width="24.75390625" style="50" customWidth="1"/>
    <col min="11" max="12" width="15.125" style="50" customWidth="1"/>
    <col min="13" max="13" width="16.125" style="50" customWidth="1"/>
    <col min="14" max="14" width="20.625" style="50" customWidth="1"/>
    <col min="15" max="15" width="8.00390625" style="50" customWidth="1"/>
    <col min="16" max="16" width="15.875" style="50" customWidth="1"/>
    <col min="17" max="17" width="15.875" style="54" customWidth="1"/>
    <col min="18" max="18" width="15.875" style="50" customWidth="1"/>
    <col min="19" max="20" width="14.25390625" style="50" customWidth="1"/>
    <col min="21" max="21" width="15.25390625" style="50" customWidth="1"/>
    <col min="22" max="16384" width="9.125" style="50" customWidth="1"/>
  </cols>
  <sheetData>
    <row r="1" spans="2:20" ht="15">
      <c r="B1" s="51" t="str">
        <f>'Formularz oferty (załącznik 1)'!C4</f>
        <v>DFP.271.105.2024.EP</v>
      </c>
      <c r="N1" s="53" t="s">
        <v>58</v>
      </c>
      <c r="S1" s="51"/>
      <c r="T1" s="51"/>
    </row>
    <row r="2" spans="7:9" ht="15">
      <c r="G2" s="192"/>
      <c r="H2" s="192"/>
      <c r="I2" s="192"/>
    </row>
    <row r="3" ht="15">
      <c r="N3" s="53" t="s">
        <v>61</v>
      </c>
    </row>
    <row r="4" spans="2:17" ht="15">
      <c r="B4" s="55" t="s">
        <v>14</v>
      </c>
      <c r="C4" s="56">
        <v>1</v>
      </c>
      <c r="D4" s="57"/>
      <c r="E4" s="58"/>
      <c r="F4" s="59"/>
      <c r="G4" s="60" t="s">
        <v>19</v>
      </c>
      <c r="H4" s="59"/>
      <c r="I4" s="57"/>
      <c r="J4" s="59"/>
      <c r="K4" s="59"/>
      <c r="L4" s="59"/>
      <c r="M4" s="59"/>
      <c r="N4" s="59"/>
      <c r="Q4" s="50"/>
    </row>
    <row r="5" spans="2:17" ht="15">
      <c r="B5" s="55"/>
      <c r="C5" s="57"/>
      <c r="D5" s="57"/>
      <c r="E5" s="58"/>
      <c r="F5" s="59"/>
      <c r="G5" s="60"/>
      <c r="H5" s="59"/>
      <c r="I5" s="57"/>
      <c r="J5" s="59"/>
      <c r="K5" s="59"/>
      <c r="L5" s="59"/>
      <c r="M5" s="59"/>
      <c r="N5" s="59"/>
      <c r="Q5" s="50"/>
    </row>
    <row r="6" spans="1:17" ht="15">
      <c r="A6" s="55"/>
      <c r="B6" s="55"/>
      <c r="C6" s="61"/>
      <c r="D6" s="61"/>
      <c r="E6" s="62"/>
      <c r="F6" s="59"/>
      <c r="G6" s="37" t="s">
        <v>98</v>
      </c>
      <c r="H6" s="193">
        <f>SUM(N11:N27)</f>
        <v>0</v>
      </c>
      <c r="I6" s="194"/>
      <c r="Q6" s="50"/>
    </row>
    <row r="7" spans="1:17" ht="15">
      <c r="A7" s="55"/>
      <c r="C7" s="59"/>
      <c r="D7" s="59"/>
      <c r="E7" s="62"/>
      <c r="F7" s="59"/>
      <c r="G7" s="59"/>
      <c r="H7" s="59"/>
      <c r="I7" s="59"/>
      <c r="J7" s="59"/>
      <c r="K7" s="59"/>
      <c r="L7" s="59"/>
      <c r="Q7" s="50"/>
    </row>
    <row r="8" spans="1:17" ht="15">
      <c r="A8" s="55"/>
      <c r="B8" s="63"/>
      <c r="C8" s="64"/>
      <c r="D8" s="64"/>
      <c r="E8" s="65"/>
      <c r="F8" s="64"/>
      <c r="G8" s="64"/>
      <c r="H8" s="64"/>
      <c r="I8" s="64"/>
      <c r="J8" s="64"/>
      <c r="K8" s="64"/>
      <c r="L8" s="64"/>
      <c r="Q8" s="50"/>
    </row>
    <row r="9" spans="2:17" ht="15">
      <c r="B9" s="55"/>
      <c r="E9" s="66"/>
      <c r="Q9" s="50"/>
    </row>
    <row r="10" spans="1:14" s="55" customFormat="1" ht="69.75" customHeight="1">
      <c r="A10" s="45" t="s">
        <v>44</v>
      </c>
      <c r="B10" s="45" t="s">
        <v>15</v>
      </c>
      <c r="C10" s="45" t="s">
        <v>16</v>
      </c>
      <c r="D10" s="45" t="s">
        <v>62</v>
      </c>
      <c r="E10" s="67" t="s">
        <v>60</v>
      </c>
      <c r="F10" s="68"/>
      <c r="G10" s="45" t="str">
        <f>"Nazwa handlowa /
"&amp;C10&amp;" / 
"&amp;D10</f>
        <v>Nazwa handlowa /
Dawka / 
Postać/ Opakowanie</v>
      </c>
      <c r="H10" s="45" t="s">
        <v>59</v>
      </c>
      <c r="I10" s="45" t="str">
        <f>B10</f>
        <v>Skład</v>
      </c>
      <c r="J10" s="45" t="s">
        <v>107</v>
      </c>
      <c r="K10" s="45" t="s">
        <v>38</v>
      </c>
      <c r="L10" s="45" t="s">
        <v>39</v>
      </c>
      <c r="M10" s="45" t="s">
        <v>99</v>
      </c>
      <c r="N10" s="45" t="s">
        <v>17</v>
      </c>
    </row>
    <row r="11" spans="1:14" ht="45">
      <c r="A11" s="69" t="s">
        <v>2</v>
      </c>
      <c r="B11" s="73" t="s">
        <v>145</v>
      </c>
      <c r="C11" s="73" t="s">
        <v>96</v>
      </c>
      <c r="D11" s="73" t="s">
        <v>121</v>
      </c>
      <c r="E11" s="77">
        <v>6000</v>
      </c>
      <c r="F11" s="68" t="s">
        <v>67</v>
      </c>
      <c r="G11" s="70" t="s">
        <v>65</v>
      </c>
      <c r="H11" s="70"/>
      <c r="I11" s="70"/>
      <c r="J11" s="71"/>
      <c r="K11" s="70"/>
      <c r="L11" s="70" t="str">
        <f>IF(K11=0,"0,00",IF(K11&gt;0,ROUND(E11/K11,2)))</f>
        <v>0,00</v>
      </c>
      <c r="M11" s="70"/>
      <c r="N11" s="72">
        <f>ROUND(L11*ROUND(M11,2),2)</f>
        <v>0</v>
      </c>
    </row>
    <row r="12" spans="1:14" ht="45">
      <c r="A12" s="69" t="s">
        <v>3</v>
      </c>
      <c r="B12" s="73" t="s">
        <v>145</v>
      </c>
      <c r="C12" s="73" t="s">
        <v>131</v>
      </c>
      <c r="D12" s="73" t="s">
        <v>121</v>
      </c>
      <c r="E12" s="77">
        <v>32400</v>
      </c>
      <c r="F12" s="68" t="s">
        <v>67</v>
      </c>
      <c r="G12" s="70" t="s">
        <v>65</v>
      </c>
      <c r="H12" s="70"/>
      <c r="I12" s="70"/>
      <c r="J12" s="71"/>
      <c r="K12" s="70"/>
      <c r="L12" s="70" t="str">
        <f>IF(K12=0,"0,00",IF(K12&gt;0,ROUND(E12/K12,2)))</f>
        <v>0,00</v>
      </c>
      <c r="M12" s="70"/>
      <c r="N12" s="72">
        <f>ROUND(L12*ROUND(M12,2),2)</f>
        <v>0</v>
      </c>
    </row>
    <row r="13" spans="1:14" ht="45">
      <c r="A13" s="69" t="s">
        <v>4</v>
      </c>
      <c r="B13" s="73" t="s">
        <v>145</v>
      </c>
      <c r="C13" s="73" t="s">
        <v>146</v>
      </c>
      <c r="D13" s="73" t="s">
        <v>121</v>
      </c>
      <c r="E13" s="77">
        <v>10800</v>
      </c>
      <c r="F13" s="68" t="s">
        <v>67</v>
      </c>
      <c r="G13" s="70" t="s">
        <v>65</v>
      </c>
      <c r="H13" s="70"/>
      <c r="I13" s="70"/>
      <c r="J13" s="71"/>
      <c r="K13" s="70"/>
      <c r="L13" s="70" t="str">
        <f aca="true" t="shared" si="0" ref="L13:L26">IF(K13=0,"0,00",IF(K13&gt;0,ROUND(E13/K13,2)))</f>
        <v>0,00</v>
      </c>
      <c r="M13" s="70"/>
      <c r="N13" s="72">
        <f aca="true" t="shared" si="1" ref="N13:N26">ROUND(L13*ROUND(M13,2),2)</f>
        <v>0</v>
      </c>
    </row>
    <row r="14" spans="1:14" ht="45">
      <c r="A14" s="69" t="s">
        <v>5</v>
      </c>
      <c r="B14" s="73" t="s">
        <v>147</v>
      </c>
      <c r="C14" s="73" t="s">
        <v>64</v>
      </c>
      <c r="D14" s="73" t="s">
        <v>362</v>
      </c>
      <c r="E14" s="78">
        <v>300</v>
      </c>
      <c r="F14" s="68" t="s">
        <v>67</v>
      </c>
      <c r="G14" s="70" t="s">
        <v>65</v>
      </c>
      <c r="H14" s="70"/>
      <c r="I14" s="70"/>
      <c r="J14" s="71"/>
      <c r="K14" s="70"/>
      <c r="L14" s="70" t="str">
        <f t="shared" si="0"/>
        <v>0,00</v>
      </c>
      <c r="M14" s="70"/>
      <c r="N14" s="72">
        <f t="shared" si="1"/>
        <v>0</v>
      </c>
    </row>
    <row r="15" spans="1:14" ht="45">
      <c r="A15" s="69" t="s">
        <v>40</v>
      </c>
      <c r="B15" s="74" t="s">
        <v>147</v>
      </c>
      <c r="C15" s="74" t="s">
        <v>95</v>
      </c>
      <c r="D15" s="73" t="s">
        <v>362</v>
      </c>
      <c r="E15" s="79">
        <v>300</v>
      </c>
      <c r="F15" s="68" t="s">
        <v>67</v>
      </c>
      <c r="G15" s="70" t="s">
        <v>65</v>
      </c>
      <c r="H15" s="70"/>
      <c r="I15" s="70"/>
      <c r="J15" s="71"/>
      <c r="K15" s="70"/>
      <c r="L15" s="70" t="str">
        <f t="shared" si="0"/>
        <v>0,00</v>
      </c>
      <c r="M15" s="70"/>
      <c r="N15" s="72">
        <f t="shared" si="1"/>
        <v>0</v>
      </c>
    </row>
    <row r="16" spans="1:14" ht="45">
      <c r="A16" s="69" t="s">
        <v>46</v>
      </c>
      <c r="B16" s="73" t="s">
        <v>147</v>
      </c>
      <c r="C16" s="73" t="s">
        <v>119</v>
      </c>
      <c r="D16" s="73" t="s">
        <v>362</v>
      </c>
      <c r="E16" s="78">
        <v>100</v>
      </c>
      <c r="F16" s="68" t="s">
        <v>67</v>
      </c>
      <c r="G16" s="70" t="s">
        <v>65</v>
      </c>
      <c r="H16" s="70"/>
      <c r="I16" s="70"/>
      <c r="J16" s="71"/>
      <c r="K16" s="70"/>
      <c r="L16" s="70" t="str">
        <f t="shared" si="0"/>
        <v>0,00</v>
      </c>
      <c r="M16" s="70"/>
      <c r="N16" s="72">
        <f t="shared" si="1"/>
        <v>0</v>
      </c>
    </row>
    <row r="17" spans="1:14" ht="45">
      <c r="A17" s="69" t="s">
        <v>6</v>
      </c>
      <c r="B17" s="73" t="s">
        <v>148</v>
      </c>
      <c r="C17" s="73" t="s">
        <v>149</v>
      </c>
      <c r="D17" s="73" t="s">
        <v>150</v>
      </c>
      <c r="E17" s="77">
        <v>450</v>
      </c>
      <c r="F17" s="68" t="s">
        <v>67</v>
      </c>
      <c r="G17" s="70" t="s">
        <v>65</v>
      </c>
      <c r="H17" s="70"/>
      <c r="I17" s="70"/>
      <c r="J17" s="71"/>
      <c r="K17" s="70"/>
      <c r="L17" s="70" t="str">
        <f t="shared" si="0"/>
        <v>0,00</v>
      </c>
      <c r="M17" s="70"/>
      <c r="N17" s="72">
        <f t="shared" si="1"/>
        <v>0</v>
      </c>
    </row>
    <row r="18" spans="1:14" ht="45">
      <c r="A18" s="69" t="s">
        <v>7</v>
      </c>
      <c r="B18" s="75" t="s">
        <v>151</v>
      </c>
      <c r="C18" s="75" t="s">
        <v>122</v>
      </c>
      <c r="D18" s="75" t="s">
        <v>133</v>
      </c>
      <c r="E18" s="78">
        <v>20000</v>
      </c>
      <c r="F18" s="68" t="s">
        <v>67</v>
      </c>
      <c r="G18" s="70" t="s">
        <v>65</v>
      </c>
      <c r="H18" s="70"/>
      <c r="I18" s="70"/>
      <c r="J18" s="71"/>
      <c r="K18" s="70"/>
      <c r="L18" s="70" t="str">
        <f t="shared" si="0"/>
        <v>0,00</v>
      </c>
      <c r="M18" s="70"/>
      <c r="N18" s="72">
        <f t="shared" si="1"/>
        <v>0</v>
      </c>
    </row>
    <row r="19" spans="1:14" ht="45">
      <c r="A19" s="69" t="s">
        <v>20</v>
      </c>
      <c r="B19" s="73" t="s">
        <v>151</v>
      </c>
      <c r="C19" s="73" t="s">
        <v>152</v>
      </c>
      <c r="D19" s="73" t="s">
        <v>133</v>
      </c>
      <c r="E19" s="78">
        <v>16200</v>
      </c>
      <c r="F19" s="68" t="s">
        <v>67</v>
      </c>
      <c r="G19" s="70" t="s">
        <v>65</v>
      </c>
      <c r="H19" s="70"/>
      <c r="I19" s="70"/>
      <c r="J19" s="71"/>
      <c r="K19" s="70"/>
      <c r="L19" s="70" t="str">
        <f t="shared" si="0"/>
        <v>0,00</v>
      </c>
      <c r="M19" s="70"/>
      <c r="N19" s="72">
        <f t="shared" si="1"/>
        <v>0</v>
      </c>
    </row>
    <row r="20" spans="1:14" ht="45">
      <c r="A20" s="69" t="s">
        <v>45</v>
      </c>
      <c r="B20" s="73" t="s">
        <v>151</v>
      </c>
      <c r="C20" s="73" t="s">
        <v>125</v>
      </c>
      <c r="D20" s="73" t="s">
        <v>133</v>
      </c>
      <c r="E20" s="78">
        <v>2000</v>
      </c>
      <c r="F20" s="68" t="s">
        <v>67</v>
      </c>
      <c r="G20" s="70" t="s">
        <v>65</v>
      </c>
      <c r="H20" s="70"/>
      <c r="I20" s="70"/>
      <c r="J20" s="71"/>
      <c r="K20" s="70"/>
      <c r="L20" s="70" t="str">
        <f t="shared" si="0"/>
        <v>0,00</v>
      </c>
      <c r="M20" s="70"/>
      <c r="N20" s="72">
        <f t="shared" si="1"/>
        <v>0</v>
      </c>
    </row>
    <row r="21" spans="1:14" ht="45">
      <c r="A21" s="69" t="s">
        <v>1</v>
      </c>
      <c r="B21" s="73" t="s">
        <v>153</v>
      </c>
      <c r="C21" s="73" t="s">
        <v>95</v>
      </c>
      <c r="D21" s="73" t="s">
        <v>118</v>
      </c>
      <c r="E21" s="78">
        <v>38000</v>
      </c>
      <c r="F21" s="68" t="s">
        <v>67</v>
      </c>
      <c r="G21" s="70" t="s">
        <v>65</v>
      </c>
      <c r="H21" s="70"/>
      <c r="I21" s="70"/>
      <c r="J21" s="71"/>
      <c r="K21" s="70"/>
      <c r="L21" s="70" t="str">
        <f t="shared" si="0"/>
        <v>0,00</v>
      </c>
      <c r="M21" s="70"/>
      <c r="N21" s="72">
        <f t="shared" si="1"/>
        <v>0</v>
      </c>
    </row>
    <row r="22" spans="1:14" ht="45">
      <c r="A22" s="69" t="s">
        <v>0</v>
      </c>
      <c r="B22" s="73" t="s">
        <v>154</v>
      </c>
      <c r="C22" s="73" t="s">
        <v>155</v>
      </c>
      <c r="D22" s="73" t="s">
        <v>156</v>
      </c>
      <c r="E22" s="77">
        <v>10560</v>
      </c>
      <c r="F22" s="68" t="s">
        <v>67</v>
      </c>
      <c r="G22" s="70" t="s">
        <v>65</v>
      </c>
      <c r="H22" s="70"/>
      <c r="I22" s="70"/>
      <c r="J22" s="71"/>
      <c r="K22" s="70"/>
      <c r="L22" s="70" t="str">
        <f t="shared" si="0"/>
        <v>0,00</v>
      </c>
      <c r="M22" s="70"/>
      <c r="N22" s="72">
        <f t="shared" si="1"/>
        <v>0</v>
      </c>
    </row>
    <row r="23" spans="1:14" ht="45">
      <c r="A23" s="69" t="s">
        <v>109</v>
      </c>
      <c r="B23" s="73" t="s">
        <v>154</v>
      </c>
      <c r="C23" s="73" t="s">
        <v>157</v>
      </c>
      <c r="D23" s="73" t="s">
        <v>156</v>
      </c>
      <c r="E23" s="77">
        <v>600</v>
      </c>
      <c r="F23" s="68" t="s">
        <v>67</v>
      </c>
      <c r="G23" s="70" t="s">
        <v>65</v>
      </c>
      <c r="H23" s="70"/>
      <c r="I23" s="70"/>
      <c r="J23" s="71"/>
      <c r="K23" s="70"/>
      <c r="L23" s="70" t="str">
        <f t="shared" si="0"/>
        <v>0,00</v>
      </c>
      <c r="M23" s="70"/>
      <c r="N23" s="72">
        <f t="shared" si="1"/>
        <v>0</v>
      </c>
    </row>
    <row r="24" spans="1:14" ht="45">
      <c r="A24" s="69" t="s">
        <v>110</v>
      </c>
      <c r="B24" s="76" t="s">
        <v>137</v>
      </c>
      <c r="C24" s="76" t="s">
        <v>123</v>
      </c>
      <c r="D24" s="76" t="s">
        <v>118</v>
      </c>
      <c r="E24" s="80">
        <v>200</v>
      </c>
      <c r="F24" s="68" t="s">
        <v>67</v>
      </c>
      <c r="G24" s="70" t="s">
        <v>65</v>
      </c>
      <c r="H24" s="70"/>
      <c r="I24" s="70"/>
      <c r="J24" s="71"/>
      <c r="K24" s="70"/>
      <c r="L24" s="70" t="str">
        <f t="shared" si="0"/>
        <v>0,00</v>
      </c>
      <c r="M24" s="70"/>
      <c r="N24" s="72">
        <f t="shared" si="1"/>
        <v>0</v>
      </c>
    </row>
    <row r="25" spans="1:14" ht="45">
      <c r="A25" s="69" t="s">
        <v>111</v>
      </c>
      <c r="B25" s="76" t="s">
        <v>137</v>
      </c>
      <c r="C25" s="76" t="s">
        <v>122</v>
      </c>
      <c r="D25" s="76" t="s">
        <v>118</v>
      </c>
      <c r="E25" s="80">
        <v>18000</v>
      </c>
      <c r="F25" s="68" t="s">
        <v>67</v>
      </c>
      <c r="G25" s="70" t="s">
        <v>65</v>
      </c>
      <c r="H25" s="70"/>
      <c r="I25" s="70"/>
      <c r="J25" s="71"/>
      <c r="K25" s="70"/>
      <c r="L25" s="70" t="str">
        <f t="shared" si="0"/>
        <v>0,00</v>
      </c>
      <c r="M25" s="70"/>
      <c r="N25" s="72">
        <f t="shared" si="1"/>
        <v>0</v>
      </c>
    </row>
    <row r="26" spans="1:14" ht="45">
      <c r="A26" s="69" t="s">
        <v>112</v>
      </c>
      <c r="B26" s="73" t="s">
        <v>158</v>
      </c>
      <c r="C26" s="73" t="s">
        <v>136</v>
      </c>
      <c r="D26" s="76" t="s">
        <v>118</v>
      </c>
      <c r="E26" s="77">
        <v>400</v>
      </c>
      <c r="F26" s="68" t="s">
        <v>67</v>
      </c>
      <c r="G26" s="70" t="s">
        <v>65</v>
      </c>
      <c r="H26" s="70"/>
      <c r="I26" s="70"/>
      <c r="J26" s="71"/>
      <c r="K26" s="70"/>
      <c r="L26" s="70" t="str">
        <f t="shared" si="0"/>
        <v>0,00</v>
      </c>
      <c r="M26" s="70"/>
      <c r="N26" s="72">
        <f t="shared" si="1"/>
        <v>0</v>
      </c>
    </row>
    <row r="27" spans="1:14" ht="45">
      <c r="A27" s="69" t="s">
        <v>113</v>
      </c>
      <c r="B27" s="73" t="s">
        <v>159</v>
      </c>
      <c r="C27" s="73" t="s">
        <v>160</v>
      </c>
      <c r="D27" s="73" t="s">
        <v>161</v>
      </c>
      <c r="E27" s="77">
        <v>378</v>
      </c>
      <c r="F27" s="69" t="s">
        <v>67</v>
      </c>
      <c r="G27" s="70" t="s">
        <v>65</v>
      </c>
      <c r="H27" s="70"/>
      <c r="I27" s="70"/>
      <c r="J27" s="71"/>
      <c r="K27" s="70"/>
      <c r="L27" s="70" t="str">
        <f>IF(K27=0,"0,00",IF(K27&gt;0,ROUND(E27/K27,2)))</f>
        <v>0,00</v>
      </c>
      <c r="M27" s="70"/>
      <c r="N27" s="72">
        <f>ROUND(L27*ROUND(M27,2),2)</f>
        <v>0</v>
      </c>
    </row>
    <row r="28" spans="2:6" ht="21.75" customHeight="1">
      <c r="B28" s="195" t="s">
        <v>163</v>
      </c>
      <c r="C28" s="196"/>
      <c r="D28" s="196"/>
      <c r="E28" s="196"/>
      <c r="F28" s="196"/>
    </row>
    <row r="29" spans="2:6" ht="21.75" customHeight="1">
      <c r="B29" s="195" t="s">
        <v>162</v>
      </c>
      <c r="C29" s="196"/>
      <c r="D29" s="196"/>
      <c r="E29" s="196"/>
      <c r="F29" s="196"/>
    </row>
    <row r="31" spans="2:7" ht="34.5" customHeight="1">
      <c r="B31" s="192" t="s">
        <v>97</v>
      </c>
      <c r="C31" s="192"/>
      <c r="D31" s="192"/>
      <c r="E31" s="192"/>
      <c r="F31" s="192"/>
      <c r="G31" s="192"/>
    </row>
  </sheetData>
  <sheetProtection/>
  <mergeCells count="5">
    <mergeCell ref="G2:I2"/>
    <mergeCell ref="H6:I6"/>
    <mergeCell ref="B28:F28"/>
    <mergeCell ref="B29:F29"/>
    <mergeCell ref="B31:G3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="80" zoomScaleNormal="70" zoomScaleSheetLayoutView="80" zoomScalePageLayoutView="85" workbookViewId="0" topLeftCell="A1">
      <selection activeCell="N11" sqref="N11"/>
    </sheetView>
  </sheetViews>
  <sheetFormatPr defaultColWidth="9.00390625" defaultRowHeight="12.75"/>
  <cols>
    <col min="1" max="1" width="5.375" style="14" customWidth="1"/>
    <col min="2" max="2" width="14.75390625" style="14" customWidth="1"/>
    <col min="3" max="3" width="19.875" style="14" customWidth="1"/>
    <col min="4" max="4" width="27.125" style="14" customWidth="1"/>
    <col min="5" max="5" width="11.25390625" style="15" customWidth="1"/>
    <col min="6" max="6" width="11.875" style="14" customWidth="1"/>
    <col min="7" max="7" width="42.125" style="14" customWidth="1"/>
    <col min="8" max="8" width="27.375" style="14" customWidth="1"/>
    <col min="9" max="9" width="20.75390625" style="14" customWidth="1"/>
    <col min="10" max="10" width="18.875" style="14" customWidth="1"/>
    <col min="11" max="12" width="15.125" style="14" customWidth="1"/>
    <col min="13" max="13" width="16.125" style="14" customWidth="1"/>
    <col min="14" max="14" width="20.625" style="14" customWidth="1"/>
    <col min="15" max="15" width="8.00390625" style="14" customWidth="1"/>
    <col min="16" max="16" width="15.875" style="14" customWidth="1"/>
    <col min="17" max="17" width="15.875" style="33" customWidth="1"/>
    <col min="18" max="18" width="15.875" style="14" customWidth="1"/>
    <col min="19" max="20" width="14.25390625" style="14" customWidth="1"/>
    <col min="21" max="21" width="15.25390625" style="14" customWidth="1"/>
    <col min="22" max="16384" width="9.125" style="14" customWidth="1"/>
  </cols>
  <sheetData>
    <row r="1" spans="2:20" ht="15">
      <c r="B1" s="31" t="str">
        <f>'Formularz oferty (załącznik 1)'!C4</f>
        <v>DFP.271.105.2024.EP</v>
      </c>
      <c r="N1" s="32" t="s">
        <v>58</v>
      </c>
      <c r="S1" s="31"/>
      <c r="T1" s="31"/>
    </row>
    <row r="2" spans="7:9" ht="15">
      <c r="G2" s="172"/>
      <c r="H2" s="172"/>
      <c r="I2" s="172"/>
    </row>
    <row r="3" ht="15">
      <c r="N3" s="32" t="s">
        <v>61</v>
      </c>
    </row>
    <row r="4" spans="2:17" ht="15">
      <c r="B4" s="34" t="s">
        <v>14</v>
      </c>
      <c r="C4" s="16">
        <v>2</v>
      </c>
      <c r="D4" s="12"/>
      <c r="E4" s="9"/>
      <c r="F4" s="6"/>
      <c r="G4" s="35" t="s">
        <v>19</v>
      </c>
      <c r="H4" s="6"/>
      <c r="I4" s="12"/>
      <c r="J4" s="6"/>
      <c r="K4" s="6"/>
      <c r="L4" s="6"/>
      <c r="M4" s="6"/>
      <c r="N4" s="6"/>
      <c r="Q4" s="14"/>
    </row>
    <row r="5" spans="2:17" ht="15">
      <c r="B5" s="34"/>
      <c r="C5" s="12"/>
      <c r="D5" s="12"/>
      <c r="E5" s="9"/>
      <c r="F5" s="6"/>
      <c r="G5" s="35"/>
      <c r="H5" s="6"/>
      <c r="I5" s="12"/>
      <c r="J5" s="6"/>
      <c r="K5" s="6"/>
      <c r="L5" s="6"/>
      <c r="M5" s="6"/>
      <c r="N5" s="6"/>
      <c r="Q5" s="14"/>
    </row>
    <row r="6" spans="1:17" ht="15">
      <c r="A6" s="34"/>
      <c r="B6" s="34"/>
      <c r="C6" s="36"/>
      <c r="D6" s="36"/>
      <c r="E6" s="7"/>
      <c r="F6" s="6"/>
      <c r="G6" s="37" t="s">
        <v>98</v>
      </c>
      <c r="H6" s="197">
        <f>SUM(N11:N11)</f>
        <v>0</v>
      </c>
      <c r="I6" s="198"/>
      <c r="Q6" s="14"/>
    </row>
    <row r="7" spans="1:17" ht="15">
      <c r="A7" s="34"/>
      <c r="C7" s="6"/>
      <c r="D7" s="6"/>
      <c r="E7" s="7"/>
      <c r="F7" s="6"/>
      <c r="G7" s="6"/>
      <c r="H7" s="6"/>
      <c r="I7" s="6"/>
      <c r="J7" s="6"/>
      <c r="K7" s="6"/>
      <c r="L7" s="6"/>
      <c r="Q7" s="14"/>
    </row>
    <row r="8" spans="1:17" ht="15">
      <c r="A8" s="34"/>
      <c r="B8" s="38"/>
      <c r="C8" s="39"/>
      <c r="D8" s="39"/>
      <c r="E8" s="40"/>
      <c r="F8" s="39"/>
      <c r="G8" s="39"/>
      <c r="H8" s="39"/>
      <c r="I8" s="39"/>
      <c r="J8" s="39"/>
      <c r="K8" s="39"/>
      <c r="L8" s="39"/>
      <c r="Q8" s="14"/>
    </row>
    <row r="9" spans="2:17" ht="15">
      <c r="B9" s="34"/>
      <c r="E9" s="41"/>
      <c r="Q9" s="14"/>
    </row>
    <row r="10" spans="1:14" s="34" customFormat="1" ht="69.75" customHeight="1">
      <c r="A10" s="42" t="s">
        <v>44</v>
      </c>
      <c r="B10" s="42" t="s">
        <v>15</v>
      </c>
      <c r="C10" s="42" t="s">
        <v>16</v>
      </c>
      <c r="D10" s="42" t="s">
        <v>164</v>
      </c>
      <c r="E10" s="43" t="s">
        <v>63</v>
      </c>
      <c r="F10" s="44"/>
      <c r="G10" s="42" t="str">
        <f>"Nazwa handlowa /
"&amp;C10&amp;" / 
"&amp;D10</f>
        <v>Nazwa handlowa /
Dawka / 
Postać /Opakowanie</v>
      </c>
      <c r="H10" s="42" t="s">
        <v>59</v>
      </c>
      <c r="I10" s="42" t="str">
        <f>B10</f>
        <v>Skład</v>
      </c>
      <c r="J10" s="42" t="s">
        <v>107</v>
      </c>
      <c r="K10" s="42" t="s">
        <v>38</v>
      </c>
      <c r="L10" s="42" t="s">
        <v>39</v>
      </c>
      <c r="M10" s="45" t="s">
        <v>99</v>
      </c>
      <c r="N10" s="42" t="s">
        <v>17</v>
      </c>
    </row>
    <row r="11" spans="1:14" ht="45">
      <c r="A11" s="46" t="s">
        <v>2</v>
      </c>
      <c r="B11" s="73" t="s">
        <v>165</v>
      </c>
      <c r="C11" s="73" t="s">
        <v>166</v>
      </c>
      <c r="D11" s="73" t="s">
        <v>310</v>
      </c>
      <c r="E11" s="137">
        <v>3600</v>
      </c>
      <c r="F11" s="44" t="s">
        <v>67</v>
      </c>
      <c r="G11" s="47" t="s">
        <v>65</v>
      </c>
      <c r="H11" s="47"/>
      <c r="I11" s="47"/>
      <c r="J11" s="48"/>
      <c r="K11" s="47"/>
      <c r="L11" s="47" t="str">
        <f>IF(K11=0,"0,00",IF(K11&gt;0,ROUND(E11/K11,2)))</f>
        <v>0,00</v>
      </c>
      <c r="M11" s="47"/>
      <c r="N11" s="49">
        <f>ROUND(L11*ROUND(M11,2),2)</f>
        <v>0</v>
      </c>
    </row>
    <row r="13" spans="2:14" ht="34.5" customHeight="1">
      <c r="B13" s="192" t="s">
        <v>97</v>
      </c>
      <c r="C13" s="192"/>
      <c r="D13" s="192"/>
      <c r="E13" s="192"/>
      <c r="F13" s="192"/>
      <c r="G13" s="192"/>
      <c r="H13" s="50"/>
      <c r="I13" s="50"/>
      <c r="J13" s="50"/>
      <c r="K13" s="50"/>
      <c r="L13" s="50"/>
      <c r="M13" s="50"/>
      <c r="N13" s="50"/>
    </row>
  </sheetData>
  <sheetProtection/>
  <mergeCells count="3">
    <mergeCell ref="G2:I2"/>
    <mergeCell ref="H6:I6"/>
    <mergeCell ref="B13:G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="85" zoomScaleNormal="85" zoomScaleSheetLayoutView="85" zoomScalePageLayoutView="80" workbookViewId="0" topLeftCell="A1">
      <selection activeCell="I28" sqref="I28"/>
    </sheetView>
  </sheetViews>
  <sheetFormatPr defaultColWidth="9.00390625" defaultRowHeight="12.75"/>
  <cols>
    <col min="1" max="1" width="5.375" style="14" customWidth="1"/>
    <col min="2" max="2" width="30.875" style="14" customWidth="1"/>
    <col min="3" max="3" width="19.125" style="14" customWidth="1"/>
    <col min="4" max="4" width="30.00390625" style="14" customWidth="1"/>
    <col min="5" max="5" width="11.25390625" style="15" customWidth="1"/>
    <col min="6" max="6" width="11.875" style="14" customWidth="1"/>
    <col min="7" max="7" width="42.125" style="14" customWidth="1"/>
    <col min="8" max="8" width="25.00390625" style="14" customWidth="1"/>
    <col min="9" max="9" width="24.00390625" style="14" customWidth="1"/>
    <col min="10" max="10" width="21.125" style="14" customWidth="1"/>
    <col min="11" max="12" width="15.125" style="14" customWidth="1"/>
    <col min="13" max="13" width="16.125" style="14" customWidth="1"/>
    <col min="14" max="14" width="20.625" style="14" customWidth="1"/>
    <col min="15" max="15" width="8.00390625" style="14" customWidth="1"/>
    <col min="16" max="16" width="15.875" style="14" customWidth="1"/>
    <col min="17" max="17" width="15.875" style="33" customWidth="1"/>
    <col min="18" max="18" width="15.875" style="14" customWidth="1"/>
    <col min="19" max="20" width="14.25390625" style="14" customWidth="1"/>
    <col min="21" max="16384" width="9.125" style="14" customWidth="1"/>
  </cols>
  <sheetData>
    <row r="1" spans="2:20" ht="15">
      <c r="B1" s="31" t="str">
        <f>'Formularz oferty (załącznik 1)'!C4</f>
        <v>DFP.271.105.2024.EP</v>
      </c>
      <c r="N1" s="32" t="s">
        <v>58</v>
      </c>
      <c r="S1" s="31"/>
      <c r="T1" s="31"/>
    </row>
    <row r="2" spans="7:9" ht="15">
      <c r="G2" s="172"/>
      <c r="H2" s="172"/>
      <c r="I2" s="172"/>
    </row>
    <row r="3" ht="15">
      <c r="N3" s="32" t="s">
        <v>61</v>
      </c>
    </row>
    <row r="4" spans="2:17" ht="15">
      <c r="B4" s="34" t="s">
        <v>14</v>
      </c>
      <c r="C4" s="16">
        <v>3</v>
      </c>
      <c r="D4" s="12"/>
      <c r="E4" s="9"/>
      <c r="F4" s="6"/>
      <c r="G4" s="35" t="s">
        <v>19</v>
      </c>
      <c r="H4" s="6"/>
      <c r="I4" s="12"/>
      <c r="J4" s="6"/>
      <c r="K4" s="6"/>
      <c r="L4" s="6"/>
      <c r="M4" s="6"/>
      <c r="N4" s="6"/>
      <c r="Q4" s="14"/>
    </row>
    <row r="5" spans="2:17" ht="15">
      <c r="B5" s="34"/>
      <c r="C5" s="12"/>
      <c r="D5" s="12"/>
      <c r="E5" s="9"/>
      <c r="F5" s="6"/>
      <c r="G5" s="35"/>
      <c r="H5" s="6"/>
      <c r="I5" s="12"/>
      <c r="J5" s="6"/>
      <c r="K5" s="6"/>
      <c r="L5" s="6"/>
      <c r="M5" s="6"/>
      <c r="N5" s="6"/>
      <c r="Q5" s="14"/>
    </row>
    <row r="6" spans="1:17" ht="15">
      <c r="A6" s="34"/>
      <c r="B6" s="34"/>
      <c r="C6" s="36"/>
      <c r="D6" s="36"/>
      <c r="E6" s="7"/>
      <c r="F6" s="6"/>
      <c r="G6" s="37" t="s">
        <v>98</v>
      </c>
      <c r="H6" s="197">
        <f>SUM(N11:N11)</f>
        <v>0</v>
      </c>
      <c r="I6" s="198"/>
      <c r="Q6" s="14"/>
    </row>
    <row r="7" spans="1:17" ht="15">
      <c r="A7" s="34"/>
      <c r="C7" s="6"/>
      <c r="D7" s="6"/>
      <c r="E7" s="7"/>
      <c r="F7" s="6"/>
      <c r="G7" s="6"/>
      <c r="H7" s="6"/>
      <c r="I7" s="6"/>
      <c r="J7" s="6"/>
      <c r="K7" s="6"/>
      <c r="L7" s="6"/>
      <c r="Q7" s="14"/>
    </row>
    <row r="8" spans="1:17" ht="15">
      <c r="A8" s="34"/>
      <c r="B8" s="38"/>
      <c r="C8" s="39"/>
      <c r="D8" s="39"/>
      <c r="E8" s="40"/>
      <c r="F8" s="39"/>
      <c r="G8" s="39"/>
      <c r="H8" s="39"/>
      <c r="I8" s="39"/>
      <c r="J8" s="39"/>
      <c r="K8" s="39"/>
      <c r="L8" s="39"/>
      <c r="Q8" s="14"/>
    </row>
    <row r="9" spans="2:17" ht="15">
      <c r="B9" s="34"/>
      <c r="E9" s="41"/>
      <c r="Q9" s="14"/>
    </row>
    <row r="10" spans="1:14" s="34" customFormat="1" ht="69.75" customHeight="1">
      <c r="A10" s="42" t="s">
        <v>44</v>
      </c>
      <c r="B10" s="42" t="s">
        <v>15</v>
      </c>
      <c r="C10" s="42" t="s">
        <v>16</v>
      </c>
      <c r="D10" s="42" t="s">
        <v>164</v>
      </c>
      <c r="E10" s="43" t="s">
        <v>60</v>
      </c>
      <c r="F10" s="44"/>
      <c r="G10" s="42" t="str">
        <f>"Nazwa handlowa /
"&amp;C10&amp;" / 
"&amp;D10</f>
        <v>Nazwa handlowa /
Dawka / 
Postać /Opakowanie</v>
      </c>
      <c r="H10" s="42" t="s">
        <v>59</v>
      </c>
      <c r="I10" s="42" t="str">
        <f>B10</f>
        <v>Skład</v>
      </c>
      <c r="J10" s="42" t="s">
        <v>107</v>
      </c>
      <c r="K10" s="42" t="s">
        <v>38</v>
      </c>
      <c r="L10" s="42" t="s">
        <v>39</v>
      </c>
      <c r="M10" s="45" t="s">
        <v>99</v>
      </c>
      <c r="N10" s="42" t="s">
        <v>17</v>
      </c>
    </row>
    <row r="11" spans="1:14" ht="55.5" customHeight="1">
      <c r="A11" s="46" t="s">
        <v>2</v>
      </c>
      <c r="B11" s="83" t="s">
        <v>311</v>
      </c>
      <c r="C11" s="73" t="s">
        <v>167</v>
      </c>
      <c r="D11" s="84" t="s">
        <v>312</v>
      </c>
      <c r="E11" s="85">
        <v>40</v>
      </c>
      <c r="F11" s="44" t="s">
        <v>67</v>
      </c>
      <c r="G11" s="47" t="s">
        <v>65</v>
      </c>
      <c r="H11" s="47"/>
      <c r="I11" s="47"/>
      <c r="J11" s="48"/>
      <c r="K11" s="47"/>
      <c r="L11" s="47" t="str">
        <f>IF(K11=0,"0,00",IF(K11&gt;0,ROUND(E11/K11,2)))</f>
        <v>0,00</v>
      </c>
      <c r="M11" s="47"/>
      <c r="N11" s="49">
        <f>ROUND(L11*ROUND(M11,2),2)</f>
        <v>0</v>
      </c>
    </row>
    <row r="13" spans="2:14" ht="34.5" customHeight="1">
      <c r="B13" s="192" t="s">
        <v>97</v>
      </c>
      <c r="C13" s="192"/>
      <c r="D13" s="192"/>
      <c r="E13" s="192"/>
      <c r="F13" s="192"/>
      <c r="G13" s="192"/>
      <c r="H13" s="50"/>
      <c r="I13" s="50"/>
      <c r="J13" s="50"/>
      <c r="K13" s="50"/>
      <c r="L13" s="50"/>
      <c r="M13" s="50"/>
      <c r="N13" s="50"/>
    </row>
  </sheetData>
  <sheetProtection/>
  <mergeCells count="3">
    <mergeCell ref="G2:I2"/>
    <mergeCell ref="H6:I6"/>
    <mergeCell ref="B13:G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5"/>
  <sheetViews>
    <sheetView showGridLines="0" view="pageBreakPreview" zoomScale="85" zoomScaleNormal="85" zoomScaleSheetLayoutView="85" zoomScalePageLayoutView="80" workbookViewId="0" topLeftCell="A3">
      <selection activeCell="I28" sqref="I28"/>
    </sheetView>
  </sheetViews>
  <sheetFormatPr defaultColWidth="9.00390625" defaultRowHeight="12.75"/>
  <cols>
    <col min="1" max="1" width="5.375" style="14" customWidth="1"/>
    <col min="2" max="2" width="19.375" style="14" customWidth="1"/>
    <col min="3" max="3" width="14.75390625" style="14" customWidth="1"/>
    <col min="4" max="4" width="41.375" style="14" customWidth="1"/>
    <col min="5" max="5" width="11.25390625" style="15" customWidth="1"/>
    <col min="6" max="6" width="11.875" style="14" customWidth="1"/>
    <col min="7" max="10" width="42.125" style="14" customWidth="1"/>
    <col min="11" max="12" width="15.125" style="14" customWidth="1"/>
    <col min="13" max="13" width="16.125" style="14" customWidth="1"/>
    <col min="14" max="14" width="20.625" style="14" customWidth="1"/>
    <col min="15" max="15" width="8.00390625" style="14" customWidth="1"/>
    <col min="16" max="16" width="15.875" style="14" customWidth="1"/>
    <col min="17" max="17" width="15.875" style="33" customWidth="1"/>
    <col min="18" max="18" width="15.875" style="14" customWidth="1"/>
    <col min="19" max="20" width="14.25390625" style="14" customWidth="1"/>
    <col min="21" max="21" width="15.25390625" style="14" customWidth="1"/>
    <col min="22" max="16384" width="9.125" style="14" customWidth="1"/>
  </cols>
  <sheetData>
    <row r="1" spans="2:20" ht="15">
      <c r="B1" s="31" t="str">
        <f>'Formularz oferty (załącznik 1)'!C4</f>
        <v>DFP.271.105.2024.EP</v>
      </c>
      <c r="N1" s="32" t="s">
        <v>58</v>
      </c>
      <c r="S1" s="31"/>
      <c r="T1" s="31"/>
    </row>
    <row r="2" spans="7:9" ht="15">
      <c r="G2" s="172"/>
      <c r="H2" s="172"/>
      <c r="I2" s="172"/>
    </row>
    <row r="3" ht="15">
      <c r="N3" s="32" t="s">
        <v>61</v>
      </c>
    </row>
    <row r="4" spans="2:17" ht="15">
      <c r="B4" s="34" t="s">
        <v>14</v>
      </c>
      <c r="C4" s="16">
        <v>4</v>
      </c>
      <c r="D4" s="12"/>
      <c r="E4" s="9"/>
      <c r="F4" s="6"/>
      <c r="G4" s="35" t="s">
        <v>19</v>
      </c>
      <c r="H4" s="6"/>
      <c r="I4" s="12"/>
      <c r="J4" s="6"/>
      <c r="K4" s="6"/>
      <c r="L4" s="6"/>
      <c r="M4" s="6"/>
      <c r="N4" s="6"/>
      <c r="Q4" s="14"/>
    </row>
    <row r="5" spans="2:17" ht="15">
      <c r="B5" s="34"/>
      <c r="C5" s="12"/>
      <c r="D5" s="12"/>
      <c r="E5" s="9"/>
      <c r="F5" s="6"/>
      <c r="G5" s="35"/>
      <c r="H5" s="6"/>
      <c r="I5" s="12"/>
      <c r="J5" s="6"/>
      <c r="K5" s="6"/>
      <c r="L5" s="6"/>
      <c r="M5" s="6"/>
      <c r="N5" s="6"/>
      <c r="Q5" s="14"/>
    </row>
    <row r="6" spans="1:17" ht="15">
      <c r="A6" s="34"/>
      <c r="B6" s="34"/>
      <c r="C6" s="36"/>
      <c r="D6" s="36"/>
      <c r="E6" s="7"/>
      <c r="F6" s="6"/>
      <c r="G6" s="37" t="s">
        <v>98</v>
      </c>
      <c r="H6" s="197">
        <f>SUM(N11:N11)</f>
        <v>0</v>
      </c>
      <c r="I6" s="198"/>
      <c r="Q6" s="14"/>
    </row>
    <row r="7" spans="1:17" ht="15">
      <c r="A7" s="34"/>
      <c r="C7" s="6"/>
      <c r="D7" s="6"/>
      <c r="E7" s="7"/>
      <c r="F7" s="6"/>
      <c r="G7" s="6"/>
      <c r="H7" s="6"/>
      <c r="I7" s="6"/>
      <c r="J7" s="6"/>
      <c r="K7" s="6"/>
      <c r="L7" s="6"/>
      <c r="Q7" s="14"/>
    </row>
    <row r="8" spans="1:17" ht="15">
      <c r="A8" s="34"/>
      <c r="B8" s="38"/>
      <c r="C8" s="39"/>
      <c r="D8" s="39"/>
      <c r="E8" s="40"/>
      <c r="F8" s="39"/>
      <c r="G8" s="39"/>
      <c r="H8" s="39"/>
      <c r="I8" s="39"/>
      <c r="J8" s="39"/>
      <c r="K8" s="39"/>
      <c r="L8" s="39"/>
      <c r="Q8" s="14"/>
    </row>
    <row r="9" spans="2:17" ht="15">
      <c r="B9" s="34"/>
      <c r="E9" s="41"/>
      <c r="Q9" s="14"/>
    </row>
    <row r="10" spans="1:14" s="34" customFormat="1" ht="69.75" customHeight="1">
      <c r="A10" s="42" t="s">
        <v>44</v>
      </c>
      <c r="B10" s="42" t="s">
        <v>15</v>
      </c>
      <c r="C10" s="42" t="s">
        <v>16</v>
      </c>
      <c r="D10" s="42" t="s">
        <v>164</v>
      </c>
      <c r="E10" s="43" t="s">
        <v>60</v>
      </c>
      <c r="F10" s="44"/>
      <c r="G10" s="42" t="str">
        <f>"Nazwa handlowa /
"&amp;C10&amp;" / 
"&amp;D10</f>
        <v>Nazwa handlowa /
Dawka / 
Postać /Opakowanie</v>
      </c>
      <c r="H10" s="42" t="s">
        <v>59</v>
      </c>
      <c r="I10" s="42" t="str">
        <f>B10</f>
        <v>Skład</v>
      </c>
      <c r="J10" s="42" t="s">
        <v>107</v>
      </c>
      <c r="K10" s="42" t="s">
        <v>38</v>
      </c>
      <c r="L10" s="42" t="s">
        <v>39</v>
      </c>
      <c r="M10" s="45" t="s">
        <v>99</v>
      </c>
      <c r="N10" s="42" t="s">
        <v>17</v>
      </c>
    </row>
    <row r="11" spans="1:14" ht="55.5" customHeight="1">
      <c r="A11" s="46" t="s">
        <v>2</v>
      </c>
      <c r="B11" s="73" t="s">
        <v>168</v>
      </c>
      <c r="C11" s="73" t="s">
        <v>169</v>
      </c>
      <c r="D11" s="73" t="s">
        <v>170</v>
      </c>
      <c r="E11" s="131">
        <v>3060</v>
      </c>
      <c r="F11" s="44" t="s">
        <v>67</v>
      </c>
      <c r="G11" s="47" t="s">
        <v>65</v>
      </c>
      <c r="H11" s="47"/>
      <c r="I11" s="47"/>
      <c r="J11" s="48"/>
      <c r="K11" s="47"/>
      <c r="L11" s="47" t="str">
        <f>IF(K11=0,"0,00",IF(K11&gt;0,ROUND(E11/K11,2)))</f>
        <v>0,00</v>
      </c>
      <c r="M11" s="47"/>
      <c r="N11" s="49">
        <f>ROUND(L11*ROUND(M11,2),2)</f>
        <v>0</v>
      </c>
    </row>
    <row r="12" ht="15">
      <c r="E12" s="14"/>
    </row>
    <row r="13" spans="1:7" ht="35.25" customHeight="1">
      <c r="A13" s="152"/>
      <c r="B13" s="199" t="s">
        <v>400</v>
      </c>
      <c r="C13" s="199"/>
      <c r="D13" s="199"/>
      <c r="E13" s="199"/>
      <c r="F13" s="199"/>
      <c r="G13" s="199"/>
    </row>
    <row r="14" spans="2:14" ht="34.5" customHeight="1">
      <c r="B14" s="192" t="s">
        <v>97</v>
      </c>
      <c r="C14" s="192"/>
      <c r="D14" s="192"/>
      <c r="E14" s="192"/>
      <c r="F14" s="192"/>
      <c r="G14" s="192"/>
      <c r="H14" s="50"/>
      <c r="I14" s="50"/>
      <c r="J14" s="50"/>
      <c r="K14" s="50"/>
      <c r="L14" s="50"/>
      <c r="M14" s="50"/>
      <c r="N14" s="50"/>
    </row>
    <row r="15" spans="3:7" ht="24" customHeight="1">
      <c r="C15" s="202" t="s">
        <v>375</v>
      </c>
      <c r="D15" s="203"/>
      <c r="E15" s="203"/>
      <c r="F15" s="203"/>
      <c r="G15" s="204"/>
    </row>
    <row r="16" spans="3:7" ht="15">
      <c r="C16" s="202" t="s">
        <v>376</v>
      </c>
      <c r="D16" s="204"/>
      <c r="E16" s="155" t="s">
        <v>377</v>
      </c>
      <c r="F16" s="156" t="s">
        <v>60</v>
      </c>
      <c r="G16" s="157"/>
    </row>
    <row r="17" spans="3:7" ht="30">
      <c r="C17" s="200" t="s">
        <v>378</v>
      </c>
      <c r="D17" s="201"/>
      <c r="E17" s="158" t="s">
        <v>379</v>
      </c>
      <c r="F17" s="158">
        <v>4</v>
      </c>
      <c r="G17" s="158" t="s">
        <v>67</v>
      </c>
    </row>
    <row r="18" spans="3:7" ht="45">
      <c r="C18" s="200" t="s">
        <v>378</v>
      </c>
      <c r="D18" s="201"/>
      <c r="E18" s="158" t="s">
        <v>380</v>
      </c>
      <c r="F18" s="158">
        <v>6</v>
      </c>
      <c r="G18" s="158" t="s">
        <v>67</v>
      </c>
    </row>
    <row r="19" spans="3:7" ht="45">
      <c r="C19" s="200" t="s">
        <v>378</v>
      </c>
      <c r="D19" s="201"/>
      <c r="E19" s="158" t="s">
        <v>381</v>
      </c>
      <c r="F19" s="158">
        <v>3</v>
      </c>
      <c r="G19" s="158" t="s">
        <v>67</v>
      </c>
    </row>
    <row r="20" spans="3:7" ht="15" customHeight="1">
      <c r="C20" s="200" t="s">
        <v>378</v>
      </c>
      <c r="D20" s="201"/>
      <c r="E20" s="158" t="s">
        <v>382</v>
      </c>
      <c r="F20" s="158">
        <v>6</v>
      </c>
      <c r="G20" s="158" t="s">
        <v>67</v>
      </c>
    </row>
    <row r="21" spans="3:7" ht="30">
      <c r="C21" s="200" t="s">
        <v>378</v>
      </c>
      <c r="D21" s="201"/>
      <c r="E21" s="158" t="s">
        <v>383</v>
      </c>
      <c r="F21" s="158">
        <v>4</v>
      </c>
      <c r="G21" s="158" t="s">
        <v>67</v>
      </c>
    </row>
    <row r="22" spans="3:7" ht="30">
      <c r="C22" s="200" t="s">
        <v>384</v>
      </c>
      <c r="D22" s="201"/>
      <c r="E22" s="158" t="s">
        <v>385</v>
      </c>
      <c r="F22" s="158">
        <v>2</v>
      </c>
      <c r="G22" s="158" t="s">
        <v>67</v>
      </c>
    </row>
    <row r="23" spans="3:7" ht="45">
      <c r="C23" s="200" t="s">
        <v>384</v>
      </c>
      <c r="D23" s="201"/>
      <c r="E23" s="158" t="s">
        <v>386</v>
      </c>
      <c r="F23" s="158">
        <v>4</v>
      </c>
      <c r="G23" s="158" t="s">
        <v>67</v>
      </c>
    </row>
    <row r="24" spans="3:7" ht="30" customHeight="1">
      <c r="C24" s="200" t="s">
        <v>387</v>
      </c>
      <c r="D24" s="201"/>
      <c r="E24" s="158" t="s">
        <v>385</v>
      </c>
      <c r="F24" s="158">
        <v>1</v>
      </c>
      <c r="G24" s="158" t="s">
        <v>67</v>
      </c>
    </row>
    <row r="25" spans="3:7" ht="45">
      <c r="C25" s="200" t="s">
        <v>387</v>
      </c>
      <c r="D25" s="201"/>
      <c r="E25" s="158" t="s">
        <v>386</v>
      </c>
      <c r="F25" s="158">
        <v>1</v>
      </c>
      <c r="G25" s="158" t="s">
        <v>67</v>
      </c>
    </row>
    <row r="26" spans="3:7" ht="15" customHeight="1">
      <c r="C26" s="200" t="s">
        <v>387</v>
      </c>
      <c r="D26" s="201"/>
      <c r="E26" s="158" t="s">
        <v>382</v>
      </c>
      <c r="F26" s="158">
        <v>2</v>
      </c>
      <c r="G26" s="158" t="s">
        <v>67</v>
      </c>
    </row>
    <row r="27" spans="3:17" s="151" customFormat="1" ht="20.25" customHeight="1">
      <c r="C27" s="200" t="s">
        <v>387</v>
      </c>
      <c r="D27" s="201"/>
      <c r="E27" s="158" t="s">
        <v>398</v>
      </c>
      <c r="F27" s="158" t="s">
        <v>397</v>
      </c>
      <c r="G27" s="158" t="s">
        <v>67</v>
      </c>
      <c r="Q27" s="33"/>
    </row>
    <row r="28" spans="3:17" s="150" customFormat="1" ht="30" customHeight="1">
      <c r="C28" s="200" t="s">
        <v>387</v>
      </c>
      <c r="D28" s="201"/>
      <c r="E28" s="158" t="s">
        <v>396</v>
      </c>
      <c r="F28" s="158" t="s">
        <v>399</v>
      </c>
      <c r="G28" s="158" t="s">
        <v>67</v>
      </c>
      <c r="Q28" s="33"/>
    </row>
    <row r="29" spans="3:7" ht="60">
      <c r="C29" s="200" t="s">
        <v>388</v>
      </c>
      <c r="D29" s="201"/>
      <c r="E29" s="158" t="s">
        <v>389</v>
      </c>
      <c r="F29" s="158">
        <v>1</v>
      </c>
      <c r="G29" s="158" t="s">
        <v>67</v>
      </c>
    </row>
    <row r="30" spans="3:7" ht="60">
      <c r="C30" s="200" t="s">
        <v>390</v>
      </c>
      <c r="D30" s="201"/>
      <c r="E30" s="158" t="s">
        <v>391</v>
      </c>
      <c r="F30" s="158">
        <v>33</v>
      </c>
      <c r="G30" s="158" t="s">
        <v>67</v>
      </c>
    </row>
    <row r="31" spans="3:7" ht="15" customHeight="1">
      <c r="C31" s="200" t="s">
        <v>390</v>
      </c>
      <c r="D31" s="201"/>
      <c r="E31" s="158" t="s">
        <v>392</v>
      </c>
      <c r="F31" s="158">
        <v>7</v>
      </c>
      <c r="G31" s="158" t="s">
        <v>67</v>
      </c>
    </row>
    <row r="32" spans="3:7" ht="45">
      <c r="C32" s="200" t="s">
        <v>390</v>
      </c>
      <c r="D32" s="201"/>
      <c r="E32" s="158" t="s">
        <v>393</v>
      </c>
      <c r="F32" s="158">
        <v>2</v>
      </c>
      <c r="G32" s="158" t="s">
        <v>67</v>
      </c>
    </row>
    <row r="33" spans="3:17" s="151" customFormat="1" ht="15">
      <c r="C33" s="200" t="s">
        <v>390</v>
      </c>
      <c r="D33" s="205"/>
      <c r="E33" s="158" t="s">
        <v>394</v>
      </c>
      <c r="F33" s="158">
        <v>1</v>
      </c>
      <c r="G33" s="158" t="s">
        <v>67</v>
      </c>
      <c r="Q33" s="33"/>
    </row>
    <row r="34" spans="3:7" ht="15">
      <c r="C34" s="200" t="s">
        <v>390</v>
      </c>
      <c r="D34" s="205"/>
      <c r="E34" s="158" t="s">
        <v>398</v>
      </c>
      <c r="F34" s="158">
        <v>1</v>
      </c>
      <c r="G34" s="158" t="s">
        <v>67</v>
      </c>
    </row>
    <row r="35" spans="3:7" ht="15">
      <c r="C35" s="200"/>
      <c r="D35" s="205"/>
      <c r="E35" s="159" t="s">
        <v>395</v>
      </c>
      <c r="F35" s="160">
        <v>81</v>
      </c>
      <c r="G35" s="161" t="s">
        <v>67</v>
      </c>
    </row>
  </sheetData>
  <sheetProtection/>
  <mergeCells count="25">
    <mergeCell ref="C30:D30"/>
    <mergeCell ref="C31:D31"/>
    <mergeCell ref="C32:D32"/>
    <mergeCell ref="C34:D34"/>
    <mergeCell ref="C35:D35"/>
    <mergeCell ref="C33:D33"/>
    <mergeCell ref="C24:D24"/>
    <mergeCell ref="C25:D25"/>
    <mergeCell ref="C26:D26"/>
    <mergeCell ref="C29:D29"/>
    <mergeCell ref="C28:D28"/>
    <mergeCell ref="C27:D27"/>
    <mergeCell ref="C22:D22"/>
    <mergeCell ref="C23:D23"/>
    <mergeCell ref="C15:G15"/>
    <mergeCell ref="C16:D16"/>
    <mergeCell ref="C17:D17"/>
    <mergeCell ref="C18:D18"/>
    <mergeCell ref="C19:D19"/>
    <mergeCell ref="G2:I2"/>
    <mergeCell ref="H6:I6"/>
    <mergeCell ref="B13:G13"/>
    <mergeCell ref="B14:G14"/>
    <mergeCell ref="C20:D20"/>
    <mergeCell ref="C21:D2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="62" zoomScaleNormal="85" zoomScaleSheetLayoutView="62" zoomScalePageLayoutView="85" workbookViewId="0" topLeftCell="A1">
      <selection activeCell="I28" sqref="I28"/>
    </sheetView>
  </sheetViews>
  <sheetFormatPr defaultColWidth="9.00390625" defaultRowHeight="12.75"/>
  <cols>
    <col min="1" max="1" width="5.375" style="14" customWidth="1"/>
    <col min="2" max="2" width="17.125" style="14" customWidth="1"/>
    <col min="3" max="3" width="15.00390625" style="14" customWidth="1"/>
    <col min="4" max="4" width="21.875" style="14" customWidth="1"/>
    <col min="5" max="5" width="11.25390625" style="15" customWidth="1"/>
    <col min="6" max="6" width="11.875" style="14" customWidth="1"/>
    <col min="7" max="7" width="42.125" style="14" customWidth="1"/>
    <col min="8" max="8" width="25.00390625" style="14" customWidth="1"/>
    <col min="9" max="9" width="20.375" style="14" customWidth="1"/>
    <col min="10" max="10" width="19.375" style="14" customWidth="1"/>
    <col min="11" max="12" width="15.125" style="14" customWidth="1"/>
    <col min="13" max="13" width="16.125" style="14" customWidth="1"/>
    <col min="14" max="14" width="20.625" style="14" customWidth="1"/>
    <col min="15" max="15" width="8.00390625" style="14" customWidth="1"/>
    <col min="16" max="16" width="15.875" style="14" customWidth="1"/>
    <col min="17" max="17" width="15.875" style="33" customWidth="1"/>
    <col min="18" max="18" width="15.875" style="14" customWidth="1"/>
    <col min="19" max="20" width="14.25390625" style="14" customWidth="1"/>
    <col min="21" max="21" width="15.25390625" style="14" customWidth="1"/>
    <col min="22" max="16384" width="9.125" style="14" customWidth="1"/>
  </cols>
  <sheetData>
    <row r="1" spans="2:20" ht="15">
      <c r="B1" s="31" t="str">
        <f>'Formularz oferty (załącznik 1)'!C4</f>
        <v>DFP.271.105.2024.EP</v>
      </c>
      <c r="N1" s="32" t="s">
        <v>58</v>
      </c>
      <c r="S1" s="31"/>
      <c r="T1" s="31"/>
    </row>
    <row r="2" spans="7:9" ht="15">
      <c r="G2" s="172"/>
      <c r="H2" s="172"/>
      <c r="I2" s="172"/>
    </row>
    <row r="3" ht="15">
      <c r="N3" s="32" t="s">
        <v>61</v>
      </c>
    </row>
    <row r="4" spans="2:17" ht="15">
      <c r="B4" s="34" t="s">
        <v>14</v>
      </c>
      <c r="C4" s="16">
        <v>5</v>
      </c>
      <c r="D4" s="12"/>
      <c r="E4" s="9"/>
      <c r="F4" s="6"/>
      <c r="G4" s="35" t="s">
        <v>19</v>
      </c>
      <c r="H4" s="6"/>
      <c r="I4" s="12"/>
      <c r="J4" s="6"/>
      <c r="K4" s="6"/>
      <c r="L4" s="6"/>
      <c r="M4" s="6"/>
      <c r="N4" s="6"/>
      <c r="Q4" s="14"/>
    </row>
    <row r="5" spans="2:17" ht="15">
      <c r="B5" s="34"/>
      <c r="C5" s="12"/>
      <c r="D5" s="12"/>
      <c r="E5" s="9"/>
      <c r="F5" s="6"/>
      <c r="G5" s="35"/>
      <c r="H5" s="6"/>
      <c r="I5" s="12"/>
      <c r="J5" s="6"/>
      <c r="K5" s="6"/>
      <c r="L5" s="6"/>
      <c r="M5" s="6"/>
      <c r="N5" s="6"/>
      <c r="Q5" s="14"/>
    </row>
    <row r="6" spans="1:17" ht="15">
      <c r="A6" s="34"/>
      <c r="B6" s="34"/>
      <c r="C6" s="36"/>
      <c r="D6" s="36"/>
      <c r="E6" s="7"/>
      <c r="F6" s="6"/>
      <c r="G6" s="37" t="s">
        <v>98</v>
      </c>
      <c r="H6" s="197">
        <f>SUM(N11:N11)</f>
        <v>0</v>
      </c>
      <c r="I6" s="198"/>
      <c r="Q6" s="14"/>
    </row>
    <row r="7" spans="1:17" ht="15">
      <c r="A7" s="34"/>
      <c r="C7" s="6"/>
      <c r="D7" s="6"/>
      <c r="E7" s="7"/>
      <c r="F7" s="6"/>
      <c r="G7" s="6"/>
      <c r="H7" s="6"/>
      <c r="I7" s="6"/>
      <c r="J7" s="6"/>
      <c r="K7" s="6"/>
      <c r="L7" s="6"/>
      <c r="Q7" s="14"/>
    </row>
    <row r="8" spans="1:17" ht="15">
      <c r="A8" s="34"/>
      <c r="B8" s="38"/>
      <c r="C8" s="39"/>
      <c r="D8" s="39"/>
      <c r="E8" s="40"/>
      <c r="F8" s="39"/>
      <c r="G8" s="39"/>
      <c r="H8" s="39"/>
      <c r="I8" s="39"/>
      <c r="J8" s="39"/>
      <c r="K8" s="39"/>
      <c r="L8" s="39"/>
      <c r="Q8" s="14"/>
    </row>
    <row r="9" spans="2:17" ht="15">
      <c r="B9" s="34"/>
      <c r="E9" s="41"/>
      <c r="Q9" s="14"/>
    </row>
    <row r="10" spans="1:14" s="34" customFormat="1" ht="69.75" customHeight="1">
      <c r="A10" s="42" t="s">
        <v>44</v>
      </c>
      <c r="B10" s="42" t="s">
        <v>15</v>
      </c>
      <c r="C10" s="42" t="s">
        <v>16</v>
      </c>
      <c r="D10" s="42" t="s">
        <v>171</v>
      </c>
      <c r="E10" s="43" t="s">
        <v>60</v>
      </c>
      <c r="F10" s="44"/>
      <c r="G10" s="42" t="str">
        <f>"Nazwa handlowa /
"&amp;C10&amp;" / 
"&amp;D10</f>
        <v>Nazwa handlowa /
Dawka / 
Postać/Opakowanie</v>
      </c>
      <c r="H10" s="42" t="s">
        <v>59</v>
      </c>
      <c r="I10" s="42" t="str">
        <f>B10</f>
        <v>Skład</v>
      </c>
      <c r="J10" s="42" t="s">
        <v>107</v>
      </c>
      <c r="K10" s="42" t="s">
        <v>38</v>
      </c>
      <c r="L10" s="42" t="s">
        <v>39</v>
      </c>
      <c r="M10" s="45" t="s">
        <v>99</v>
      </c>
      <c r="N10" s="42" t="s">
        <v>17</v>
      </c>
    </row>
    <row r="11" spans="1:14" ht="45">
      <c r="A11" s="46" t="s">
        <v>2</v>
      </c>
      <c r="B11" s="73" t="s">
        <v>172</v>
      </c>
      <c r="C11" s="73" t="s">
        <v>173</v>
      </c>
      <c r="D11" s="73" t="s">
        <v>124</v>
      </c>
      <c r="E11" s="137">
        <v>3600</v>
      </c>
      <c r="F11" s="44" t="s">
        <v>67</v>
      </c>
      <c r="G11" s="47" t="s">
        <v>65</v>
      </c>
      <c r="H11" s="47"/>
      <c r="I11" s="47"/>
      <c r="J11" s="48"/>
      <c r="K11" s="47"/>
      <c r="L11" s="47" t="str">
        <f>IF(K11=0,"0,00",IF(K11&gt;0,ROUND(E11/K11,2)))</f>
        <v>0,00</v>
      </c>
      <c r="M11" s="47"/>
      <c r="N11" s="49">
        <f>ROUND(L11*ROUND(M11,2),2)</f>
        <v>0</v>
      </c>
    </row>
    <row r="13" spans="2:14" ht="34.5" customHeight="1">
      <c r="B13" s="192" t="s">
        <v>97</v>
      </c>
      <c r="C13" s="192"/>
      <c r="D13" s="192"/>
      <c r="E13" s="192"/>
      <c r="F13" s="192"/>
      <c r="G13" s="192"/>
      <c r="H13" s="50"/>
      <c r="I13" s="50"/>
      <c r="J13" s="50"/>
      <c r="K13" s="50"/>
      <c r="L13" s="50"/>
      <c r="M13" s="50"/>
      <c r="N13" s="50"/>
    </row>
  </sheetData>
  <sheetProtection/>
  <mergeCells count="3">
    <mergeCell ref="G2:I2"/>
    <mergeCell ref="H6:I6"/>
    <mergeCell ref="B13:G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="60" zoomScaleNormal="70" zoomScalePageLayoutView="85" workbookViewId="0" topLeftCell="B1">
      <selection activeCell="J54" sqref="J54"/>
    </sheetView>
  </sheetViews>
  <sheetFormatPr defaultColWidth="9.00390625" defaultRowHeight="12.75"/>
  <cols>
    <col min="1" max="1" width="5.375" style="14" customWidth="1"/>
    <col min="2" max="2" width="19.25390625" style="14" customWidth="1"/>
    <col min="3" max="3" width="14.25390625" style="14" customWidth="1"/>
    <col min="4" max="4" width="33.625" style="14" customWidth="1"/>
    <col min="5" max="5" width="11.25390625" style="15" customWidth="1"/>
    <col min="6" max="6" width="11.875" style="14" customWidth="1"/>
    <col min="7" max="7" width="42.125" style="14" customWidth="1"/>
    <col min="8" max="8" width="24.125" style="14" customWidth="1"/>
    <col min="9" max="9" width="19.125" style="14" customWidth="1"/>
    <col min="10" max="10" width="17.875" style="14" customWidth="1"/>
    <col min="11" max="12" width="15.125" style="14" customWidth="1"/>
    <col min="13" max="13" width="16.125" style="14" customWidth="1"/>
    <col min="14" max="14" width="20.625" style="14" customWidth="1"/>
    <col min="15" max="15" width="8.00390625" style="14" customWidth="1"/>
    <col min="16" max="16" width="15.875" style="14" customWidth="1"/>
    <col min="17" max="17" width="15.875" style="33" customWidth="1"/>
    <col min="18" max="18" width="15.875" style="14" customWidth="1"/>
    <col min="19" max="20" width="14.25390625" style="14" customWidth="1"/>
    <col min="21" max="21" width="15.25390625" style="14" customWidth="1"/>
    <col min="22" max="16384" width="9.125" style="14" customWidth="1"/>
  </cols>
  <sheetData>
    <row r="1" spans="2:20" ht="15">
      <c r="B1" s="31" t="str">
        <f>'Formularz oferty (załącznik 1)'!C4</f>
        <v>DFP.271.105.2024.EP</v>
      </c>
      <c r="N1" s="32" t="s">
        <v>58</v>
      </c>
      <c r="S1" s="31"/>
      <c r="T1" s="31"/>
    </row>
    <row r="2" spans="7:9" ht="15">
      <c r="G2" s="172"/>
      <c r="H2" s="172"/>
      <c r="I2" s="172"/>
    </row>
    <row r="3" ht="15">
      <c r="N3" s="32" t="s">
        <v>61</v>
      </c>
    </row>
    <row r="4" spans="2:17" ht="15">
      <c r="B4" s="34" t="s">
        <v>14</v>
      </c>
      <c r="C4" s="16">
        <v>6</v>
      </c>
      <c r="D4" s="12"/>
      <c r="E4" s="9"/>
      <c r="F4" s="6"/>
      <c r="G4" s="35" t="s">
        <v>19</v>
      </c>
      <c r="H4" s="6"/>
      <c r="I4" s="12"/>
      <c r="J4" s="6"/>
      <c r="K4" s="6"/>
      <c r="L4" s="6"/>
      <c r="M4" s="6"/>
      <c r="N4" s="6"/>
      <c r="Q4" s="14"/>
    </row>
    <row r="5" spans="2:17" ht="15">
      <c r="B5" s="34"/>
      <c r="C5" s="12"/>
      <c r="D5" s="12"/>
      <c r="E5" s="9"/>
      <c r="F5" s="6"/>
      <c r="G5" s="35"/>
      <c r="H5" s="6"/>
      <c r="I5" s="12"/>
      <c r="J5" s="6"/>
      <c r="K5" s="6"/>
      <c r="L5" s="6"/>
      <c r="M5" s="6"/>
      <c r="N5" s="6"/>
      <c r="Q5" s="14"/>
    </row>
    <row r="6" spans="1:17" ht="15">
      <c r="A6" s="34"/>
      <c r="B6" s="34"/>
      <c r="C6" s="36"/>
      <c r="D6" s="36"/>
      <c r="E6" s="7"/>
      <c r="F6" s="6"/>
      <c r="G6" s="37" t="s">
        <v>98</v>
      </c>
      <c r="H6" s="197">
        <f>SUM(N11:N11)</f>
        <v>0</v>
      </c>
      <c r="I6" s="198"/>
      <c r="Q6" s="14"/>
    </row>
    <row r="7" spans="1:17" ht="15">
      <c r="A7" s="34"/>
      <c r="C7" s="6"/>
      <c r="D7" s="6"/>
      <c r="E7" s="7"/>
      <c r="F7" s="6"/>
      <c r="G7" s="6"/>
      <c r="H7" s="6"/>
      <c r="I7" s="6"/>
      <c r="J7" s="6"/>
      <c r="K7" s="6"/>
      <c r="L7" s="6"/>
      <c r="Q7" s="14"/>
    </row>
    <row r="8" spans="1:17" ht="15">
      <c r="A8" s="34"/>
      <c r="B8" s="38"/>
      <c r="C8" s="39"/>
      <c r="D8" s="39"/>
      <c r="E8" s="40"/>
      <c r="F8" s="39"/>
      <c r="G8" s="39"/>
      <c r="H8" s="39"/>
      <c r="I8" s="39"/>
      <c r="J8" s="39"/>
      <c r="K8" s="39"/>
      <c r="L8" s="39"/>
      <c r="Q8" s="14"/>
    </row>
    <row r="9" spans="2:17" ht="15">
      <c r="B9" s="34"/>
      <c r="E9" s="41"/>
      <c r="Q9" s="14"/>
    </row>
    <row r="10" spans="1:14" s="34" customFormat="1" ht="69.75" customHeight="1">
      <c r="A10" s="42" t="s">
        <v>44</v>
      </c>
      <c r="B10" s="42" t="s">
        <v>15</v>
      </c>
      <c r="C10" s="42" t="s">
        <v>16</v>
      </c>
      <c r="D10" s="42" t="s">
        <v>164</v>
      </c>
      <c r="E10" s="43" t="s">
        <v>60</v>
      </c>
      <c r="F10" s="44"/>
      <c r="G10" s="42" t="str">
        <f>"Nazwa handlowa /
"&amp;C10&amp;" / 
"&amp;D10</f>
        <v>Nazwa handlowa /
Dawka / 
Postać /Opakowanie</v>
      </c>
      <c r="H10" s="42" t="s">
        <v>59</v>
      </c>
      <c r="I10" s="42" t="str">
        <f>B10</f>
        <v>Skład</v>
      </c>
      <c r="J10" s="42" t="s">
        <v>107</v>
      </c>
      <c r="K10" s="42" t="s">
        <v>38</v>
      </c>
      <c r="L10" s="42" t="s">
        <v>39</v>
      </c>
      <c r="M10" s="45" t="s">
        <v>99</v>
      </c>
      <c r="N10" s="42" t="s">
        <v>17</v>
      </c>
    </row>
    <row r="11" spans="1:14" ht="45">
      <c r="A11" s="46" t="s">
        <v>2</v>
      </c>
      <c r="B11" s="73" t="s">
        <v>174</v>
      </c>
      <c r="C11" s="73" t="s">
        <v>175</v>
      </c>
      <c r="D11" s="73" t="s">
        <v>176</v>
      </c>
      <c r="E11" s="137">
        <v>90</v>
      </c>
      <c r="F11" s="44" t="s">
        <v>67</v>
      </c>
      <c r="G11" s="47" t="s">
        <v>65</v>
      </c>
      <c r="H11" s="47"/>
      <c r="I11" s="47"/>
      <c r="J11" s="48"/>
      <c r="K11" s="47"/>
      <c r="L11" s="47" t="str">
        <f>IF(K11=0,"0,00",IF(K11&gt;0,ROUND(E11/K11,2)))</f>
        <v>0,00</v>
      </c>
      <c r="M11" s="47"/>
      <c r="N11" s="49">
        <f>ROUND(L11*ROUND(M11,2),2)</f>
        <v>0</v>
      </c>
    </row>
    <row r="13" spans="2:14" ht="34.5" customHeight="1">
      <c r="B13" s="192" t="s">
        <v>97</v>
      </c>
      <c r="C13" s="192"/>
      <c r="D13" s="192"/>
      <c r="E13" s="192"/>
      <c r="F13" s="192"/>
      <c r="G13" s="192"/>
      <c r="H13" s="50"/>
      <c r="I13" s="50"/>
      <c r="J13" s="50"/>
      <c r="K13" s="50"/>
      <c r="L13" s="50"/>
      <c r="M13" s="50"/>
      <c r="N13" s="50"/>
    </row>
  </sheetData>
  <sheetProtection/>
  <mergeCells count="3">
    <mergeCell ref="G2:I2"/>
    <mergeCell ref="H6:I6"/>
    <mergeCell ref="B13:G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="60" zoomScaleNormal="70" zoomScalePageLayoutView="85" workbookViewId="0" topLeftCell="A1">
      <selection activeCell="I28" sqref="I28"/>
    </sheetView>
  </sheetViews>
  <sheetFormatPr defaultColWidth="9.00390625" defaultRowHeight="12.75"/>
  <cols>
    <col min="1" max="1" width="5.375" style="14" customWidth="1"/>
    <col min="2" max="2" width="31.125" style="14" customWidth="1"/>
    <col min="3" max="3" width="21.00390625" style="14" customWidth="1"/>
    <col min="4" max="4" width="29.00390625" style="14" customWidth="1"/>
    <col min="5" max="5" width="11.25390625" style="15" customWidth="1"/>
    <col min="6" max="6" width="11.875" style="14" customWidth="1"/>
    <col min="7" max="7" width="42.125" style="14" customWidth="1"/>
    <col min="8" max="8" width="27.125" style="14" customWidth="1"/>
    <col min="9" max="9" width="15.25390625" style="14" customWidth="1"/>
    <col min="10" max="10" width="18.875" style="14" customWidth="1"/>
    <col min="11" max="12" width="15.125" style="14" customWidth="1"/>
    <col min="13" max="13" width="16.125" style="14" customWidth="1"/>
    <col min="14" max="14" width="20.625" style="14" customWidth="1"/>
    <col min="15" max="15" width="8.00390625" style="14" customWidth="1"/>
    <col min="16" max="16" width="15.875" style="14" customWidth="1"/>
    <col min="17" max="17" width="15.875" style="33" customWidth="1"/>
    <col min="18" max="18" width="15.875" style="14" customWidth="1"/>
    <col min="19" max="20" width="14.25390625" style="14" customWidth="1"/>
    <col min="21" max="21" width="15.25390625" style="14" customWidth="1"/>
    <col min="22" max="16384" width="9.125" style="14" customWidth="1"/>
  </cols>
  <sheetData>
    <row r="1" spans="2:20" ht="15">
      <c r="B1" s="31" t="str">
        <f>'Formularz oferty (załącznik 1)'!C4</f>
        <v>DFP.271.105.2024.EP</v>
      </c>
      <c r="N1" s="32" t="s">
        <v>58</v>
      </c>
      <c r="S1" s="31"/>
      <c r="T1" s="31"/>
    </row>
    <row r="2" spans="7:9" ht="15">
      <c r="G2" s="172"/>
      <c r="H2" s="172"/>
      <c r="I2" s="172"/>
    </row>
    <row r="3" ht="15">
      <c r="N3" s="32" t="s">
        <v>61</v>
      </c>
    </row>
    <row r="4" spans="2:17" ht="15">
      <c r="B4" s="34" t="s">
        <v>14</v>
      </c>
      <c r="C4" s="16">
        <v>7</v>
      </c>
      <c r="D4" s="12"/>
      <c r="E4" s="9"/>
      <c r="F4" s="6"/>
      <c r="G4" s="35" t="s">
        <v>19</v>
      </c>
      <c r="H4" s="6"/>
      <c r="I4" s="12"/>
      <c r="J4" s="6"/>
      <c r="K4" s="6"/>
      <c r="L4" s="6"/>
      <c r="M4" s="6"/>
      <c r="N4" s="6"/>
      <c r="Q4" s="14"/>
    </row>
    <row r="5" spans="2:17" ht="15">
      <c r="B5" s="34"/>
      <c r="C5" s="12"/>
      <c r="D5" s="12"/>
      <c r="E5" s="9"/>
      <c r="F5" s="6"/>
      <c r="G5" s="35"/>
      <c r="H5" s="6"/>
      <c r="I5" s="12"/>
      <c r="J5" s="6"/>
      <c r="K5" s="6"/>
      <c r="L5" s="6"/>
      <c r="M5" s="6"/>
      <c r="N5" s="6"/>
      <c r="Q5" s="14"/>
    </row>
    <row r="6" spans="1:17" ht="15">
      <c r="A6" s="34"/>
      <c r="B6" s="34"/>
      <c r="C6" s="36"/>
      <c r="D6" s="36"/>
      <c r="E6" s="7"/>
      <c r="F6" s="6"/>
      <c r="G6" s="37" t="s">
        <v>98</v>
      </c>
      <c r="H6" s="197">
        <f>SUM(N11:N11)</f>
        <v>0</v>
      </c>
      <c r="I6" s="198"/>
      <c r="Q6" s="14"/>
    </row>
    <row r="7" spans="1:17" ht="15">
      <c r="A7" s="34"/>
      <c r="C7" s="6"/>
      <c r="D7" s="6"/>
      <c r="E7" s="7"/>
      <c r="F7" s="6"/>
      <c r="G7" s="6"/>
      <c r="H7" s="6"/>
      <c r="I7" s="6"/>
      <c r="J7" s="6"/>
      <c r="K7" s="6"/>
      <c r="L7" s="6"/>
      <c r="Q7" s="14"/>
    </row>
    <row r="8" spans="1:17" ht="15">
      <c r="A8" s="34"/>
      <c r="B8" s="38"/>
      <c r="C8" s="39"/>
      <c r="D8" s="39"/>
      <c r="E8" s="40"/>
      <c r="F8" s="39"/>
      <c r="G8" s="39"/>
      <c r="H8" s="39"/>
      <c r="I8" s="39"/>
      <c r="J8" s="39"/>
      <c r="K8" s="39"/>
      <c r="L8" s="39"/>
      <c r="Q8" s="14"/>
    </row>
    <row r="9" spans="2:17" ht="15">
      <c r="B9" s="34"/>
      <c r="E9" s="41"/>
      <c r="Q9" s="14"/>
    </row>
    <row r="10" spans="1:14" s="34" customFormat="1" ht="69.75" customHeight="1">
      <c r="A10" s="42" t="s">
        <v>44</v>
      </c>
      <c r="B10" s="42" t="s">
        <v>15</v>
      </c>
      <c r="C10" s="42" t="s">
        <v>16</v>
      </c>
      <c r="D10" s="42" t="s">
        <v>164</v>
      </c>
      <c r="E10" s="43" t="s">
        <v>63</v>
      </c>
      <c r="F10" s="44"/>
      <c r="G10" s="42" t="str">
        <f>"Nazwa handlowa /
"&amp;C10&amp;" / 
"&amp;D10</f>
        <v>Nazwa handlowa /
Dawka / 
Postać /Opakowanie</v>
      </c>
      <c r="H10" s="42" t="s">
        <v>59</v>
      </c>
      <c r="I10" s="42" t="str">
        <f>B10</f>
        <v>Skład</v>
      </c>
      <c r="J10" s="42" t="s">
        <v>107</v>
      </c>
      <c r="K10" s="42" t="s">
        <v>38</v>
      </c>
      <c r="L10" s="42" t="s">
        <v>39</v>
      </c>
      <c r="M10" s="45" t="s">
        <v>99</v>
      </c>
      <c r="N10" s="42" t="s">
        <v>17</v>
      </c>
    </row>
    <row r="11" spans="1:14" ht="65.25" customHeight="1">
      <c r="A11" s="46" t="s">
        <v>2</v>
      </c>
      <c r="B11" s="76" t="s">
        <v>177</v>
      </c>
      <c r="C11" s="76" t="s">
        <v>126</v>
      </c>
      <c r="D11" s="76" t="s">
        <v>178</v>
      </c>
      <c r="E11" s="137">
        <v>1000</v>
      </c>
      <c r="F11" s="44" t="s">
        <v>67</v>
      </c>
      <c r="G11" s="47" t="s">
        <v>65</v>
      </c>
      <c r="H11" s="47"/>
      <c r="I11" s="47"/>
      <c r="J11" s="48"/>
      <c r="K11" s="47"/>
      <c r="L11" s="47" t="str">
        <f>IF(K11=0,"0,00",IF(K11&gt;0,ROUND(E11/K11,2)))</f>
        <v>0,00</v>
      </c>
      <c r="M11" s="47"/>
      <c r="N11" s="49">
        <f>ROUND(L11*ROUND(M11,2),2)</f>
        <v>0</v>
      </c>
    </row>
    <row r="13" spans="2:14" ht="34.5" customHeight="1">
      <c r="B13" s="192" t="s">
        <v>97</v>
      </c>
      <c r="C13" s="192"/>
      <c r="D13" s="192"/>
      <c r="E13" s="192"/>
      <c r="F13" s="192"/>
      <c r="G13" s="192"/>
      <c r="H13" s="50"/>
      <c r="I13" s="50"/>
      <c r="J13" s="50"/>
      <c r="K13" s="50"/>
      <c r="L13" s="50"/>
      <c r="M13" s="50"/>
      <c r="N13" s="50"/>
    </row>
  </sheetData>
  <sheetProtection/>
  <mergeCells count="3">
    <mergeCell ref="G2:I2"/>
    <mergeCell ref="H6:I6"/>
    <mergeCell ref="B13:G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Edyta Natalia Prokopiuk</cp:lastModifiedBy>
  <cp:lastPrinted>2022-03-18T08:39:46Z</cp:lastPrinted>
  <dcterms:created xsi:type="dcterms:W3CDTF">2003-05-16T10:10:29Z</dcterms:created>
  <dcterms:modified xsi:type="dcterms:W3CDTF">2024-07-09T06:40:52Z</dcterms:modified>
  <cp:category/>
  <cp:version/>
  <cp:contentType/>
  <cp:contentStatus/>
</cp:coreProperties>
</file>