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38640" windowHeight="16320" tabRatio="787"/>
  </bookViews>
  <sheets>
    <sheet name="Zbiór" sheetId="1" r:id="rId1"/>
    <sheet name="Przedmiar" sheetId="15" r:id="rId2"/>
  </sheets>
  <definedNames>
    <definedName name="_xlnm._FilterDatabase" localSheetId="0" hidden="1">Zbiór!#REF!</definedName>
    <definedName name="_xlnm.Print_Area" localSheetId="0">Zbiór!$A$1:$G$2</definedName>
    <definedName name="_xlnm.Print_Titles" localSheetId="1">Przedmiar!$1:$1</definedName>
  </definedNames>
  <calcPr calcId="145621"/>
</workbook>
</file>

<file path=xl/calcChain.xml><?xml version="1.0" encoding="utf-8"?>
<calcChain xmlns="http://schemas.openxmlformats.org/spreadsheetml/2006/main">
  <c r="B7" i="15" l="1"/>
  <c r="E7" i="15" l="1"/>
  <c r="D7" i="15"/>
  <c r="A7" i="15"/>
  <c r="G7" i="15" s="1"/>
  <c r="D34" i="15" l="1"/>
  <c r="C25" i="1"/>
  <c r="D25" i="15" s="1"/>
  <c r="D20" i="15"/>
  <c r="D8" i="15"/>
  <c r="D6" i="15"/>
  <c r="D5" i="15"/>
  <c r="B6" i="15"/>
  <c r="K34" i="15" l="1"/>
  <c r="G34" i="15"/>
  <c r="E34" i="15"/>
  <c r="C34" i="15"/>
  <c r="B34" i="15"/>
  <c r="K33" i="15"/>
  <c r="G33" i="15"/>
  <c r="E33" i="15"/>
  <c r="D33" i="15"/>
  <c r="C33" i="15"/>
  <c r="B33" i="15"/>
  <c r="K32" i="15"/>
  <c r="G32" i="15"/>
  <c r="E32" i="15"/>
  <c r="D32" i="15"/>
  <c r="C32" i="15"/>
  <c r="B32" i="15"/>
  <c r="K31" i="15"/>
  <c r="G31" i="15"/>
  <c r="E31" i="15"/>
  <c r="D31" i="15"/>
  <c r="C31" i="15"/>
  <c r="B31" i="15"/>
  <c r="K30" i="15"/>
  <c r="G30" i="15"/>
  <c r="E30" i="15"/>
  <c r="D30" i="15"/>
  <c r="C30" i="15"/>
  <c r="B30" i="15"/>
  <c r="K29" i="15"/>
  <c r="G29" i="15"/>
  <c r="J29" i="15"/>
  <c r="E29" i="15"/>
  <c r="C29" i="15"/>
  <c r="B29" i="15"/>
  <c r="K28" i="15"/>
  <c r="G28" i="15"/>
  <c r="E28" i="15"/>
  <c r="D28" i="15"/>
  <c r="C28" i="15"/>
  <c r="B28" i="15"/>
  <c r="K27" i="15"/>
  <c r="G27" i="15"/>
  <c r="E27" i="15"/>
  <c r="D27" i="15"/>
  <c r="C27" i="15"/>
  <c r="B27" i="15"/>
  <c r="K26" i="15"/>
  <c r="G26" i="15"/>
  <c r="E26" i="15"/>
  <c r="C26" i="15"/>
  <c r="B26" i="15"/>
  <c r="K25" i="15"/>
  <c r="G25" i="15"/>
  <c r="E25" i="15"/>
  <c r="C25" i="15"/>
  <c r="B25" i="15"/>
  <c r="K24" i="15"/>
  <c r="G24" i="15"/>
  <c r="J24" i="15" s="1"/>
  <c r="E24" i="15"/>
  <c r="C24" i="15"/>
  <c r="B24" i="15"/>
  <c r="K23" i="15"/>
  <c r="G23" i="15"/>
  <c r="J23" i="15" s="1"/>
  <c r="E23" i="15"/>
  <c r="C23" i="15"/>
  <c r="B23" i="15"/>
  <c r="K22" i="15"/>
  <c r="G22" i="15"/>
  <c r="J22" i="15" s="1"/>
  <c r="E22" i="15"/>
  <c r="C22" i="15"/>
  <c r="B22" i="15"/>
  <c r="K21" i="15"/>
  <c r="G21" i="15"/>
  <c r="E21" i="15"/>
  <c r="C21" i="15"/>
  <c r="B21" i="15"/>
  <c r="K20" i="15"/>
  <c r="G20" i="15"/>
  <c r="E20" i="15"/>
  <c r="C20" i="15"/>
  <c r="B20" i="15"/>
  <c r="G19" i="15"/>
  <c r="J19" i="15"/>
  <c r="E19" i="15"/>
  <c r="D19" i="15"/>
  <c r="B19" i="15"/>
  <c r="G18" i="15"/>
  <c r="E18" i="15"/>
  <c r="D18" i="15"/>
  <c r="B18" i="15"/>
  <c r="G17" i="15"/>
  <c r="J17" i="15"/>
  <c r="E17" i="15"/>
  <c r="D17" i="15"/>
  <c r="B17" i="15"/>
  <c r="K16" i="15"/>
  <c r="G16" i="15"/>
  <c r="E16" i="15"/>
  <c r="C16" i="15"/>
  <c r="B16" i="15"/>
  <c r="K15" i="15"/>
  <c r="G15" i="15"/>
  <c r="E15" i="15"/>
  <c r="C15" i="15"/>
  <c r="B15" i="15"/>
  <c r="G14" i="15"/>
  <c r="E14" i="15"/>
  <c r="B14" i="15"/>
  <c r="G13" i="15"/>
  <c r="E13" i="15"/>
  <c r="B13" i="15"/>
  <c r="G12" i="15"/>
  <c r="E12" i="15"/>
  <c r="B12" i="15"/>
  <c r="A12" i="15"/>
  <c r="K12" i="15" s="1"/>
  <c r="G11" i="15"/>
  <c r="E11" i="15"/>
  <c r="B11" i="15"/>
  <c r="A11" i="15"/>
  <c r="K11" i="15" s="1"/>
  <c r="K10" i="15"/>
  <c r="G10" i="15"/>
  <c r="E10" i="15"/>
  <c r="C10" i="15"/>
  <c r="B10" i="15"/>
  <c r="K9" i="15"/>
  <c r="G9" i="15"/>
  <c r="E9" i="15"/>
  <c r="C9" i="15"/>
  <c r="B9" i="15"/>
  <c r="K8" i="15"/>
  <c r="G8" i="15"/>
  <c r="E8" i="15"/>
  <c r="C8" i="15"/>
  <c r="B8" i="15"/>
  <c r="K6" i="15"/>
  <c r="G6" i="15"/>
  <c r="E6" i="15"/>
  <c r="C6" i="15"/>
  <c r="K5" i="15"/>
  <c r="G5" i="15"/>
  <c r="E5" i="15"/>
  <c r="C5" i="15"/>
  <c r="B5" i="15"/>
  <c r="D1" i="15"/>
  <c r="J11" i="15" l="1"/>
  <c r="J28" i="15"/>
  <c r="J12" i="15"/>
  <c r="J13" i="15"/>
  <c r="J14" i="15"/>
  <c r="J18" i="15"/>
  <c r="J27" i="15"/>
  <c r="J20" i="15"/>
  <c r="J21" i="15"/>
  <c r="J30" i="15"/>
  <c r="J8" i="15"/>
  <c r="J9" i="15"/>
  <c r="J10" i="15"/>
  <c r="J15" i="15"/>
  <c r="J16" i="15"/>
  <c r="J25" i="15"/>
  <c r="J26" i="15"/>
  <c r="J31" i="15"/>
  <c r="J33" i="15"/>
  <c r="J34" i="15"/>
  <c r="J32" i="15"/>
  <c r="J5" i="15"/>
  <c r="J6" i="15"/>
  <c r="C12" i="15"/>
  <c r="C11" i="15"/>
</calcChain>
</file>

<file path=xl/sharedStrings.xml><?xml version="1.0" encoding="utf-8"?>
<sst xmlns="http://schemas.openxmlformats.org/spreadsheetml/2006/main" count="165" uniqueCount="98">
  <si>
    <t>TECH</t>
  </si>
  <si>
    <t>NAZWA</t>
  </si>
  <si>
    <t>SYMBOL</t>
  </si>
  <si>
    <t>WYMIARY</t>
  </si>
  <si>
    <t>VAT</t>
  </si>
  <si>
    <t>CENA NETTO</t>
  </si>
  <si>
    <t>PRODUCENT</t>
  </si>
  <si>
    <t>-</t>
  </si>
  <si>
    <t>RYNEK</t>
  </si>
  <si>
    <t>A</t>
  </si>
  <si>
    <t>E</t>
  </si>
  <si>
    <t>G</t>
  </si>
  <si>
    <t>H</t>
  </si>
  <si>
    <t>M</t>
  </si>
  <si>
    <t>N</t>
  </si>
  <si>
    <t>O</t>
  </si>
  <si>
    <t>P</t>
  </si>
  <si>
    <t>R</t>
  </si>
  <si>
    <t>S</t>
  </si>
  <si>
    <t>T</t>
  </si>
  <si>
    <t>`</t>
  </si>
  <si>
    <t>ILOŚĆ</t>
  </si>
  <si>
    <t>CENA NETTO RAZEM</t>
  </si>
  <si>
    <t>CENA BRUTTO RAZEM</t>
  </si>
  <si>
    <t>45x45cm</t>
  </si>
  <si>
    <t>SYMB TECHN.</t>
  </si>
  <si>
    <t>SYMBOL PRODUCENTA (MĘSKI)</t>
  </si>
  <si>
    <t>H1</t>
  </si>
  <si>
    <t>I1</t>
  </si>
  <si>
    <t>I2</t>
  </si>
  <si>
    <t>I3</t>
  </si>
  <si>
    <t>I4</t>
  </si>
  <si>
    <t>Ł</t>
  </si>
  <si>
    <t>Kolorowe ścianki sensoryczne</t>
  </si>
  <si>
    <t>J1</t>
  </si>
  <si>
    <t>J2</t>
  </si>
  <si>
    <t>J3</t>
  </si>
  <si>
    <t>J4</t>
  </si>
  <si>
    <t>ZESTAWIENIE ELEMENTÓW MAŁEJ ARCHITEKTURY</t>
  </si>
  <si>
    <t>Kosz na śmieci pojemność 60L,                             Materiały :                                                                     Stal kwasoodporna 304 lakierowana proszkowo   RAL 2011, RAL 6018</t>
  </si>
  <si>
    <t>h=74cm Ø=200cm</t>
  </si>
  <si>
    <t xml:space="preserve">   h=99cm Ø=42cm</t>
  </si>
  <si>
    <t xml:space="preserve">          h=100cm          L=175cm</t>
  </si>
  <si>
    <t>19-04-52_01</t>
  </si>
  <si>
    <t>h=90cm   60x54cm</t>
  </si>
  <si>
    <t xml:space="preserve">Krzesło ogrodowe (ławka )
Materiały
Stal:
Stal kwasoodporna 304 lakierowana proszkowo RAL 7015
Drewno:
Drewno egzotyczne IROKO olejowane z barwnikiem palisander
</t>
  </si>
  <si>
    <t>25-13-04</t>
  </si>
  <si>
    <t xml:space="preserve">Stół ogrodowy                                                   Materiały:
Stal kwasoodporna 304 lakierowana proszkowo  RAL 7015
Drewno egzotyczne IROKO olejowane z barwnikiem palisander
</t>
  </si>
  <si>
    <t>h=85,2cm      61,40x180cm</t>
  </si>
  <si>
    <t xml:space="preserve">Ławka ogrodowa                                             Materiały:
Odlew aluminiowy lakierowany proszkowo - drobna struktura, malowanie proszkowe RAL 7015
Drewno egzotyczne IROKO olejowane z barwnikiem palisander
</t>
  </si>
  <si>
    <t xml:space="preserve">Ława/donica                                                         Materiały:
Stal kwasoodporna 304 lakierowana proszkowo  RAL 7015                                                                 Drewno egzotyczne IROKO olejowane                       z barwnikiem                                                              Beton architektoniczny (jasnoszary)
</t>
  </si>
  <si>
    <t xml:space="preserve">L=380cm
szer=250cm
h= 45cm
 </t>
  </si>
  <si>
    <t>h=100cm 10x10cm</t>
  </si>
  <si>
    <t>13-31-01</t>
  </si>
  <si>
    <t xml:space="preserve">     300x24cm h=215cm</t>
  </si>
  <si>
    <t xml:space="preserve">   150x24cm h=215cm</t>
  </si>
  <si>
    <t>Pergola/stelaż na spirale
Stal kwasoodporna 304 szlifowana (szpilki)
Stal cynkowana ogniowo i lakierowana proszkowo  RAL 7015
Drewno egzotyczne IROKO olejowane z barwnikiem palisander</t>
  </si>
  <si>
    <t xml:space="preserve">Pergola
Stal kwasoodporna 304 szlifowana (szpilki)
Stal cynkowana ogniowo i lakierowana proszkowo  RAL 7015
Drewno egzotyczne IROKO olejowane z barwnikiem palisander
</t>
  </si>
  <si>
    <t>Pergola/trejaż ogrodowy do zawieszeń 
Stal kwasoodporna 304 szlifowana (szpilki)
Stal cynkowana ogniowo i lakierowana proszkowo  RAL 7015
Drewno egzotyczne IROKO olejowane z barwnikiem palisander</t>
  </si>
  <si>
    <t>250x24cm h=215cm</t>
  </si>
  <si>
    <t>30x95cm h=126cm</t>
  </si>
  <si>
    <t>191x103cm h=220</t>
  </si>
  <si>
    <t xml:space="preserve">Domek narzędziowy wykonany z litego drewna sosnowego
dach pokryty papą
</t>
  </si>
  <si>
    <t xml:space="preserve">Termo-kompostownik                                                  pojemność 600L,                                             wykonany z polietylenu o gęstości – HDPE
zamknięty od góry, otwarty dołem, mrozoodporny
</t>
  </si>
  <si>
    <t xml:space="preserve">    84x84cm   h=1050</t>
  </si>
  <si>
    <t xml:space="preserve">Fontanna                                                              Kamień : o wymiarach: H- min90cm, do Ø50 cm
Zbiornik: średnica 125 cm, głębokość 60 cm
</t>
  </si>
  <si>
    <t xml:space="preserve">  h=90cm   Ø=50cm</t>
  </si>
  <si>
    <t>56 x 60-80 cm</t>
  </si>
  <si>
    <t>Instrumenty muzyczne - tuby                            Urządzenie typu instrument muzyczny w formie siedmiu tub wydających różnej tonacji dźwięki</t>
  </si>
  <si>
    <t>Instrumenty muzyczne - bębny                                Zestaw urządzeń w formie trzech podwójnych kolorowych bębnów wydających różnej tonacji dźwięki</t>
  </si>
  <si>
    <t>10 x 160/220cm</t>
  </si>
  <si>
    <t>Instrumenty muzyczne - kolorowe cymbalki Urządzenie typu instrument muzyczny w formie cymbałków z 15 kolorowymi klawiszami</t>
  </si>
  <si>
    <t>Ścianka sensoryczna przeznaczona do kreatywnej zabawy, przystosowana do użytkowania przez dzieci poruszające się na wózkach inwalidzkich. Zabawka posiadająca łatwo obracające się koło, w którym po obrocie poruszają się drobne kulki.</t>
  </si>
  <si>
    <t xml:space="preserve">93 x 0,12cm h=125 cm </t>
  </si>
  <si>
    <t>Ścianka sensoryczna przeznaczona do kreatywnej zabawy, przystosowana do użytkowania przez dzieci poruszające się na wózkach inwalidzkich. Zabawka posiadająca łatwo obracający się interaktywny panel z kołami zębatymi w środku.</t>
  </si>
  <si>
    <t>Ścianka sensoryczna przeznaczona do kreatywnej zabawy, przystosowana do użytkowania przez dzieci poruszające się na wózkach inwalidzkich.Zabawka posiadająca łatwo obracające się koło, w którym znajdują się cztery kolorowe okienka na wzór kalejdoskopu.</t>
  </si>
  <si>
    <t xml:space="preserve">Kolorowe kule solarne                                           Średnica: 40 cm
Materiał: tworzywo sztuczne odporne na promieniowanie UV
Zasilanie: akumulator litowo-jonowy o pojemności 1200 mAh
Ładowanie: wbudowany panel słoneczny o mocy 1W
Odporność: IP44
Kolec mocujący w ziemię
</t>
  </si>
  <si>
    <t>Ø=40cm</t>
  </si>
  <si>
    <t xml:space="preserve">Kolorowe kule z granulatu EPDM                            Kule z mocowaniem do podłoża za pomocą fundamentu (w dolnej części kuli dodatkowy element mocujący ułatwiający mocowanie), wykonane z granulatu gumowego i kleju poliuretanowego, przy czym góra nawierzchni składająca się z kolorowego granulatu EPDM, a spód z granulatu SBR. </t>
  </si>
  <si>
    <t>Ø=50cm</t>
  </si>
  <si>
    <t>Kolorowe kule z granulatu EPDM                           kolor żółty, czerwony</t>
  </si>
  <si>
    <t>Kolorowe kule z granulatu EPDM                            kolor zielony, niebieski</t>
  </si>
  <si>
    <t>Kolorowe kule z granulatu EPDM                               kolor pomarańczowy</t>
  </si>
  <si>
    <t>Ø=75cm</t>
  </si>
  <si>
    <t xml:space="preserve">Kuchnia błotna                                                   Urządzenie może przeznaczone do zainstalowania na zewnątrz.                                                                         Materiały:
Konstrukcja stalowa, HPL
Elementy wyposażenia ze stali nierdzewnej
Główny profil konstrukcyjny: stal czarna, profil zamknięty 30x30x2
</t>
  </si>
  <si>
    <t xml:space="preserve">          60x103,5cm          h do 120cm</t>
  </si>
  <si>
    <t>Gniazdko/słupek ogrodowy                               Materiały:
Stal kwasoodporna 304  lakierowana proszkowo  RAL 7015
Drewno egzotyczne IROKO olejowane z barwnikiem</t>
  </si>
  <si>
    <t>RAZEM</t>
  </si>
  <si>
    <t xml:space="preserve">Punkt czerpalny Materiały:
Stal kwasoodporna 304 szlifowana
Stal kwasoodporna 304 lakierowana proszkowo  RAL  7015
Stal kwasoodporna 316
</t>
  </si>
  <si>
    <t xml:space="preserve">Altana                                                                        Materiały:
Stal kwasoodporna 304 lakierowana proszkowo RAL 7015
Stal cynkowana ogniowo i lakierowana proszkowo (certyfikat Qualisteelcoat) RAL 7015
Drewno klejone olejowane z barwnikiem palisander
</t>
  </si>
  <si>
    <t>F</t>
  </si>
  <si>
    <t>270x270x90cm, 630x90x180cm h=29,58,87cm</t>
  </si>
  <si>
    <t>kpl.</t>
  </si>
  <si>
    <t>15% Transport, montaż</t>
  </si>
  <si>
    <t>OGÓŁEM</t>
  </si>
  <si>
    <t>h=250cm Ø=500CM</t>
  </si>
  <si>
    <t xml:space="preserve">Rabaty podniesione                                       Zbudowane z modułowych skrzyń z możliwością rozbudowy w dowolnym kształcie.
Wykonane wysokiej klasy betonu odpornego              na warunki atmosferyczne. 
Wykonywane w modułach o długości 50,90,128c,     i wysokości 19cm.
Zaprojektowane układy rabat podniesionych należy wykonać ze wzoru typu „deska”.
</t>
  </si>
  <si>
    <t>Pojemnik do segregacji śmieci  4x60L, 4 frakcje        Materiały :                                                                     Stal kwasoodporna 304 lakierowana proszkowo   RAL 9000, RAL 3000, RAL5000, RAL8000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</si>
</sst>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5]General"/>
    <numFmt numFmtId="165" formatCode="yyyy\-mm\-dd;@"/>
  </numFmts>
  <fonts count="2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Arial"/>
      <family val="2"/>
      <charset val="238"/>
    </font>
    <font>
      <sz val="12"/>
      <name val="Times New Roman"/>
      <family val="1"/>
    </font>
    <font>
      <sz val="12"/>
      <color indexed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color rgb="FF000000"/>
      <name val="Times New Roman1"/>
      <charset val="238"/>
    </font>
    <font>
      <b/>
      <sz val="10"/>
      <color indexed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11"/>
      <color rgb="FF000000"/>
      <name val="Calibri"/>
      <family val="2"/>
    </font>
    <font>
      <sz val="11"/>
      <color theme="1"/>
      <name val="Calibri"/>
      <family val="2"/>
      <charset val="238"/>
      <scheme val="minor"/>
    </font>
    <font>
      <sz val="12"/>
      <color rgb="FF282828"/>
      <name val="Times New Roman"/>
      <family val="1"/>
      <charset val="238"/>
    </font>
    <font>
      <b/>
      <sz val="12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9">
    <xf numFmtId="164" fontId="0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9" fontId="8" fillId="0" borderId="0" applyFont="0" applyFill="0" applyBorder="0" applyAlignment="0" applyProtection="0"/>
    <xf numFmtId="164" fontId="12" fillId="0" borderId="0" applyBorder="0" applyProtection="0"/>
    <xf numFmtId="0" fontId="17" fillId="0" borderId="0"/>
    <xf numFmtId="0" fontId="18" fillId="0" borderId="0"/>
    <xf numFmtId="0" fontId="1" fillId="0" borderId="0"/>
    <xf numFmtId="164" fontId="2" fillId="0" borderId="0"/>
    <xf numFmtId="9" fontId="2" fillId="0" borderId="0" applyFont="0" applyFill="0" applyBorder="0" applyAlignment="0" applyProtection="0"/>
    <xf numFmtId="0" fontId="1" fillId="0" borderId="0"/>
  </cellStyleXfs>
  <cellXfs count="78">
    <xf numFmtId="164" fontId="0" fillId="0" borderId="0" xfId="0"/>
    <xf numFmtId="164" fontId="3" fillId="0" borderId="1" xfId="0" applyFont="1" applyBorder="1" applyAlignment="1">
      <alignment horizontal="center" vertical="center" wrapText="1"/>
    </xf>
    <xf numFmtId="164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164" fontId="3" fillId="0" borderId="1" xfId="0" applyFont="1" applyBorder="1" applyAlignment="1">
      <alignment horizontal="left" vertical="center" wrapText="1"/>
    </xf>
    <xf numFmtId="164" fontId="5" fillId="0" borderId="0" xfId="0" applyFont="1" applyAlignment="1">
      <alignment vertical="center" wrapText="1"/>
    </xf>
    <xf numFmtId="164" fontId="5" fillId="0" borderId="0" xfId="0" applyFont="1" applyAlignment="1">
      <alignment horizontal="center" vertical="center" wrapText="1"/>
    </xf>
    <xf numFmtId="164" fontId="5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164" fontId="4" fillId="0" borderId="1" xfId="0" applyFont="1" applyBorder="1" applyAlignment="1">
      <alignment horizontal="center" vertical="center" wrapText="1"/>
    </xf>
    <xf numFmtId="164" fontId="10" fillId="0" borderId="0" xfId="0" applyFont="1" applyAlignment="1">
      <alignment vertical="center" wrapText="1"/>
    </xf>
    <xf numFmtId="164" fontId="3" fillId="0" borderId="0" xfId="0" applyFont="1" applyAlignment="1">
      <alignment vertical="center" wrapText="1"/>
    </xf>
    <xf numFmtId="4" fontId="4" fillId="0" borderId="1" xfId="0" applyNumberFormat="1" applyFont="1" applyBorder="1" applyAlignment="1">
      <alignment horizontal="right" vertical="center" wrapText="1"/>
    </xf>
    <xf numFmtId="164" fontId="4" fillId="0" borderId="0" xfId="0" applyFont="1" applyAlignment="1">
      <alignment vertical="center" wrapText="1"/>
    </xf>
    <xf numFmtId="164" fontId="9" fillId="0" borderId="0" xfId="0" applyFont="1" applyAlignment="1">
      <alignment vertical="center" wrapText="1"/>
    </xf>
    <xf numFmtId="4" fontId="5" fillId="0" borderId="0" xfId="0" applyNumberFormat="1" applyFont="1" applyAlignment="1">
      <alignment horizontal="right" vertical="center" wrapText="1"/>
    </xf>
    <xf numFmtId="9" fontId="5" fillId="0" borderId="0" xfId="0" applyNumberFormat="1" applyFont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164" fontId="11" fillId="0" borderId="1" xfId="0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164" fontId="6" fillId="0" borderId="1" xfId="0" applyFont="1" applyBorder="1" applyAlignment="1">
      <alignment horizontal="center" vertical="center"/>
    </xf>
    <xf numFmtId="164" fontId="5" fillId="0" borderId="0" xfId="0" applyFont="1" applyAlignment="1">
      <alignment vertical="center"/>
    </xf>
    <xf numFmtId="4" fontId="3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center" vertical="center"/>
    </xf>
    <xf numFmtId="164" fontId="10" fillId="0" borderId="1" xfId="0" applyFont="1" applyBorder="1" applyAlignment="1">
      <alignment horizontal="center" vertical="center" wrapText="1"/>
    </xf>
    <xf numFmtId="164" fontId="10" fillId="0" borderId="0" xfId="0" applyFont="1" applyAlignment="1">
      <alignment horizontal="center" vertical="center" wrapText="1"/>
    </xf>
    <xf numFmtId="164" fontId="13" fillId="0" borderId="1" xfId="0" applyFont="1" applyBorder="1" applyAlignment="1">
      <alignment horizontal="center" vertical="center" wrapText="1"/>
    </xf>
    <xf numFmtId="164" fontId="14" fillId="0" borderId="1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vertical="center" wrapText="1"/>
    </xf>
    <xf numFmtId="9" fontId="15" fillId="0" borderId="1" xfId="1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164" fontId="15" fillId="0" borderId="1" xfId="0" applyFont="1" applyBorder="1" applyAlignment="1">
      <alignment vertical="center" wrapText="1"/>
    </xf>
    <xf numFmtId="164" fontId="15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vertical="center" wrapText="1"/>
    </xf>
    <xf numFmtId="9" fontId="15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10" fillId="0" borderId="0" xfId="0" applyNumberFormat="1" applyFont="1" applyAlignment="1">
      <alignment vertical="center" wrapText="1"/>
    </xf>
    <xf numFmtId="9" fontId="10" fillId="0" borderId="0" xfId="0" applyNumberFormat="1" applyFont="1" applyAlignment="1">
      <alignment vertical="center" wrapText="1"/>
    </xf>
    <xf numFmtId="165" fontId="7" fillId="0" borderId="0" xfId="0" applyNumberFormat="1" applyFont="1" applyAlignment="1">
      <alignment horizontal="center" vertical="center" wrapText="1"/>
    </xf>
    <xf numFmtId="165" fontId="7" fillId="0" borderId="0" xfId="0" applyNumberFormat="1" applyFont="1" applyAlignment="1">
      <alignment horizontal="center" vertical="center"/>
    </xf>
    <xf numFmtId="164" fontId="16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9" fontId="16" fillId="2" borderId="1" xfId="0" applyNumberFormat="1" applyFont="1" applyFill="1" applyBorder="1" applyAlignment="1">
      <alignment horizontal="center" vertical="center" wrapText="1"/>
    </xf>
    <xf numFmtId="164" fontId="16" fillId="0" borderId="0" xfId="0" applyFont="1" applyAlignment="1">
      <alignment vertical="center" wrapText="1"/>
    </xf>
    <xf numFmtId="164" fontId="4" fillId="2" borderId="1" xfId="0" applyFont="1" applyFill="1" applyBorder="1" applyAlignment="1">
      <alignment horizontal="center" vertical="center" wrapText="1"/>
    </xf>
    <xf numFmtId="164" fontId="15" fillId="0" borderId="1" xfId="0" applyFont="1" applyFill="1" applyBorder="1" applyAlignment="1">
      <alignment horizontal="center" vertical="center" wrapText="1"/>
    </xf>
    <xf numFmtId="164" fontId="15" fillId="0" borderId="1" xfId="0" applyFont="1" applyFill="1" applyBorder="1" applyAlignment="1">
      <alignment vertical="center" wrapText="1"/>
    </xf>
    <xf numFmtId="164" fontId="10" fillId="0" borderId="1" xfId="0" applyFont="1" applyFill="1" applyBorder="1" applyAlignment="1">
      <alignment horizontal="center" vertical="center" wrapText="1"/>
    </xf>
    <xf numFmtId="164" fontId="9" fillId="0" borderId="0" xfId="0" applyFont="1" applyAlignment="1">
      <alignment horizontal="center" vertical="center" wrapText="1"/>
    </xf>
    <xf numFmtId="164" fontId="11" fillId="0" borderId="1" xfId="0" applyFont="1" applyFill="1" applyBorder="1" applyAlignment="1">
      <alignment vertical="center" wrapText="1"/>
    </xf>
    <xf numFmtId="164" fontId="11" fillId="0" borderId="1" xfId="0" applyFont="1" applyFill="1" applyBorder="1" applyAlignment="1">
      <alignment horizontal="center" vertical="center" wrapText="1"/>
    </xf>
    <xf numFmtId="164" fontId="3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vertical="center" wrapText="1"/>
    </xf>
    <xf numFmtId="164" fontId="2" fillId="0" borderId="0" xfId="0" applyFont="1"/>
    <xf numFmtId="0" fontId="5" fillId="0" borderId="0" xfId="0" applyNumberFormat="1" applyFont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164" fontId="3" fillId="0" borderId="1" xfId="0" quotePrefix="1" applyFont="1" applyBorder="1" applyAlignment="1">
      <alignment horizontal="center" vertical="center" wrapText="1"/>
    </xf>
    <xf numFmtId="164" fontId="3" fillId="0" borderId="1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left" vertical="center" wrapText="1"/>
    </xf>
    <xf numFmtId="164" fontId="4" fillId="0" borderId="1" xfId="0" applyFont="1" applyFill="1" applyBorder="1" applyAlignment="1">
      <alignment horizontal="center" vertical="center" wrapText="1"/>
    </xf>
    <xf numFmtId="164" fontId="19" fillId="0" borderId="0" xfId="0" applyFont="1" applyAlignment="1">
      <alignment horizontal="left" wrapText="1"/>
    </xf>
    <xf numFmtId="164" fontId="3" fillId="0" borderId="0" xfId="0" applyFont="1" applyAlignment="1">
      <alignment horizontal="center" wrapText="1"/>
    </xf>
    <xf numFmtId="164" fontId="20" fillId="0" borderId="1" xfId="0" applyFont="1" applyFill="1" applyBorder="1" applyAlignment="1">
      <alignment vertical="center" wrapText="1"/>
    </xf>
    <xf numFmtId="164" fontId="4" fillId="4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vertical="center" wrapText="1"/>
    </xf>
    <xf numFmtId="9" fontId="11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9" fontId="3" fillId="0" borderId="1" xfId="0" applyNumberFormat="1" applyFont="1" applyFill="1" applyBorder="1" applyAlignment="1">
      <alignment horizontal="center" vertical="center"/>
    </xf>
    <xf numFmtId="164" fontId="6" fillId="0" borderId="1" xfId="0" applyFont="1" applyFill="1" applyBorder="1" applyAlignment="1">
      <alignment horizontal="center" vertical="center"/>
    </xf>
    <xf numFmtId="164" fontId="3" fillId="0" borderId="1" xfId="0" applyFont="1" applyBorder="1" applyAlignment="1">
      <alignment vertical="center" wrapText="1"/>
    </xf>
  </cellXfs>
  <cellStyles count="19">
    <cellStyle name="Excel Built-in Normal" xfId="12"/>
    <cellStyle name="Normalny" xfId="0" builtinId="0"/>
    <cellStyle name="Normalny 10" xfId="1"/>
    <cellStyle name="Normalny 15" xfId="2"/>
    <cellStyle name="Normalny 15 5" xfId="3"/>
    <cellStyle name="Normalny 18 3" xfId="4"/>
    <cellStyle name="Normalny 19" xfId="5"/>
    <cellStyle name="Normalny 2" xfId="16"/>
    <cellStyle name="Normalny 20" xfId="6"/>
    <cellStyle name="Normalny 21" xfId="7"/>
    <cellStyle name="Normalny 22" xfId="8"/>
    <cellStyle name="Normalny 24" xfId="9"/>
    <cellStyle name="Normalny 26" xfId="14"/>
    <cellStyle name="Normalny 26 2" xfId="18"/>
    <cellStyle name="Normalny 3" xfId="15"/>
    <cellStyle name="Normalny 5" xfId="13"/>
    <cellStyle name="Normalny 9" xfId="10"/>
    <cellStyle name="Procentowy" xfId="11" builtinId="5"/>
    <cellStyle name="Procentowy 2" xfId="17"/>
  </cellStyles>
  <dxfs count="32">
    <dxf>
      <font>
        <b val="0"/>
        <i val="0"/>
        <strike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b val="0"/>
        <i val="0"/>
        <strike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b val="0"/>
        <i val="0"/>
        <strike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b val="0"/>
        <i val="0"/>
        <strike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b val="0"/>
        <i val="0"/>
        <strike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b val="0"/>
        <i val="0"/>
        <strike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b val="0"/>
        <i val="0"/>
        <strike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b val="0"/>
        <i val="0"/>
        <strike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b val="0"/>
        <i val="0"/>
        <strike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b val="0"/>
        <i val="0"/>
        <strike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b val="0"/>
        <i val="0"/>
        <strike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b val="0"/>
        <i val="0"/>
        <strike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b val="0"/>
        <i val="0"/>
        <strike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b val="0"/>
        <i val="0"/>
        <strike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b val="0"/>
        <i val="0"/>
        <strike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b val="0"/>
        <i val="0"/>
        <strike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b val="0"/>
        <i val="0"/>
        <strike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b val="0"/>
        <i val="0"/>
        <strike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b val="0"/>
        <i val="0"/>
        <strike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b val="0"/>
        <i val="0"/>
        <strike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b val="0"/>
        <i val="0"/>
        <strike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b val="0"/>
        <i val="0"/>
        <strike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b val="0"/>
        <i val="0"/>
        <strike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b val="0"/>
        <i val="0"/>
        <strike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b val="0"/>
        <i val="0"/>
        <strike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b val="0"/>
        <i val="0"/>
        <strike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b val="0"/>
        <i val="0"/>
        <strike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b val="0"/>
        <i val="0"/>
        <strike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b val="0"/>
        <i val="0"/>
        <strike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b val="0"/>
        <i val="0"/>
        <strike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b val="0"/>
        <i val="0"/>
        <strike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  <dxf>
      <font>
        <b val="0"/>
        <i val="0"/>
        <strike val="0"/>
        <condense val="0"/>
        <extend val="0"/>
        <sz val="11"/>
        <color indexed="9"/>
      </font>
      <fill>
        <patternFill patternType="solid">
          <fgColor indexed="26"/>
          <bgColor indexed="9"/>
        </patternFill>
      </fill>
    </dxf>
  </dxfs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8"/>
  <sheetViews>
    <sheetView tabSelected="1" zoomScale="110" zoomScaleNormal="110" zoomScaleSheetLayoutView="100" workbookViewId="0">
      <pane ySplit="1" topLeftCell="A26" activePane="bottomLeft" state="frozen"/>
      <selection activeCell="A36" sqref="A36"/>
      <selection pane="bottomLeft" activeCell="B30" sqref="B30"/>
    </sheetView>
  </sheetViews>
  <sheetFormatPr defaultRowHeight="15"/>
  <cols>
    <col min="1" max="1" width="9.140625" style="9"/>
    <col min="2" max="2" width="49.28515625" style="8" customWidth="1"/>
    <col min="3" max="3" width="14.28515625" style="7" customWidth="1"/>
    <col min="4" max="4" width="17.28515625" style="7" customWidth="1"/>
    <col min="5" max="5" width="12.5703125" style="16" customWidth="1"/>
    <col min="6" max="6" width="6.140625" style="17" customWidth="1"/>
    <col min="7" max="7" width="18.85546875" style="7" customWidth="1"/>
    <col min="8" max="8" width="13.140625" style="44" customWidth="1"/>
    <col min="9" max="9" width="33.85546875" style="6" customWidth="1"/>
    <col min="10" max="10" width="10.7109375" style="6" customWidth="1"/>
    <col min="11" max="11" width="9.28515625" style="6" customWidth="1"/>
    <col min="12" max="15" width="9.140625" style="6"/>
    <col min="16" max="16" width="11" style="6" customWidth="1"/>
    <col min="17" max="16384" width="9.140625" style="6"/>
  </cols>
  <sheetData>
    <row r="1" spans="1:256" s="7" customFormat="1" ht="31.5">
      <c r="A1" s="19" t="s">
        <v>0</v>
      </c>
      <c r="B1" s="2">
        <v>6</v>
      </c>
      <c r="C1" s="2" t="s">
        <v>2</v>
      </c>
      <c r="D1" s="2" t="s">
        <v>3</v>
      </c>
      <c r="E1" s="3" t="s">
        <v>5</v>
      </c>
      <c r="F1" s="21" t="s">
        <v>4</v>
      </c>
      <c r="G1" s="2" t="s">
        <v>6</v>
      </c>
      <c r="H1" s="44" t="s">
        <v>20</v>
      </c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pans="1:256" s="7" customFormat="1" ht="15.75">
      <c r="A2" s="20">
        <v>1</v>
      </c>
      <c r="B2" s="1">
        <v>2</v>
      </c>
      <c r="C2" s="1">
        <v>3</v>
      </c>
      <c r="D2" s="1">
        <v>4</v>
      </c>
      <c r="E2" s="1">
        <v>5</v>
      </c>
      <c r="F2" s="1">
        <v>6</v>
      </c>
      <c r="G2" s="1">
        <v>10</v>
      </c>
      <c r="H2" s="44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4" spans="1:256" s="14" customFormat="1" ht="15.75">
      <c r="A4" s="64"/>
      <c r="B4" s="65"/>
      <c r="C4" s="66"/>
      <c r="D4" s="10"/>
      <c r="E4" s="13"/>
      <c r="F4" s="18"/>
      <c r="G4" s="10"/>
      <c r="H4" s="44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</row>
    <row r="5" spans="1:256" s="25" customFormat="1" ht="110.25" customHeight="1">
      <c r="A5" s="1" t="s">
        <v>9</v>
      </c>
      <c r="B5" s="63" t="s">
        <v>57</v>
      </c>
      <c r="C5" s="62" t="s">
        <v>53</v>
      </c>
      <c r="D5" s="1" t="s">
        <v>54</v>
      </c>
      <c r="E5" s="26">
        <v>9980</v>
      </c>
      <c r="F5" s="27">
        <v>0.23</v>
      </c>
      <c r="G5" s="24" t="s">
        <v>8</v>
      </c>
      <c r="H5" s="45"/>
    </row>
    <row r="6" spans="1:256" s="25" customFormat="1" ht="171" customHeight="1">
      <c r="A6" s="1" t="s">
        <v>10</v>
      </c>
      <c r="B6" s="63" t="s">
        <v>89</v>
      </c>
      <c r="C6" s="1"/>
      <c r="D6" s="1" t="s">
        <v>95</v>
      </c>
      <c r="E6" s="26">
        <v>99880</v>
      </c>
      <c r="F6" s="27">
        <v>0.23</v>
      </c>
      <c r="G6" s="24" t="s">
        <v>8</v>
      </c>
      <c r="H6" s="45"/>
    </row>
    <row r="7" spans="1:256" s="25" customFormat="1" ht="171" customHeight="1">
      <c r="A7" s="1" t="s">
        <v>90</v>
      </c>
      <c r="B7" s="63" t="s">
        <v>96</v>
      </c>
      <c r="C7" s="1" t="s">
        <v>7</v>
      </c>
      <c r="D7" s="1" t="s">
        <v>91</v>
      </c>
      <c r="E7" s="26">
        <v>8840</v>
      </c>
      <c r="F7" s="27">
        <v>0.23</v>
      </c>
      <c r="G7" s="24" t="s">
        <v>8</v>
      </c>
      <c r="H7" s="45"/>
    </row>
    <row r="8" spans="1:256" s="25" customFormat="1" ht="93" customHeight="1">
      <c r="A8" s="1" t="s">
        <v>11</v>
      </c>
      <c r="B8" s="63" t="s">
        <v>88</v>
      </c>
      <c r="C8" s="62"/>
      <c r="D8" s="1" t="s">
        <v>60</v>
      </c>
      <c r="E8" s="26">
        <v>8976</v>
      </c>
      <c r="F8" s="27">
        <v>0.23</v>
      </c>
      <c r="G8" s="24" t="s">
        <v>8</v>
      </c>
      <c r="H8" s="45"/>
    </row>
    <row r="9" spans="1:256" s="25" customFormat="1" ht="70.5" customHeight="1">
      <c r="A9" s="1" t="s">
        <v>12</v>
      </c>
      <c r="B9" s="5" t="s">
        <v>62</v>
      </c>
      <c r="C9" s="1" t="s">
        <v>20</v>
      </c>
      <c r="D9" s="1" t="s">
        <v>61</v>
      </c>
      <c r="E9" s="26">
        <v>1100</v>
      </c>
      <c r="F9" s="27">
        <v>0.23</v>
      </c>
      <c r="G9" s="24" t="s">
        <v>8</v>
      </c>
      <c r="H9" s="45"/>
    </row>
    <row r="10" spans="1:256" s="25" customFormat="1" ht="95.25" customHeight="1">
      <c r="A10" s="1" t="s">
        <v>27</v>
      </c>
      <c r="B10" s="5" t="s">
        <v>63</v>
      </c>
      <c r="C10" s="1" t="s">
        <v>7</v>
      </c>
      <c r="D10" s="1" t="s">
        <v>64</v>
      </c>
      <c r="E10" s="26">
        <v>365.04</v>
      </c>
      <c r="F10" s="27">
        <v>0.23</v>
      </c>
      <c r="G10" s="24" t="s">
        <v>8</v>
      </c>
      <c r="H10" s="45"/>
    </row>
    <row r="11" spans="1:256" s="25" customFormat="1" ht="129.75" customHeight="1">
      <c r="A11" s="1" t="s">
        <v>28</v>
      </c>
      <c r="B11" s="5" t="s">
        <v>78</v>
      </c>
      <c r="C11" s="1" t="s">
        <v>7</v>
      </c>
      <c r="D11" s="1"/>
      <c r="E11" s="26"/>
      <c r="F11" s="27"/>
      <c r="G11" s="24"/>
      <c r="H11" s="45"/>
    </row>
    <row r="12" spans="1:256" s="25" customFormat="1" ht="39" customHeight="1">
      <c r="A12" s="1"/>
      <c r="B12" s="5" t="s">
        <v>80</v>
      </c>
      <c r="C12" s="1" t="s">
        <v>7</v>
      </c>
      <c r="D12" s="1" t="s">
        <v>77</v>
      </c>
      <c r="E12" s="26">
        <v>1596</v>
      </c>
      <c r="F12" s="27">
        <v>0.23</v>
      </c>
      <c r="G12" s="24" t="s">
        <v>8</v>
      </c>
      <c r="H12" s="45"/>
    </row>
    <row r="13" spans="1:256" s="25" customFormat="1" ht="31.5">
      <c r="A13" s="1"/>
      <c r="B13" s="5" t="s">
        <v>81</v>
      </c>
      <c r="C13" s="1" t="s">
        <v>7</v>
      </c>
      <c r="D13" s="1" t="s">
        <v>79</v>
      </c>
      <c r="E13" s="26">
        <v>3433</v>
      </c>
      <c r="F13" s="27">
        <v>0.23</v>
      </c>
      <c r="G13" s="24" t="s">
        <v>8</v>
      </c>
      <c r="H13" s="45"/>
    </row>
    <row r="14" spans="1:256" s="25" customFormat="1" ht="31.5">
      <c r="A14" s="1"/>
      <c r="B14" s="5" t="s">
        <v>82</v>
      </c>
      <c r="C14" s="1" t="s">
        <v>7</v>
      </c>
      <c r="D14" s="1" t="s">
        <v>83</v>
      </c>
      <c r="E14" s="26">
        <v>7265</v>
      </c>
      <c r="F14" s="27">
        <v>0.23</v>
      </c>
      <c r="G14" s="24" t="s">
        <v>8</v>
      </c>
      <c r="H14" s="45"/>
    </row>
    <row r="15" spans="1:256" s="25" customFormat="1" ht="169.5" customHeight="1">
      <c r="A15" s="1" t="s">
        <v>29</v>
      </c>
      <c r="B15" s="5" t="s">
        <v>76</v>
      </c>
      <c r="C15" s="1" t="s">
        <v>7</v>
      </c>
      <c r="D15" s="1" t="s">
        <v>77</v>
      </c>
      <c r="E15" s="26">
        <v>495.85</v>
      </c>
      <c r="F15" s="27">
        <v>0.23</v>
      </c>
      <c r="G15" s="24" t="s">
        <v>8</v>
      </c>
      <c r="H15" s="45"/>
    </row>
    <row r="16" spans="1:256" s="25" customFormat="1" ht="22.5" customHeight="1">
      <c r="A16" s="1" t="s">
        <v>30</v>
      </c>
      <c r="B16" s="5" t="s">
        <v>33</v>
      </c>
      <c r="C16" s="1"/>
      <c r="D16" s="1"/>
      <c r="E16" s="26"/>
      <c r="F16" s="27"/>
      <c r="G16" s="24" t="s">
        <v>8</v>
      </c>
      <c r="H16" s="45"/>
    </row>
    <row r="17" spans="1:8" s="25" customFormat="1" ht="90.75" customHeight="1">
      <c r="A17" s="1"/>
      <c r="B17" s="67" t="s">
        <v>72</v>
      </c>
      <c r="C17" s="1"/>
      <c r="D17" s="68" t="s">
        <v>73</v>
      </c>
      <c r="E17" s="26">
        <v>5809</v>
      </c>
      <c r="F17" s="27">
        <v>0.23</v>
      </c>
      <c r="G17" s="24" t="s">
        <v>8</v>
      </c>
      <c r="H17" s="45"/>
    </row>
    <row r="18" spans="1:8" s="25" customFormat="1" ht="90.75" customHeight="1">
      <c r="A18" s="1"/>
      <c r="B18" s="67" t="s">
        <v>74</v>
      </c>
      <c r="C18" s="1"/>
      <c r="D18" s="68" t="s">
        <v>73</v>
      </c>
      <c r="E18" s="26">
        <v>6391</v>
      </c>
      <c r="F18" s="27">
        <v>0.23</v>
      </c>
      <c r="G18" s="24" t="s">
        <v>8</v>
      </c>
      <c r="H18" s="45"/>
    </row>
    <row r="19" spans="1:8" s="25" customFormat="1" ht="90.75" customHeight="1">
      <c r="A19" s="1"/>
      <c r="B19" s="67" t="s">
        <v>75</v>
      </c>
      <c r="C19" s="1"/>
      <c r="D19" s="68" t="s">
        <v>73</v>
      </c>
      <c r="E19" s="26">
        <v>6816</v>
      </c>
      <c r="F19" s="27">
        <v>0.23</v>
      </c>
      <c r="G19" s="24" t="s">
        <v>8</v>
      </c>
      <c r="H19" s="45"/>
    </row>
    <row r="20" spans="1:8" s="25" customFormat="1" ht="108.75" customHeight="1">
      <c r="A20" s="1" t="s">
        <v>31</v>
      </c>
      <c r="B20" s="5" t="s">
        <v>56</v>
      </c>
      <c r="C20" s="62" t="s">
        <v>53</v>
      </c>
      <c r="D20" s="1" t="s">
        <v>55</v>
      </c>
      <c r="E20" s="26">
        <v>9180</v>
      </c>
      <c r="F20" s="27">
        <v>0.23</v>
      </c>
      <c r="G20" s="24" t="s">
        <v>8</v>
      </c>
      <c r="H20" s="45"/>
    </row>
    <row r="21" spans="1:8" s="25" customFormat="1" ht="56.25" customHeight="1">
      <c r="A21" s="57" t="s">
        <v>34</v>
      </c>
      <c r="B21" s="63" t="s">
        <v>65</v>
      </c>
      <c r="C21" s="57" t="s">
        <v>7</v>
      </c>
      <c r="D21" s="57" t="s">
        <v>66</v>
      </c>
      <c r="E21" s="74">
        <v>3000</v>
      </c>
      <c r="F21" s="75">
        <v>0.23</v>
      </c>
      <c r="G21" s="76" t="s">
        <v>8</v>
      </c>
      <c r="H21" s="45"/>
    </row>
    <row r="22" spans="1:8" s="25" customFormat="1" ht="63">
      <c r="A22" s="1" t="s">
        <v>35</v>
      </c>
      <c r="B22" s="5" t="s">
        <v>69</v>
      </c>
      <c r="C22" s="56"/>
      <c r="D22" s="1" t="s">
        <v>67</v>
      </c>
      <c r="E22" s="26">
        <v>14530</v>
      </c>
      <c r="F22" s="27">
        <v>0.23</v>
      </c>
      <c r="G22" s="24" t="s">
        <v>8</v>
      </c>
      <c r="H22" s="45"/>
    </row>
    <row r="23" spans="1:8" s="25" customFormat="1" ht="64.5" customHeight="1">
      <c r="A23" s="1" t="s">
        <v>36</v>
      </c>
      <c r="B23" s="5" t="s">
        <v>68</v>
      </c>
      <c r="C23" s="56"/>
      <c r="D23" s="1" t="s">
        <v>70</v>
      </c>
      <c r="E23" s="58">
        <v>22639</v>
      </c>
      <c r="F23" s="27">
        <v>0.23</v>
      </c>
      <c r="G23" s="24" t="s">
        <v>8</v>
      </c>
      <c r="H23" s="45"/>
    </row>
    <row r="24" spans="1:8" s="25" customFormat="1" ht="56.25" customHeight="1">
      <c r="A24" s="1" t="s">
        <v>37</v>
      </c>
      <c r="B24" s="5" t="s">
        <v>71</v>
      </c>
      <c r="C24" s="56"/>
      <c r="D24" s="1" t="s">
        <v>24</v>
      </c>
      <c r="E24" s="58">
        <v>21073</v>
      </c>
      <c r="F24" s="27">
        <v>0.23</v>
      </c>
      <c r="G24" s="24" t="s">
        <v>8</v>
      </c>
      <c r="H24" s="45"/>
    </row>
    <row r="25" spans="1:8" s="25" customFormat="1" ht="120.75" customHeight="1">
      <c r="A25" s="1" t="s">
        <v>32</v>
      </c>
      <c r="B25" s="5" t="s">
        <v>58</v>
      </c>
      <c r="C25" s="1" t="str">
        <f>C5</f>
        <v>13-31-01</v>
      </c>
      <c r="D25" s="1" t="s">
        <v>59</v>
      </c>
      <c r="E25" s="26">
        <v>9880</v>
      </c>
      <c r="F25" s="27">
        <v>0.23</v>
      </c>
      <c r="G25" s="24" t="s">
        <v>8</v>
      </c>
      <c r="H25" s="45"/>
    </row>
    <row r="26" spans="1:8" s="25" customFormat="1" ht="15.75">
      <c r="A26" s="1" t="s">
        <v>13</v>
      </c>
      <c r="B26" s="5"/>
      <c r="C26" s="1" t="s">
        <v>7</v>
      </c>
      <c r="D26" s="1"/>
      <c r="E26" s="26"/>
      <c r="F26" s="27"/>
      <c r="G26" s="24" t="s">
        <v>8</v>
      </c>
      <c r="H26" s="45"/>
    </row>
    <row r="27" spans="1:8" s="25" customFormat="1" ht="113.25" customHeight="1">
      <c r="A27" s="1"/>
      <c r="B27" s="5" t="s">
        <v>49</v>
      </c>
      <c r="C27" s="1"/>
      <c r="D27" s="1" t="s">
        <v>48</v>
      </c>
      <c r="E27" s="26">
        <v>4692</v>
      </c>
      <c r="F27" s="27">
        <v>0.23</v>
      </c>
      <c r="G27" s="24" t="s">
        <v>8</v>
      </c>
      <c r="H27" s="45"/>
    </row>
    <row r="28" spans="1:8" s="25" customFormat="1" ht="132" customHeight="1">
      <c r="A28" s="1"/>
      <c r="B28" s="5" t="s">
        <v>50</v>
      </c>
      <c r="C28" s="1"/>
      <c r="D28" s="1" t="s">
        <v>51</v>
      </c>
      <c r="E28" s="26">
        <v>52220</v>
      </c>
      <c r="F28" s="27">
        <v>0.23</v>
      </c>
      <c r="G28" s="24" t="s">
        <v>8</v>
      </c>
      <c r="H28" s="45"/>
    </row>
    <row r="29" spans="1:8" s="25" customFormat="1" ht="144" customHeight="1">
      <c r="A29" s="1" t="s">
        <v>14</v>
      </c>
      <c r="B29" s="5" t="s">
        <v>84</v>
      </c>
      <c r="C29" s="1"/>
      <c r="D29" s="1" t="s">
        <v>85</v>
      </c>
      <c r="E29" s="26">
        <v>6498.37</v>
      </c>
      <c r="F29" s="27">
        <v>0.23</v>
      </c>
      <c r="G29" s="24" t="s">
        <v>8</v>
      </c>
      <c r="H29" s="45"/>
    </row>
    <row r="30" spans="1:8" s="25" customFormat="1" ht="89.25" customHeight="1">
      <c r="A30" s="1" t="s">
        <v>15</v>
      </c>
      <c r="B30" s="5" t="s">
        <v>97</v>
      </c>
      <c r="C30" s="1"/>
      <c r="D30" s="1" t="s">
        <v>42</v>
      </c>
      <c r="E30" s="26">
        <v>12842</v>
      </c>
      <c r="F30" s="27">
        <v>0.23</v>
      </c>
      <c r="G30" s="24" t="s">
        <v>8</v>
      </c>
      <c r="H30" s="45"/>
    </row>
    <row r="31" spans="1:8" s="25" customFormat="1" ht="75.75" customHeight="1">
      <c r="A31" s="1" t="s">
        <v>16</v>
      </c>
      <c r="B31" s="5" t="s">
        <v>39</v>
      </c>
      <c r="C31" s="1"/>
      <c r="D31" s="1" t="s">
        <v>41</v>
      </c>
      <c r="E31" s="26">
        <v>2708</v>
      </c>
      <c r="F31" s="27">
        <v>0.23</v>
      </c>
      <c r="G31" s="24" t="s">
        <v>8</v>
      </c>
      <c r="H31" s="45"/>
    </row>
    <row r="32" spans="1:8" s="25" customFormat="1" ht="141.75">
      <c r="A32" s="1" t="s">
        <v>17</v>
      </c>
      <c r="B32" s="5" t="s">
        <v>45</v>
      </c>
      <c r="C32" s="1" t="s">
        <v>43</v>
      </c>
      <c r="D32" s="1" t="s">
        <v>44</v>
      </c>
      <c r="E32" s="26">
        <v>2891</v>
      </c>
      <c r="F32" s="27">
        <v>0.23</v>
      </c>
      <c r="G32" s="24" t="s">
        <v>8</v>
      </c>
      <c r="H32" s="45"/>
    </row>
    <row r="33" spans="1:8" s="25" customFormat="1" ht="126.75" customHeight="1">
      <c r="A33" s="1" t="s">
        <v>18</v>
      </c>
      <c r="B33" s="5" t="s">
        <v>47</v>
      </c>
      <c r="C33" s="1" t="s">
        <v>46</v>
      </c>
      <c r="D33" s="1" t="s">
        <v>40</v>
      </c>
      <c r="E33" s="26">
        <v>19880</v>
      </c>
      <c r="F33" s="27">
        <v>0.23</v>
      </c>
      <c r="G33" s="24" t="s">
        <v>8</v>
      </c>
      <c r="H33" s="45"/>
    </row>
    <row r="34" spans="1:8" s="25" customFormat="1" ht="99" customHeight="1">
      <c r="A34" s="1" t="s">
        <v>19</v>
      </c>
      <c r="B34" s="5" t="s">
        <v>86</v>
      </c>
      <c r="C34" s="62"/>
      <c r="D34" s="1" t="s">
        <v>52</v>
      </c>
      <c r="E34" s="26">
        <v>3608</v>
      </c>
      <c r="F34" s="27">
        <v>0.23</v>
      </c>
      <c r="G34" s="24" t="s">
        <v>8</v>
      </c>
      <c r="H34" s="45"/>
    </row>
    <row r="38" spans="1:8">
      <c r="D38" s="59"/>
      <c r="E38" s="60"/>
    </row>
  </sheetData>
  <phoneticPr fontId="0" type="noConversion"/>
  <conditionalFormatting sqref="E23">
    <cfRule type="cellIs" dxfId="31" priority="10" stopIfTrue="1" operator="equal">
      <formula>0</formula>
    </cfRule>
  </conditionalFormatting>
  <conditionalFormatting sqref="E23">
    <cfRule type="cellIs" dxfId="30" priority="9" stopIfTrue="1" operator="equal">
      <formula>0</formula>
    </cfRule>
  </conditionalFormatting>
  <conditionalFormatting sqref="E24">
    <cfRule type="cellIs" dxfId="29" priority="8" stopIfTrue="1" operator="equal">
      <formula>0</formula>
    </cfRule>
  </conditionalFormatting>
  <conditionalFormatting sqref="E24">
    <cfRule type="cellIs" dxfId="28" priority="7" stopIfTrue="1" operator="equal">
      <formula>0</formula>
    </cfRule>
  </conditionalFormatting>
  <conditionalFormatting sqref="C22">
    <cfRule type="cellIs" dxfId="27" priority="6" stopIfTrue="1" operator="equal">
      <formula>0</formula>
    </cfRule>
  </conditionalFormatting>
  <conditionalFormatting sqref="C22">
    <cfRule type="cellIs" dxfId="26" priority="5" stopIfTrue="1" operator="equal">
      <formula>0</formula>
    </cfRule>
  </conditionalFormatting>
  <conditionalFormatting sqref="C23">
    <cfRule type="cellIs" dxfId="25" priority="4" stopIfTrue="1" operator="equal">
      <formula>0</formula>
    </cfRule>
  </conditionalFormatting>
  <conditionalFormatting sqref="C23">
    <cfRule type="cellIs" dxfId="24" priority="3" stopIfTrue="1" operator="equal">
      <formula>0</formula>
    </cfRule>
  </conditionalFormatting>
  <conditionalFormatting sqref="C24">
    <cfRule type="cellIs" dxfId="23" priority="2" stopIfTrue="1" operator="equal">
      <formula>0</formula>
    </cfRule>
  </conditionalFormatting>
  <conditionalFormatting sqref="C24">
    <cfRule type="cellIs" dxfId="22" priority="1" stopIfTrue="1" operator="equal">
      <formula>0</formula>
    </cfRule>
  </conditionalFormatting>
  <pageMargins left="0.78740157480314965" right="0.78740157480314965" top="0.39370078740157483" bottom="0.55118110236220474" header="0.51181102362204722" footer="0.31496062992125984"/>
  <pageSetup paperSize="9" scale="96" orientation="landscape" useFirstPageNumber="1" r:id="rId1"/>
  <headerFooter alignWithMargins="0">
    <oddHeader>&amp;C&amp;R&amp;"Times New Roman,Normalny"&amp;8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42"/>
  <sheetViews>
    <sheetView view="pageBreakPreview" topLeftCell="A28" zoomScale="110" zoomScaleNormal="130" zoomScaleSheetLayoutView="110" zoomScalePageLayoutView="110" workbookViewId="0">
      <selection activeCell="B7" sqref="B7"/>
    </sheetView>
  </sheetViews>
  <sheetFormatPr defaultRowHeight="12.75"/>
  <cols>
    <col min="1" max="1" width="6.140625" style="29" customWidth="1"/>
    <col min="2" max="2" width="48.28515625" style="11" customWidth="1"/>
    <col min="3" max="3" width="12.140625" style="29" hidden="1" customWidth="1"/>
    <col min="4" max="4" width="14.85546875" style="29" customWidth="1"/>
    <col min="5" max="5" width="16.140625" style="11" customWidth="1"/>
    <col min="6" max="6" width="13.28515625" style="42" customWidth="1"/>
    <col min="7" max="7" width="9.140625" style="43" customWidth="1"/>
    <col min="8" max="8" width="6.140625" style="11" customWidth="1"/>
    <col min="9" max="9" width="10" style="11" customWidth="1"/>
    <col min="10" max="10" width="11.28515625" style="11" customWidth="1"/>
    <col min="11" max="11" width="14.7109375" style="11" hidden="1" customWidth="1"/>
    <col min="12" max="12" width="9.140625" style="11" customWidth="1"/>
    <col min="13" max="13" width="16.42578125" style="11" customWidth="1"/>
    <col min="14" max="16384" width="9.140625" style="11"/>
  </cols>
  <sheetData>
    <row r="1" spans="1:254" s="49" customFormat="1" ht="33.75">
      <c r="A1" s="46" t="s">
        <v>25</v>
      </c>
      <c r="B1" s="46" t="s">
        <v>1</v>
      </c>
      <c r="C1" s="46" t="s">
        <v>26</v>
      </c>
      <c r="D1" s="46" t="str">
        <f>Zbiór!C1</f>
        <v>SYMBOL</v>
      </c>
      <c r="E1" s="46" t="s">
        <v>3</v>
      </c>
      <c r="F1" s="47" t="s">
        <v>5</v>
      </c>
      <c r="G1" s="48" t="s">
        <v>4</v>
      </c>
      <c r="H1" s="46" t="s">
        <v>21</v>
      </c>
      <c r="I1" s="46" t="s">
        <v>22</v>
      </c>
      <c r="J1" s="46" t="s">
        <v>23</v>
      </c>
      <c r="K1" s="46" t="s">
        <v>6</v>
      </c>
    </row>
    <row r="2" spans="1:254" s="12" customFormat="1" ht="15.75">
      <c r="A2" s="28"/>
      <c r="B2" s="36"/>
      <c r="C2" s="37"/>
      <c r="D2" s="37"/>
      <c r="E2" s="28"/>
      <c r="F2" s="38"/>
      <c r="G2" s="39"/>
      <c r="H2" s="37"/>
      <c r="I2" s="40"/>
      <c r="J2" s="40"/>
      <c r="K2" s="4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/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1"/>
      <c r="IC2" s="11"/>
      <c r="ID2" s="11"/>
      <c r="IE2" s="11"/>
      <c r="IF2" s="11"/>
      <c r="IG2" s="11"/>
      <c r="IH2" s="11"/>
      <c r="II2" s="11"/>
      <c r="IJ2" s="11"/>
      <c r="IK2" s="11"/>
      <c r="IL2" s="11"/>
      <c r="IM2" s="11"/>
      <c r="IN2" s="11"/>
      <c r="IO2" s="11"/>
      <c r="IP2" s="11"/>
      <c r="IQ2" s="11"/>
      <c r="IR2" s="11"/>
      <c r="IS2" s="11"/>
      <c r="IT2" s="11"/>
    </row>
    <row r="3" spans="1:254" s="12" customFormat="1" ht="31.5">
      <c r="A3" s="28"/>
      <c r="B3" s="50" t="s">
        <v>38</v>
      </c>
      <c r="C3" s="30"/>
      <c r="D3" s="30"/>
      <c r="E3" s="28"/>
      <c r="F3" s="32"/>
      <c r="G3" s="33"/>
      <c r="H3" s="31"/>
      <c r="I3" s="34"/>
      <c r="J3" s="35"/>
      <c r="K3" s="3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  <c r="IA3" s="11"/>
      <c r="IB3" s="11"/>
      <c r="IC3" s="11"/>
      <c r="ID3" s="11"/>
      <c r="IE3" s="11"/>
      <c r="IF3" s="11"/>
      <c r="IG3" s="11"/>
      <c r="IH3" s="11"/>
      <c r="II3" s="11"/>
      <c r="IJ3" s="11"/>
      <c r="IK3" s="11"/>
      <c r="IL3" s="11"/>
      <c r="IM3" s="11"/>
      <c r="IN3" s="11"/>
      <c r="IO3" s="11"/>
      <c r="IP3" s="11"/>
      <c r="IQ3" s="11"/>
      <c r="IR3" s="11"/>
      <c r="IS3" s="11"/>
      <c r="IT3" s="11"/>
    </row>
    <row r="4" spans="1:254" s="12" customFormat="1" ht="15.75">
      <c r="A4" s="28"/>
      <c r="B4" s="52"/>
      <c r="C4" s="51"/>
      <c r="D4" s="51"/>
      <c r="E4" s="53"/>
      <c r="F4" s="38"/>
      <c r="G4" s="39"/>
      <c r="H4" s="37"/>
      <c r="I4" s="40"/>
      <c r="J4" s="40"/>
      <c r="K4" s="4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1"/>
      <c r="GX4" s="11"/>
      <c r="GY4" s="11"/>
      <c r="GZ4" s="11"/>
      <c r="HA4" s="11"/>
      <c r="HB4" s="11"/>
      <c r="HC4" s="11"/>
      <c r="HD4" s="11"/>
      <c r="HE4" s="11"/>
      <c r="HF4" s="11"/>
      <c r="HG4" s="11"/>
      <c r="HH4" s="11"/>
      <c r="HI4" s="11"/>
      <c r="HJ4" s="11"/>
      <c r="HK4" s="11"/>
      <c r="HL4" s="11"/>
      <c r="HM4" s="11"/>
      <c r="HN4" s="11"/>
      <c r="HO4" s="11"/>
      <c r="HP4" s="11"/>
      <c r="HQ4" s="11"/>
      <c r="HR4" s="11"/>
      <c r="HS4" s="11"/>
      <c r="HT4" s="11"/>
      <c r="HU4" s="11"/>
      <c r="HV4" s="11"/>
      <c r="HW4" s="11"/>
      <c r="HX4" s="11"/>
      <c r="HY4" s="11"/>
      <c r="HZ4" s="11"/>
      <c r="IA4" s="11"/>
      <c r="IB4" s="11"/>
      <c r="IC4" s="11"/>
      <c r="ID4" s="11"/>
      <c r="IE4" s="11"/>
      <c r="IF4" s="11"/>
      <c r="IG4" s="11"/>
      <c r="IH4" s="11"/>
      <c r="II4" s="11"/>
      <c r="IJ4" s="11"/>
      <c r="IK4" s="11"/>
      <c r="IL4" s="11"/>
      <c r="IM4" s="11"/>
      <c r="IN4" s="11"/>
      <c r="IO4" s="11"/>
      <c r="IP4" s="11"/>
      <c r="IQ4" s="11"/>
      <c r="IR4" s="11"/>
      <c r="IS4" s="11"/>
      <c r="IT4" s="11"/>
    </row>
    <row r="5" spans="1:254" s="12" customFormat="1" ht="111" customHeight="1">
      <c r="A5" s="10" t="s">
        <v>9</v>
      </c>
      <c r="B5" s="55" t="str">
        <f>VLOOKUP($A5,Zbiór!$A$2:$J$184,2,0)</f>
        <v xml:space="preserve">Pergola
Stal kwasoodporna 304 szlifowana (szpilki)
Stal cynkowana ogniowo i lakierowana proszkowo  RAL 7015
Drewno egzotyczne IROKO olejowane z barwnikiem palisander
</v>
      </c>
      <c r="C5" s="56" t="str">
        <f>VLOOKUP($A5,Zbiór!$A$2:$J$184,3,0)</f>
        <v>13-31-01</v>
      </c>
      <c r="D5" s="57" t="str">
        <f>Zbiór!C5</f>
        <v>13-31-01</v>
      </c>
      <c r="E5" s="57" t="str">
        <f>VLOOKUP($A5,Zbiór!$A$2:$J$184,4,0)</f>
        <v xml:space="preserve">     300x24cm h=215cm</v>
      </c>
      <c r="F5" s="58"/>
      <c r="G5" s="23">
        <f>VLOOKUP($A5,Zbiór!$A$2:$J$184,6,0)</f>
        <v>0.23</v>
      </c>
      <c r="H5" s="22">
        <v>4</v>
      </c>
      <c r="I5" s="4"/>
      <c r="J5" s="4">
        <f t="shared" ref="J5:J28" si="0">I5*(1+G5)</f>
        <v>0</v>
      </c>
      <c r="K5" s="41" t="str">
        <f>VLOOKUP($A5,Zbiór!$A$2:$J$184,7,0)</f>
        <v>RYNEK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W5" s="11"/>
      <c r="GX5" s="11"/>
      <c r="GY5" s="11"/>
      <c r="GZ5" s="11"/>
      <c r="HA5" s="11"/>
      <c r="HB5" s="11"/>
      <c r="HC5" s="11"/>
      <c r="HD5" s="11"/>
      <c r="HE5" s="11"/>
      <c r="HF5" s="11"/>
      <c r="HG5" s="11"/>
      <c r="HH5" s="11"/>
      <c r="HI5" s="11"/>
      <c r="HJ5" s="11"/>
      <c r="HK5" s="11"/>
      <c r="HL5" s="11"/>
      <c r="HM5" s="11"/>
      <c r="HN5" s="11"/>
      <c r="HO5" s="11"/>
      <c r="HP5" s="11"/>
      <c r="HQ5" s="11"/>
      <c r="HR5" s="11"/>
      <c r="HS5" s="11"/>
      <c r="HT5" s="11"/>
      <c r="HU5" s="11"/>
      <c r="HV5" s="11"/>
      <c r="HW5" s="11"/>
      <c r="HX5" s="11"/>
      <c r="HY5" s="11"/>
      <c r="HZ5" s="11"/>
      <c r="IA5" s="11"/>
      <c r="IB5" s="11"/>
      <c r="IC5" s="11"/>
      <c r="ID5" s="11"/>
      <c r="IE5" s="11"/>
      <c r="IF5" s="11"/>
      <c r="IG5" s="11"/>
      <c r="IH5" s="11"/>
      <c r="II5" s="11"/>
      <c r="IJ5" s="11"/>
      <c r="IK5" s="11"/>
      <c r="IL5" s="11"/>
      <c r="IM5" s="11"/>
      <c r="IN5" s="11"/>
      <c r="IO5" s="11"/>
      <c r="IP5" s="11"/>
      <c r="IQ5" s="11"/>
      <c r="IR5" s="11"/>
      <c r="IS5" s="11"/>
      <c r="IT5" s="11"/>
    </row>
    <row r="6" spans="1:254" s="12" customFormat="1" ht="124.5" customHeight="1">
      <c r="A6" s="10" t="s">
        <v>10</v>
      </c>
      <c r="B6" s="55" t="str">
        <f>VLOOKUP($A6,Zbiór!$A$2:$J$184,2,0)</f>
        <v xml:space="preserve">Altana                                                                        Materiały:
Stal kwasoodporna 304 lakierowana proszkowo RAL 7015
Stal cynkowana ogniowo i lakierowana proszkowo (certyfikat Qualisteelcoat) RAL 7015
Drewno klejone olejowane z barwnikiem palisander
</v>
      </c>
      <c r="C6" s="56">
        <f>VLOOKUP($A6,Zbiór!$A$2:$J$184,3,0)</f>
        <v>0</v>
      </c>
      <c r="D6" s="57">
        <f>Zbiór!C6</f>
        <v>0</v>
      </c>
      <c r="E6" s="57" t="str">
        <f>VLOOKUP($A6,Zbiór!$A$2:$J$184,4,0)</f>
        <v>h=250cm Ø=500CM</v>
      </c>
      <c r="F6" s="58"/>
      <c r="G6" s="23">
        <f>VLOOKUP($A6,Zbiór!$A$2:$J$184,6,0)</f>
        <v>0.23</v>
      </c>
      <c r="H6" s="22">
        <v>1</v>
      </c>
      <c r="I6" s="4"/>
      <c r="J6" s="4">
        <f t="shared" si="0"/>
        <v>0</v>
      </c>
      <c r="K6" s="41" t="str">
        <f>VLOOKUP($A6,Zbiór!$A$2:$J$184,7,0)</f>
        <v>RYNEK</v>
      </c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</row>
    <row r="7" spans="1:254" s="12" customFormat="1" ht="147.75" customHeight="1">
      <c r="A7" s="10" t="str">
        <f>Zbiór!A7</f>
        <v>F</v>
      </c>
      <c r="B7" s="55" t="str">
        <f>Zbiór!B7</f>
        <v xml:space="preserve">Rabaty podniesione                                       Zbudowane z modułowych skrzyń z możliwością rozbudowy w dowolnym kształcie.
Wykonane wysokiej klasy betonu odpornego              na warunki atmosferyczne. 
Wykonywane w modułach o długości 50,90,128c,     i wysokości 19cm.
Zaprojektowane układy rabat podniesionych należy wykonać ze wzoru typu „deska”.
</v>
      </c>
      <c r="C7" s="56"/>
      <c r="D7" s="57" t="str">
        <f>Zbiór!C7</f>
        <v>-</v>
      </c>
      <c r="E7" s="57" t="str">
        <f>Zbiór!D7</f>
        <v>270x270x90cm, 630x90x180cm h=29,58,87cm</v>
      </c>
      <c r="F7" s="58"/>
      <c r="G7" s="23">
        <f>VLOOKUP($A7,Zbiór!$A$2:$J$184,6,0)</f>
        <v>0.23</v>
      </c>
      <c r="H7" s="22" t="s">
        <v>92</v>
      </c>
      <c r="I7" s="4"/>
      <c r="J7" s="4"/>
      <c r="K7" s="4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</row>
    <row r="8" spans="1:254" s="12" customFormat="1" ht="115.5" customHeight="1">
      <c r="A8" s="10" t="s">
        <v>11</v>
      </c>
      <c r="B8" s="55" t="str">
        <f>VLOOKUP($A8,Zbiór!$A$2:$J$184,2,0)</f>
        <v xml:space="preserve">Punkt czerpalny Materiały:
Stal kwasoodporna 304 szlifowana
Stal kwasoodporna 304 lakierowana proszkowo  RAL  7015
Stal kwasoodporna 316
</v>
      </c>
      <c r="C8" s="56">
        <f>VLOOKUP($A8,Zbiór!$A$2:$J$184,3,0)</f>
        <v>0</v>
      </c>
      <c r="D8" s="57">
        <f>Zbiór!C8</f>
        <v>0</v>
      </c>
      <c r="E8" s="57" t="str">
        <f>VLOOKUP($A8,Zbiór!$A$2:$J$184,4,0)</f>
        <v>30x95cm h=126cm</v>
      </c>
      <c r="F8" s="58"/>
      <c r="G8" s="23">
        <f>VLOOKUP($A8,Zbiór!$A$2:$J$184,6,0)</f>
        <v>0.23</v>
      </c>
      <c r="H8" s="22">
        <v>1</v>
      </c>
      <c r="I8" s="4"/>
      <c r="J8" s="4">
        <f t="shared" si="0"/>
        <v>0</v>
      </c>
      <c r="K8" s="41" t="str">
        <f>VLOOKUP($A8,Zbiór!$A$2:$J$184,7,0)</f>
        <v>RYNEK</v>
      </c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/>
      <c r="HD8" s="11"/>
      <c r="HE8" s="11"/>
      <c r="HF8" s="11"/>
      <c r="HG8" s="11"/>
      <c r="HH8" s="11"/>
      <c r="HI8" s="11"/>
      <c r="HJ8" s="11"/>
      <c r="HK8" s="11"/>
      <c r="HL8" s="11"/>
      <c r="HM8" s="11"/>
      <c r="HN8" s="11"/>
      <c r="HO8" s="11"/>
      <c r="HP8" s="11"/>
      <c r="HQ8" s="11"/>
      <c r="HR8" s="11"/>
      <c r="HS8" s="11"/>
      <c r="HT8" s="11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</row>
    <row r="9" spans="1:254" s="12" customFormat="1" ht="63" customHeight="1">
      <c r="A9" s="10" t="s">
        <v>12</v>
      </c>
      <c r="B9" s="55" t="str">
        <f>VLOOKUP($A9,Zbiór!$A$2:$J$184,2,0)</f>
        <v xml:space="preserve">Domek narzędziowy wykonany z litego drewna sosnowego
dach pokryty papą
</v>
      </c>
      <c r="C9" s="56" t="str">
        <f>VLOOKUP($A9,Zbiór!$A$2:$J$184,3,0)</f>
        <v>`</v>
      </c>
      <c r="D9" s="57"/>
      <c r="E9" s="57" t="str">
        <f>VLOOKUP($A9,Zbiór!$A$2:$J$184,4,0)</f>
        <v>191x103cm h=220</v>
      </c>
      <c r="F9" s="58"/>
      <c r="G9" s="23">
        <f>VLOOKUP($A9,Zbiór!$A$2:$J$184,6,0)</f>
        <v>0.23</v>
      </c>
      <c r="H9" s="22">
        <v>1</v>
      </c>
      <c r="I9" s="4"/>
      <c r="J9" s="4">
        <f t="shared" si="0"/>
        <v>0</v>
      </c>
      <c r="K9" s="41" t="str">
        <f>VLOOKUP($A9,Zbiór!$A$2:$J$184,7,0)</f>
        <v>RYNEK</v>
      </c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/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  <c r="HU9" s="11"/>
      <c r="HV9" s="11"/>
      <c r="HW9" s="11"/>
      <c r="HX9" s="11"/>
      <c r="HY9" s="11"/>
      <c r="HZ9" s="11"/>
      <c r="IA9" s="11"/>
      <c r="IB9" s="11"/>
      <c r="IC9" s="11"/>
      <c r="ID9" s="11"/>
      <c r="IE9" s="11"/>
      <c r="IF9" s="11"/>
      <c r="IG9" s="11"/>
      <c r="IH9" s="11"/>
      <c r="II9" s="11"/>
      <c r="IJ9" s="11"/>
      <c r="IK9" s="11"/>
      <c r="IL9" s="11"/>
      <c r="IM9" s="11"/>
      <c r="IN9" s="11"/>
      <c r="IO9" s="11"/>
      <c r="IP9" s="11"/>
      <c r="IQ9" s="11"/>
      <c r="IR9" s="11"/>
      <c r="IS9" s="11"/>
      <c r="IT9" s="11"/>
    </row>
    <row r="10" spans="1:254" s="12" customFormat="1" ht="75" customHeight="1">
      <c r="A10" s="10" t="s">
        <v>27</v>
      </c>
      <c r="B10" s="55" t="str">
        <f>VLOOKUP($A10,Zbiór!$A$2:$J$184,2,0)</f>
        <v xml:space="preserve">Termo-kompostownik                                                  pojemność 600L,                                             wykonany z polietylenu o gęstości – HDPE
zamknięty od góry, otwarty dołem, mrozoodporny
</v>
      </c>
      <c r="C10" s="56" t="str">
        <f>VLOOKUP($A10,Zbiór!$A$2:$J$184,3,0)</f>
        <v>-</v>
      </c>
      <c r="D10" s="56"/>
      <c r="E10" s="57" t="str">
        <f>VLOOKUP($A10,Zbiór!$A$2:$J$184,4,0)</f>
        <v xml:space="preserve">    84x84cm   h=1050</v>
      </c>
      <c r="F10" s="58"/>
      <c r="G10" s="23">
        <f>VLOOKUP($A10,Zbiór!$A$2:$J$184,6,0)</f>
        <v>0.23</v>
      </c>
      <c r="H10" s="22">
        <v>1</v>
      </c>
      <c r="I10" s="4"/>
      <c r="J10" s="4">
        <f t="shared" si="0"/>
        <v>0</v>
      </c>
      <c r="K10" s="41" t="str">
        <f>VLOOKUP($A10,Zbiór!$A$2:$J$184,7,0)</f>
        <v>RYNEK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</row>
    <row r="11" spans="1:254" s="12" customFormat="1" ht="135" customHeight="1">
      <c r="A11" s="10" t="str">
        <f>Zbiór!A11</f>
        <v>I1</v>
      </c>
      <c r="B11" s="55" t="str">
        <f>Zbiór!B11</f>
        <v xml:space="preserve">Kolorowe kule z granulatu EPDM                            Kule z mocowaniem do podłoża za pomocą fundamentu (w dolnej części kuli dodatkowy element mocujący ułatwiający mocowanie), wykonane z granulatu gumowego i kleju poliuretanowego, przy czym góra nawierzchni składająca się z kolorowego granulatu EPDM, a spód z granulatu SBR. </v>
      </c>
      <c r="C11" s="56" t="str">
        <f>VLOOKUP($A11,Zbiór!$A$2:$J$184,3,0)</f>
        <v>-</v>
      </c>
      <c r="D11" s="56"/>
      <c r="E11" s="57">
        <f>Zbiór!D11</f>
        <v>0</v>
      </c>
      <c r="F11" s="58"/>
      <c r="G11" s="23">
        <f>Zbiór!F11</f>
        <v>0</v>
      </c>
      <c r="H11" s="22">
        <v>1</v>
      </c>
      <c r="I11" s="4"/>
      <c r="J11" s="4">
        <f t="shared" si="0"/>
        <v>0</v>
      </c>
      <c r="K11" s="41">
        <f>VLOOKUP($A11,Zbiór!$A$2:$J$184,7,0)</f>
        <v>0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1"/>
      <c r="GX11" s="11"/>
      <c r="GY11" s="11"/>
      <c r="GZ11" s="11"/>
      <c r="HA11" s="11"/>
      <c r="HB11" s="11"/>
      <c r="HC11" s="11"/>
      <c r="HD11" s="11"/>
      <c r="HE11" s="11"/>
      <c r="HF11" s="11"/>
      <c r="HG11" s="11"/>
      <c r="HH11" s="11"/>
      <c r="HI11" s="11"/>
      <c r="HJ11" s="11"/>
      <c r="HK11" s="11"/>
      <c r="HL11" s="11"/>
      <c r="HM11" s="11"/>
      <c r="HN11" s="11"/>
      <c r="HO11" s="11"/>
      <c r="HP11" s="11"/>
      <c r="HQ11" s="11"/>
      <c r="HR11" s="11"/>
      <c r="HS11" s="11"/>
      <c r="HT11" s="11"/>
      <c r="HU11" s="11"/>
      <c r="HV11" s="11"/>
      <c r="HW11" s="11"/>
      <c r="HX11" s="11"/>
      <c r="HY11" s="11"/>
      <c r="HZ11" s="11"/>
      <c r="IA11" s="11"/>
      <c r="IB11" s="11"/>
      <c r="IC11" s="11"/>
      <c r="ID11" s="11"/>
      <c r="IE11" s="11"/>
      <c r="IF11" s="11"/>
      <c r="IG11" s="11"/>
      <c r="IH11" s="11"/>
      <c r="II11" s="11"/>
      <c r="IJ11" s="11"/>
      <c r="IK11" s="11"/>
      <c r="IL11" s="11"/>
      <c r="IM11" s="11"/>
      <c r="IN11" s="11"/>
      <c r="IO11" s="11"/>
      <c r="IP11" s="11"/>
      <c r="IQ11" s="11"/>
      <c r="IR11" s="11"/>
      <c r="IS11" s="11"/>
      <c r="IT11" s="11"/>
    </row>
    <row r="12" spans="1:254" s="12" customFormat="1" ht="36.75" customHeight="1">
      <c r="A12" s="10">
        <f>Zbiór!A12</f>
        <v>0</v>
      </c>
      <c r="B12" s="55" t="str">
        <f>Zbiór!B12</f>
        <v>Kolorowe kule z granulatu EPDM                           kolor żółty, czerwony</v>
      </c>
      <c r="C12" s="56" t="e">
        <f>VLOOKUP($A12,Zbiór!$A$2:$J$184,3,0)</f>
        <v>#N/A</v>
      </c>
      <c r="D12" s="56"/>
      <c r="E12" s="57" t="str">
        <f>Zbiór!D12</f>
        <v>Ø=40cm</v>
      </c>
      <c r="F12" s="58"/>
      <c r="G12" s="23">
        <f>Zbiór!F12</f>
        <v>0.23</v>
      </c>
      <c r="H12" s="22">
        <v>2</v>
      </c>
      <c r="I12" s="4"/>
      <c r="J12" s="4">
        <f t="shared" si="0"/>
        <v>0</v>
      </c>
      <c r="K12" s="41" t="e">
        <f>VLOOKUP($A12,Zbiór!$A$2:$J$184,7,0)</f>
        <v>#N/A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1"/>
      <c r="EQ12" s="11"/>
      <c r="ER12" s="11"/>
      <c r="ES12" s="11"/>
      <c r="ET12" s="11"/>
      <c r="EU12" s="11"/>
      <c r="EV12" s="11"/>
      <c r="EW12" s="11"/>
      <c r="EX12" s="11"/>
      <c r="EY12" s="11"/>
      <c r="EZ12" s="11"/>
      <c r="FA12" s="11"/>
      <c r="FB12" s="11"/>
      <c r="FC12" s="11"/>
      <c r="FD12" s="11"/>
      <c r="FE12" s="11"/>
      <c r="FF12" s="11"/>
      <c r="FG12" s="11"/>
      <c r="FH12" s="11"/>
      <c r="FI12" s="11"/>
      <c r="FJ12" s="11"/>
      <c r="FK12" s="11"/>
      <c r="FL12" s="11"/>
      <c r="FM12" s="11"/>
      <c r="FN12" s="11"/>
      <c r="FO12" s="11"/>
      <c r="FP12" s="11"/>
      <c r="FQ12" s="11"/>
      <c r="FR12" s="11"/>
      <c r="FS12" s="11"/>
      <c r="FT12" s="11"/>
      <c r="FU12" s="11"/>
      <c r="FV12" s="11"/>
      <c r="FW12" s="11"/>
      <c r="FX12" s="11"/>
      <c r="FY12" s="11"/>
      <c r="FZ12" s="11"/>
      <c r="GA12" s="11"/>
      <c r="GB12" s="11"/>
      <c r="GC12" s="11"/>
      <c r="GD12" s="11"/>
      <c r="GE12" s="11"/>
      <c r="GF12" s="11"/>
      <c r="GG12" s="11"/>
      <c r="GH12" s="11"/>
      <c r="GI12" s="11"/>
      <c r="GJ12" s="11"/>
      <c r="GK12" s="11"/>
      <c r="GL12" s="11"/>
      <c r="GM12" s="11"/>
      <c r="GN12" s="11"/>
      <c r="GO12" s="11"/>
      <c r="GP12" s="11"/>
      <c r="GQ12" s="11"/>
      <c r="GR12" s="11"/>
      <c r="GS12" s="11"/>
      <c r="GT12" s="11"/>
      <c r="GU12" s="11"/>
      <c r="GV12" s="11"/>
      <c r="GW12" s="11"/>
      <c r="GX12" s="11"/>
      <c r="GY12" s="11"/>
      <c r="GZ12" s="11"/>
      <c r="HA12" s="11"/>
      <c r="HB12" s="11"/>
      <c r="HC12" s="11"/>
      <c r="HD12" s="11"/>
      <c r="HE12" s="11"/>
      <c r="HF12" s="11"/>
      <c r="HG12" s="11"/>
      <c r="HH12" s="11"/>
      <c r="HI12" s="11"/>
      <c r="HJ12" s="11"/>
      <c r="HK12" s="11"/>
      <c r="HL12" s="11"/>
      <c r="HM12" s="11"/>
      <c r="HN12" s="11"/>
      <c r="HO12" s="11"/>
      <c r="HP12" s="11"/>
      <c r="HQ12" s="11"/>
      <c r="HR12" s="11"/>
      <c r="HS12" s="11"/>
      <c r="HT12" s="11"/>
      <c r="HU12" s="11"/>
      <c r="HV12" s="11"/>
      <c r="HW12" s="11"/>
      <c r="HX12" s="11"/>
      <c r="HY12" s="11"/>
      <c r="HZ12" s="11"/>
      <c r="IA12" s="11"/>
      <c r="IB12" s="11"/>
      <c r="IC12" s="11"/>
      <c r="ID12" s="11"/>
      <c r="IE12" s="11"/>
      <c r="IF12" s="11"/>
      <c r="IG12" s="11"/>
      <c r="IH12" s="11"/>
      <c r="II12" s="11"/>
      <c r="IJ12" s="11"/>
      <c r="IK12" s="11"/>
      <c r="IL12" s="11"/>
      <c r="IM12" s="11"/>
      <c r="IN12" s="11"/>
      <c r="IO12" s="11"/>
      <c r="IP12" s="11"/>
      <c r="IQ12" s="11"/>
      <c r="IR12" s="11"/>
      <c r="IS12" s="11"/>
      <c r="IT12" s="11"/>
    </row>
    <row r="13" spans="1:254" s="12" customFormat="1" ht="36.75" customHeight="1">
      <c r="A13" s="10"/>
      <c r="B13" s="55" t="str">
        <f>Zbiór!B13</f>
        <v>Kolorowe kule z granulatu EPDM                            kolor zielony, niebieski</v>
      </c>
      <c r="C13" s="56"/>
      <c r="D13" s="56"/>
      <c r="E13" s="57" t="str">
        <f>Zbiór!D13</f>
        <v>Ø=50cm</v>
      </c>
      <c r="F13" s="58"/>
      <c r="G13" s="23">
        <f>Zbiór!F13</f>
        <v>0.23</v>
      </c>
      <c r="H13" s="22">
        <v>2</v>
      </c>
      <c r="I13" s="4"/>
      <c r="J13" s="4">
        <f t="shared" si="0"/>
        <v>0</v>
      </c>
      <c r="K13" s="4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  <c r="IB13" s="11"/>
      <c r="IC13" s="11"/>
      <c r="ID13" s="11"/>
      <c r="IE13" s="11"/>
      <c r="IF13" s="11"/>
      <c r="IG13" s="11"/>
      <c r="IH13" s="11"/>
      <c r="II13" s="11"/>
      <c r="IJ13" s="11"/>
      <c r="IK13" s="11"/>
      <c r="IL13" s="11"/>
      <c r="IM13" s="11"/>
      <c r="IN13" s="11"/>
      <c r="IO13" s="11"/>
      <c r="IP13" s="11"/>
      <c r="IQ13" s="11"/>
      <c r="IR13" s="11"/>
      <c r="IS13" s="11"/>
      <c r="IT13" s="11"/>
    </row>
    <row r="14" spans="1:254" s="12" customFormat="1" ht="36.75" customHeight="1">
      <c r="A14" s="10"/>
      <c r="B14" s="55" t="str">
        <f>Zbiór!B14</f>
        <v>Kolorowe kule z granulatu EPDM                               kolor pomarańczowy</v>
      </c>
      <c r="C14" s="56"/>
      <c r="D14" s="56"/>
      <c r="E14" s="57" t="str">
        <f>Zbiór!D14</f>
        <v>Ø=75cm</v>
      </c>
      <c r="F14" s="58"/>
      <c r="G14" s="23">
        <f>Zbiór!F14</f>
        <v>0.23</v>
      </c>
      <c r="H14" s="22">
        <v>1</v>
      </c>
      <c r="I14" s="4"/>
      <c r="J14" s="4">
        <f t="shared" si="0"/>
        <v>0</v>
      </c>
      <c r="K14" s="4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1"/>
      <c r="IF14" s="11"/>
      <c r="IG14" s="11"/>
      <c r="IH14" s="11"/>
      <c r="II14" s="11"/>
      <c r="IJ14" s="11"/>
      <c r="IK14" s="11"/>
      <c r="IL14" s="11"/>
      <c r="IM14" s="11"/>
      <c r="IN14" s="11"/>
      <c r="IO14" s="11"/>
      <c r="IP14" s="11"/>
      <c r="IQ14" s="11"/>
      <c r="IR14" s="11"/>
      <c r="IS14" s="11"/>
      <c r="IT14" s="11"/>
    </row>
    <row r="15" spans="1:254" s="12" customFormat="1" ht="171.75" customHeight="1">
      <c r="A15" s="10" t="s">
        <v>29</v>
      </c>
      <c r="B15" s="55" t="str">
        <f>VLOOKUP($A15,Zbiór!$A$2:$J$184,2,0)</f>
        <v xml:space="preserve">Kolorowe kule solarne                                           Średnica: 40 cm
Materiał: tworzywo sztuczne odporne na promieniowanie UV
Zasilanie: akumulator litowo-jonowy o pojemności 1200 mAh
Ładowanie: wbudowany panel słoneczny o mocy 1W
Odporność: IP44
Kolec mocujący w ziemię
</v>
      </c>
      <c r="C15" s="56" t="str">
        <f>VLOOKUP($A15,Zbiór!$A$2:$J$184,3,0)</f>
        <v>-</v>
      </c>
      <c r="D15" s="56"/>
      <c r="E15" s="57" t="str">
        <f>VLOOKUP($A15,Zbiór!$A$2:$J$184,4,0)</f>
        <v>Ø=40cm</v>
      </c>
      <c r="F15" s="58"/>
      <c r="G15" s="23">
        <f>VLOOKUP($A15,Zbiór!$A$2:$J$184,6,0)</f>
        <v>0.23</v>
      </c>
      <c r="H15" s="22">
        <v>9</v>
      </c>
      <c r="I15" s="4"/>
      <c r="J15" s="4">
        <f t="shared" si="0"/>
        <v>0</v>
      </c>
      <c r="K15" s="41" t="str">
        <f>VLOOKUP($A15,Zbiór!$A$2:$J$184,7,0)</f>
        <v>RYNEK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  <c r="IJ15" s="11"/>
      <c r="IK15" s="11"/>
      <c r="IL15" s="11"/>
      <c r="IM15" s="11"/>
      <c r="IN15" s="11"/>
      <c r="IO15" s="11"/>
      <c r="IP15" s="11"/>
      <c r="IQ15" s="11"/>
      <c r="IR15" s="11"/>
      <c r="IS15" s="11"/>
      <c r="IT15" s="11"/>
    </row>
    <row r="16" spans="1:254" s="12" customFormat="1" ht="15.75">
      <c r="A16" s="10" t="s">
        <v>30</v>
      </c>
      <c r="B16" s="69" t="str">
        <f>VLOOKUP($A16,Zbiór!$A$2:$J$184,2,0)</f>
        <v>Kolorowe ścianki sensoryczne</v>
      </c>
      <c r="C16" s="56">
        <f>VLOOKUP($A16,Zbiór!$A$2:$J$184,3,0)</f>
        <v>0</v>
      </c>
      <c r="D16" s="56"/>
      <c r="E16" s="57">
        <f>VLOOKUP($A16,Zbiór!$A$2:$J$184,4,0)</f>
        <v>0</v>
      </c>
      <c r="F16" s="58"/>
      <c r="G16" s="23">
        <f>VLOOKUP($A16,Zbiór!$A$2:$J$184,6,0)</f>
        <v>0</v>
      </c>
      <c r="H16" s="22"/>
      <c r="I16" s="4"/>
      <c r="J16" s="4">
        <f t="shared" si="0"/>
        <v>0</v>
      </c>
      <c r="K16" s="41" t="str">
        <f>VLOOKUP($A16,Zbiór!$A$2:$J$184,7,0)</f>
        <v>RYNEK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/>
      <c r="IB16" s="11"/>
      <c r="IC16" s="11"/>
      <c r="ID16" s="11"/>
      <c r="IE16" s="11"/>
      <c r="IF16" s="11"/>
      <c r="IG16" s="11"/>
      <c r="IH16" s="11"/>
      <c r="II16" s="11"/>
      <c r="IJ16" s="11"/>
      <c r="IK16" s="11"/>
      <c r="IL16" s="11"/>
      <c r="IM16" s="11"/>
      <c r="IN16" s="11"/>
      <c r="IO16" s="11"/>
      <c r="IP16" s="11"/>
      <c r="IQ16" s="11"/>
      <c r="IR16" s="11"/>
      <c r="IS16" s="11"/>
      <c r="IT16" s="11"/>
    </row>
    <row r="17" spans="1:254" s="12" customFormat="1" ht="88.5" customHeight="1">
      <c r="A17" s="10"/>
      <c r="B17" s="55" t="str">
        <f>Zbiór!B17</f>
        <v>Ścianka sensoryczna przeznaczona do kreatywnej zabawy, przystosowana do użytkowania przez dzieci poruszające się na wózkach inwalidzkich. Zabawka posiadająca łatwo obracające się koło, w którym po obrocie poruszają się drobne kulki.</v>
      </c>
      <c r="C17" s="56"/>
      <c r="D17" s="56">
        <f>Zbiór!C17</f>
        <v>0</v>
      </c>
      <c r="E17" s="57" t="str">
        <f>Zbiór!D17</f>
        <v xml:space="preserve">93 x 0,12cm h=125 cm </v>
      </c>
      <c r="F17" s="58"/>
      <c r="G17" s="23">
        <f>Zbiór!F17</f>
        <v>0.23</v>
      </c>
      <c r="H17" s="22">
        <v>1</v>
      </c>
      <c r="I17" s="4"/>
      <c r="J17" s="4">
        <f t="shared" si="0"/>
        <v>0</v>
      </c>
      <c r="K17" s="4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1"/>
      <c r="GX17" s="11"/>
      <c r="GY17" s="11"/>
      <c r="GZ17" s="11"/>
      <c r="HA17" s="11"/>
      <c r="HB17" s="11"/>
      <c r="HC17" s="11"/>
      <c r="HD17" s="11"/>
      <c r="HE17" s="11"/>
      <c r="HF17" s="11"/>
      <c r="HG17" s="11"/>
      <c r="HH17" s="11"/>
      <c r="HI17" s="11"/>
      <c r="HJ17" s="11"/>
      <c r="HK17" s="11"/>
      <c r="HL17" s="11"/>
      <c r="HM17" s="11"/>
      <c r="HN17" s="11"/>
      <c r="HO17" s="11"/>
      <c r="HP17" s="11"/>
      <c r="HQ17" s="11"/>
      <c r="HR17" s="11"/>
      <c r="HS17" s="11"/>
      <c r="HT17" s="11"/>
      <c r="HU17" s="11"/>
      <c r="HV17" s="11"/>
      <c r="HW17" s="11"/>
      <c r="HX17" s="11"/>
      <c r="HY17" s="11"/>
      <c r="HZ17" s="11"/>
      <c r="IA17" s="11"/>
      <c r="IB17" s="11"/>
      <c r="IC17" s="11"/>
      <c r="ID17" s="11"/>
      <c r="IE17" s="11"/>
      <c r="IF17" s="11"/>
      <c r="IG17" s="11"/>
      <c r="IH17" s="11"/>
      <c r="II17" s="11"/>
      <c r="IJ17" s="11"/>
      <c r="IK17" s="11"/>
      <c r="IL17" s="11"/>
      <c r="IM17" s="11"/>
      <c r="IN17" s="11"/>
      <c r="IO17" s="11"/>
      <c r="IP17" s="11"/>
      <c r="IQ17" s="11"/>
      <c r="IR17" s="11"/>
      <c r="IS17" s="11"/>
      <c r="IT17" s="11"/>
    </row>
    <row r="18" spans="1:254" s="12" customFormat="1" ht="83.25" customHeight="1">
      <c r="A18" s="10"/>
      <c r="B18" s="55" t="str">
        <f>Zbiór!B18</f>
        <v>Ścianka sensoryczna przeznaczona do kreatywnej zabawy, przystosowana do użytkowania przez dzieci poruszające się na wózkach inwalidzkich. Zabawka posiadająca łatwo obracający się interaktywny panel z kołami zębatymi w środku.</v>
      </c>
      <c r="C18" s="56"/>
      <c r="D18" s="56">
        <f>Zbiór!C18</f>
        <v>0</v>
      </c>
      <c r="E18" s="57" t="str">
        <f>Zbiór!D18</f>
        <v xml:space="preserve">93 x 0,12cm h=125 cm </v>
      </c>
      <c r="F18" s="58"/>
      <c r="G18" s="23">
        <f>Zbiór!F18</f>
        <v>0.23</v>
      </c>
      <c r="H18" s="22">
        <v>1</v>
      </c>
      <c r="I18" s="4"/>
      <c r="J18" s="4">
        <f t="shared" si="0"/>
        <v>0</v>
      </c>
      <c r="K18" s="4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11"/>
      <c r="GB18" s="11"/>
      <c r="GC18" s="11"/>
      <c r="GD18" s="11"/>
      <c r="GE18" s="11"/>
      <c r="GF18" s="11"/>
      <c r="GG18" s="11"/>
      <c r="GH18" s="11"/>
      <c r="GI18" s="11"/>
      <c r="GJ18" s="11"/>
      <c r="GK18" s="11"/>
      <c r="GL18" s="11"/>
      <c r="GM18" s="11"/>
      <c r="GN18" s="11"/>
      <c r="GO18" s="11"/>
      <c r="GP18" s="11"/>
      <c r="GQ18" s="11"/>
      <c r="GR18" s="11"/>
      <c r="GS18" s="11"/>
      <c r="GT18" s="11"/>
      <c r="GU18" s="11"/>
      <c r="GV18" s="11"/>
      <c r="GW18" s="11"/>
      <c r="GX18" s="11"/>
      <c r="GY18" s="11"/>
      <c r="GZ18" s="11"/>
      <c r="HA18" s="11"/>
      <c r="HB18" s="11"/>
      <c r="HC18" s="11"/>
      <c r="HD18" s="11"/>
      <c r="HE18" s="11"/>
      <c r="HF18" s="11"/>
      <c r="HG18" s="11"/>
      <c r="HH18" s="11"/>
      <c r="HI18" s="11"/>
      <c r="HJ18" s="11"/>
      <c r="HK18" s="11"/>
      <c r="HL18" s="11"/>
      <c r="HM18" s="11"/>
      <c r="HN18" s="11"/>
      <c r="HO18" s="11"/>
      <c r="HP18" s="11"/>
      <c r="HQ18" s="11"/>
      <c r="HR18" s="11"/>
      <c r="HS18" s="11"/>
      <c r="HT18" s="11"/>
      <c r="HU18" s="11"/>
      <c r="HV18" s="11"/>
      <c r="HW18" s="11"/>
      <c r="HX18" s="11"/>
      <c r="HY18" s="11"/>
      <c r="HZ18" s="11"/>
      <c r="IA18" s="11"/>
      <c r="IB18" s="11"/>
      <c r="IC18" s="11"/>
      <c r="ID18" s="11"/>
      <c r="IE18" s="11"/>
      <c r="IF18" s="11"/>
      <c r="IG18" s="11"/>
      <c r="IH18" s="11"/>
      <c r="II18" s="11"/>
      <c r="IJ18" s="11"/>
      <c r="IK18" s="11"/>
      <c r="IL18" s="11"/>
      <c r="IM18" s="11"/>
      <c r="IN18" s="11"/>
      <c r="IO18" s="11"/>
      <c r="IP18" s="11"/>
      <c r="IQ18" s="11"/>
      <c r="IR18" s="11"/>
      <c r="IS18" s="11"/>
      <c r="IT18" s="11"/>
    </row>
    <row r="19" spans="1:254" s="12" customFormat="1" ht="94.5" customHeight="1">
      <c r="A19" s="10"/>
      <c r="B19" s="55" t="str">
        <f>Zbiór!B19</f>
        <v>Ścianka sensoryczna przeznaczona do kreatywnej zabawy, przystosowana do użytkowania przez dzieci poruszające się na wózkach inwalidzkich.Zabawka posiadająca łatwo obracające się koło, w którym znajdują się cztery kolorowe okienka na wzór kalejdoskopu.</v>
      </c>
      <c r="C19" s="56"/>
      <c r="D19" s="56">
        <f>Zbiór!C19</f>
        <v>0</v>
      </c>
      <c r="E19" s="57" t="str">
        <f>Zbiór!D19</f>
        <v xml:space="preserve">93 x 0,12cm h=125 cm </v>
      </c>
      <c r="F19" s="58"/>
      <c r="G19" s="23">
        <f>Zbiór!F19</f>
        <v>0.23</v>
      </c>
      <c r="H19" s="22">
        <v>1</v>
      </c>
      <c r="I19" s="4"/>
      <c r="J19" s="4">
        <f t="shared" si="0"/>
        <v>0</v>
      </c>
      <c r="K19" s="4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1"/>
      <c r="EE19" s="11"/>
      <c r="EF19" s="11"/>
      <c r="EG19" s="11"/>
      <c r="EH19" s="11"/>
      <c r="EI19" s="11"/>
      <c r="EJ19" s="11"/>
      <c r="EK19" s="11"/>
      <c r="EL19" s="11"/>
      <c r="EM19" s="11"/>
      <c r="EN19" s="11"/>
      <c r="EO19" s="11"/>
      <c r="EP19" s="11"/>
      <c r="EQ19" s="11"/>
      <c r="ER19" s="11"/>
      <c r="ES19" s="11"/>
      <c r="ET19" s="11"/>
      <c r="EU19" s="11"/>
      <c r="EV19" s="11"/>
      <c r="EW19" s="11"/>
      <c r="EX19" s="11"/>
      <c r="EY19" s="11"/>
      <c r="EZ19" s="11"/>
      <c r="FA19" s="11"/>
      <c r="FB19" s="11"/>
      <c r="FC19" s="11"/>
      <c r="FD19" s="11"/>
      <c r="FE19" s="11"/>
      <c r="FF19" s="11"/>
      <c r="FG19" s="11"/>
      <c r="FH19" s="11"/>
      <c r="FI19" s="11"/>
      <c r="FJ19" s="11"/>
      <c r="FK19" s="11"/>
      <c r="FL19" s="11"/>
      <c r="FM19" s="11"/>
      <c r="FN19" s="11"/>
      <c r="FO19" s="11"/>
      <c r="FP19" s="11"/>
      <c r="FQ19" s="11"/>
      <c r="FR19" s="11"/>
      <c r="FS19" s="11"/>
      <c r="FT19" s="11"/>
      <c r="FU19" s="11"/>
      <c r="FV19" s="11"/>
      <c r="FW19" s="11"/>
      <c r="FX19" s="11"/>
      <c r="FY19" s="11"/>
      <c r="FZ19" s="11"/>
      <c r="GA19" s="11"/>
      <c r="GB19" s="11"/>
      <c r="GC19" s="11"/>
      <c r="GD19" s="11"/>
      <c r="GE19" s="11"/>
      <c r="GF19" s="11"/>
      <c r="GG19" s="11"/>
      <c r="GH19" s="11"/>
      <c r="GI19" s="11"/>
      <c r="GJ19" s="11"/>
      <c r="GK19" s="11"/>
      <c r="GL19" s="11"/>
      <c r="GM19" s="11"/>
      <c r="GN19" s="11"/>
      <c r="GO19" s="11"/>
      <c r="GP19" s="11"/>
      <c r="GQ19" s="11"/>
      <c r="GR19" s="11"/>
      <c r="GS19" s="11"/>
      <c r="GT19" s="11"/>
      <c r="GU19" s="11"/>
      <c r="GV19" s="11"/>
      <c r="GW19" s="11"/>
      <c r="GX19" s="11"/>
      <c r="GY19" s="11"/>
      <c r="GZ19" s="11"/>
      <c r="HA19" s="11"/>
      <c r="HB19" s="11"/>
      <c r="HC19" s="11"/>
      <c r="HD19" s="11"/>
      <c r="HE19" s="11"/>
      <c r="HF19" s="11"/>
      <c r="HG19" s="11"/>
      <c r="HH19" s="11"/>
      <c r="HI19" s="11"/>
      <c r="HJ19" s="11"/>
      <c r="HK19" s="11"/>
      <c r="HL19" s="11"/>
      <c r="HM19" s="11"/>
      <c r="HN19" s="11"/>
      <c r="HO19" s="11"/>
      <c r="HP19" s="11"/>
      <c r="HQ19" s="11"/>
      <c r="HR19" s="11"/>
      <c r="HS19" s="11"/>
      <c r="HT19" s="11"/>
      <c r="HU19" s="11"/>
      <c r="HV19" s="11"/>
      <c r="HW19" s="11"/>
      <c r="HX19" s="11"/>
      <c r="HY19" s="11"/>
      <c r="HZ19" s="11"/>
      <c r="IA19" s="11"/>
      <c r="IB19" s="11"/>
      <c r="IC19" s="11"/>
      <c r="ID19" s="11"/>
      <c r="IE19" s="11"/>
      <c r="IF19" s="11"/>
      <c r="IG19" s="11"/>
      <c r="IH19" s="11"/>
      <c r="II19" s="11"/>
      <c r="IJ19" s="11"/>
      <c r="IK19" s="11"/>
      <c r="IL19" s="11"/>
      <c r="IM19" s="11"/>
      <c r="IN19" s="11"/>
      <c r="IO19" s="11"/>
      <c r="IP19" s="11"/>
      <c r="IQ19" s="11"/>
      <c r="IR19" s="11"/>
      <c r="IS19" s="11"/>
      <c r="IT19" s="11"/>
    </row>
    <row r="20" spans="1:254" s="12" customFormat="1" ht="117.75" customHeight="1">
      <c r="A20" s="10" t="s">
        <v>31</v>
      </c>
      <c r="B20" s="55" t="str">
        <f>VLOOKUP($A20,Zbiór!$A$2:$J$184,2,0)</f>
        <v>Pergola/stelaż na spirale
Stal kwasoodporna 304 szlifowana (szpilki)
Stal cynkowana ogniowo i lakierowana proszkowo  RAL 7015
Drewno egzotyczne IROKO olejowane z barwnikiem palisander</v>
      </c>
      <c r="C20" s="56" t="str">
        <f>VLOOKUP($A20,Zbiór!$A$2:$J$184,3,0)</f>
        <v>13-31-01</v>
      </c>
      <c r="D20" s="56" t="str">
        <f>Zbiór!C20</f>
        <v>13-31-01</v>
      </c>
      <c r="E20" s="57" t="str">
        <f>VLOOKUP($A20,Zbiór!$A$2:$J$184,4,0)</f>
        <v xml:space="preserve">   150x24cm h=215cm</v>
      </c>
      <c r="F20" s="58"/>
      <c r="G20" s="23">
        <f>VLOOKUP($A20,Zbiór!$A$2:$J$184,6,0)</f>
        <v>0.23</v>
      </c>
      <c r="H20" s="22">
        <v>1</v>
      </c>
      <c r="I20" s="4"/>
      <c r="J20" s="4">
        <f t="shared" si="0"/>
        <v>0</v>
      </c>
      <c r="K20" s="41" t="str">
        <f>VLOOKUP($A20,Zbiór!$A$2:$J$184,7,0)</f>
        <v>RYNEK</v>
      </c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/>
      <c r="FA20" s="11"/>
      <c r="FB20" s="11"/>
      <c r="FC20" s="11"/>
      <c r="FD20" s="11"/>
      <c r="FE20" s="11"/>
      <c r="FF20" s="11"/>
      <c r="FG20" s="11"/>
      <c r="FH20" s="11"/>
      <c r="FI20" s="11"/>
      <c r="FJ20" s="11"/>
      <c r="FK20" s="11"/>
      <c r="FL20" s="11"/>
      <c r="FM20" s="11"/>
      <c r="FN20" s="11"/>
      <c r="FO20" s="11"/>
      <c r="FP20" s="11"/>
      <c r="FQ20" s="11"/>
      <c r="FR20" s="11"/>
      <c r="FS20" s="11"/>
      <c r="FT20" s="11"/>
      <c r="FU20" s="11"/>
      <c r="FV20" s="11"/>
      <c r="FW20" s="11"/>
      <c r="FX20" s="11"/>
      <c r="FY20" s="11"/>
      <c r="FZ20" s="11"/>
      <c r="GA20" s="11"/>
      <c r="GB20" s="11"/>
      <c r="GC20" s="11"/>
      <c r="GD20" s="11"/>
      <c r="GE20" s="11"/>
      <c r="GF20" s="11"/>
      <c r="GG20" s="11"/>
      <c r="GH20" s="11"/>
      <c r="GI20" s="11"/>
      <c r="GJ20" s="11"/>
      <c r="GK20" s="11"/>
      <c r="GL20" s="11"/>
      <c r="GM20" s="11"/>
      <c r="GN20" s="11"/>
      <c r="GO20" s="11"/>
      <c r="GP20" s="11"/>
      <c r="GQ20" s="11"/>
      <c r="GR20" s="11"/>
      <c r="GS20" s="11"/>
      <c r="GT20" s="11"/>
      <c r="GU20" s="11"/>
      <c r="GV20" s="11"/>
      <c r="GW20" s="11"/>
      <c r="GX20" s="11"/>
      <c r="GY20" s="11"/>
      <c r="GZ20" s="11"/>
      <c r="HA20" s="11"/>
      <c r="HB20" s="11"/>
      <c r="HC20" s="11"/>
      <c r="HD20" s="11"/>
      <c r="HE20" s="11"/>
      <c r="HF20" s="11"/>
      <c r="HG20" s="11"/>
      <c r="HH20" s="11"/>
      <c r="HI20" s="11"/>
      <c r="HJ20" s="11"/>
      <c r="HK20" s="11"/>
      <c r="HL20" s="11"/>
      <c r="HM20" s="11"/>
      <c r="HN20" s="11"/>
      <c r="HO20" s="11"/>
      <c r="HP20" s="11"/>
      <c r="HQ20" s="11"/>
      <c r="HR20" s="11"/>
      <c r="HS20" s="11"/>
      <c r="HT20" s="11"/>
      <c r="HU20" s="11"/>
      <c r="HV20" s="11"/>
      <c r="HW20" s="11"/>
      <c r="HX20" s="11"/>
      <c r="HY20" s="11"/>
      <c r="HZ20" s="11"/>
      <c r="IA20" s="11"/>
      <c r="IB20" s="11"/>
      <c r="IC20" s="11"/>
      <c r="ID20" s="11"/>
      <c r="IE20" s="11"/>
      <c r="IF20" s="11"/>
      <c r="IG20" s="11"/>
      <c r="IH20" s="11"/>
      <c r="II20" s="11"/>
      <c r="IJ20" s="11"/>
      <c r="IK20" s="11"/>
      <c r="IL20" s="11"/>
      <c r="IM20" s="11"/>
      <c r="IN20" s="11"/>
      <c r="IO20" s="11"/>
      <c r="IP20" s="11"/>
      <c r="IQ20" s="11"/>
      <c r="IR20" s="11"/>
      <c r="IS20" s="11"/>
      <c r="IT20" s="11"/>
    </row>
    <row r="21" spans="1:254" s="12" customFormat="1" ht="58.5" customHeight="1">
      <c r="A21" s="66" t="s">
        <v>34</v>
      </c>
      <c r="B21" s="55" t="str">
        <f>VLOOKUP($A21,Zbiór!$A$2:$J$184,2,0)</f>
        <v xml:space="preserve">Fontanna                                                              Kamień : o wymiarach: H- min90cm, do Ø50 cm
Zbiornik: średnica 125 cm, głębokość 60 cm
</v>
      </c>
      <c r="C21" s="56" t="str">
        <f>VLOOKUP($A21,Zbiór!$A$2:$J$184,3,0)</f>
        <v>-</v>
      </c>
      <c r="D21" s="56"/>
      <c r="E21" s="57" t="str">
        <f>VLOOKUP($A21,Zbiór!$A$2:$J$184,4,0)</f>
        <v xml:space="preserve">  h=90cm   Ø=50cm</v>
      </c>
      <c r="F21" s="71"/>
      <c r="G21" s="72">
        <f>VLOOKUP($A21,Zbiór!$A$2:$J$184,6,0)</f>
        <v>0.23</v>
      </c>
      <c r="H21" s="56">
        <v>1</v>
      </c>
      <c r="I21" s="61"/>
      <c r="J21" s="61">
        <f t="shared" si="0"/>
        <v>0</v>
      </c>
      <c r="K21" s="41" t="str">
        <f>VLOOKUP($A21,Zbiór!$A$2:$J$184,7,0)</f>
        <v>RYNEK</v>
      </c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1"/>
      <c r="ER21" s="11"/>
      <c r="ES21" s="11"/>
      <c r="ET21" s="11"/>
      <c r="EU21" s="11"/>
      <c r="EV21" s="11"/>
      <c r="EW21" s="11"/>
      <c r="EX21" s="11"/>
      <c r="EY21" s="11"/>
      <c r="EZ21" s="11"/>
      <c r="FA21" s="11"/>
      <c r="FB21" s="11"/>
      <c r="FC21" s="11"/>
      <c r="FD21" s="11"/>
      <c r="FE21" s="11"/>
      <c r="FF21" s="11"/>
      <c r="FG21" s="11"/>
      <c r="FH21" s="11"/>
      <c r="FI21" s="11"/>
      <c r="FJ21" s="11"/>
      <c r="FK21" s="11"/>
      <c r="FL21" s="11"/>
      <c r="FM21" s="11"/>
      <c r="FN21" s="11"/>
      <c r="FO21" s="11"/>
      <c r="FP21" s="11"/>
      <c r="FQ21" s="11"/>
      <c r="FR21" s="11"/>
      <c r="FS21" s="11"/>
      <c r="FT21" s="11"/>
      <c r="FU21" s="11"/>
      <c r="FV21" s="11"/>
      <c r="FW21" s="11"/>
      <c r="FX21" s="11"/>
      <c r="FY21" s="11"/>
      <c r="FZ21" s="11"/>
      <c r="GA21" s="11"/>
      <c r="GB21" s="11"/>
      <c r="GC21" s="11"/>
      <c r="GD21" s="11"/>
      <c r="GE21" s="11"/>
      <c r="GF21" s="11"/>
      <c r="GG21" s="11"/>
      <c r="GH21" s="11"/>
      <c r="GI21" s="11"/>
      <c r="GJ21" s="11"/>
      <c r="GK21" s="11"/>
      <c r="GL21" s="11"/>
      <c r="GM21" s="11"/>
      <c r="GN21" s="11"/>
      <c r="GO21" s="11"/>
      <c r="GP21" s="11"/>
      <c r="GQ21" s="11"/>
      <c r="GR21" s="11"/>
      <c r="GS21" s="11"/>
      <c r="GT21" s="11"/>
      <c r="GU21" s="11"/>
      <c r="GV21" s="11"/>
      <c r="GW21" s="11"/>
      <c r="GX21" s="11"/>
      <c r="GY21" s="11"/>
      <c r="GZ21" s="11"/>
      <c r="HA21" s="11"/>
      <c r="HB21" s="11"/>
      <c r="HC21" s="11"/>
      <c r="HD21" s="11"/>
      <c r="HE21" s="11"/>
      <c r="HF21" s="11"/>
      <c r="HG21" s="11"/>
      <c r="HH21" s="11"/>
      <c r="HI21" s="11"/>
      <c r="HJ21" s="11"/>
      <c r="HK21" s="11"/>
      <c r="HL21" s="11"/>
      <c r="HM21" s="11"/>
      <c r="HN21" s="11"/>
      <c r="HO21" s="11"/>
      <c r="HP21" s="11"/>
      <c r="HQ21" s="11"/>
      <c r="HR21" s="11"/>
      <c r="HS21" s="11"/>
      <c r="HT21" s="11"/>
      <c r="HU21" s="11"/>
      <c r="HV21" s="11"/>
      <c r="HW21" s="11"/>
      <c r="HX21" s="11"/>
      <c r="HY21" s="11"/>
      <c r="HZ21" s="11"/>
      <c r="IA21" s="11"/>
      <c r="IB21" s="11"/>
      <c r="IC21" s="11"/>
      <c r="ID21" s="11"/>
      <c r="IE21" s="11"/>
      <c r="IF21" s="11"/>
      <c r="IG21" s="11"/>
      <c r="IH21" s="11"/>
      <c r="II21" s="11"/>
      <c r="IJ21" s="11"/>
      <c r="IK21" s="11"/>
      <c r="IL21" s="11"/>
      <c r="IM21" s="11"/>
      <c r="IN21" s="11"/>
      <c r="IO21" s="11"/>
      <c r="IP21" s="11"/>
      <c r="IQ21" s="11"/>
      <c r="IR21" s="11"/>
      <c r="IS21" s="11"/>
      <c r="IT21" s="11"/>
    </row>
    <row r="22" spans="1:254" s="12" customFormat="1" ht="78.75" customHeight="1">
      <c r="A22" s="10" t="s">
        <v>35</v>
      </c>
      <c r="B22" s="55" t="str">
        <f>VLOOKUP($A22,Zbiór!$A$2:$J$184,2,0)</f>
        <v>Instrumenty muzyczne - bębny                                Zestaw urządzeń w formie trzech podwójnych kolorowych bębnów wydających różnej tonacji dźwięki</v>
      </c>
      <c r="C22" s="56">
        <f>VLOOKUP($A22,Zbiór!$A$2:$J$184,3,0)</f>
        <v>0</v>
      </c>
      <c r="D22" s="77"/>
      <c r="E22" s="57" t="str">
        <f>VLOOKUP($A22,Zbiór!$A$2:$J$184,4,0)</f>
        <v>56 x 60-80 cm</v>
      </c>
      <c r="F22" s="58"/>
      <c r="G22" s="23">
        <f>VLOOKUP($A22,Zbiór!$A$2:$J$184,6,0)</f>
        <v>0.23</v>
      </c>
      <c r="H22" s="22">
        <v>1</v>
      </c>
      <c r="I22" s="4"/>
      <c r="J22" s="4">
        <f t="shared" si="0"/>
        <v>0</v>
      </c>
      <c r="K22" s="41" t="str">
        <f>VLOOKUP($A22,Zbiór!$A$2:$J$184,7,0)</f>
        <v>RYNEK</v>
      </c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  <c r="FM22" s="11"/>
      <c r="FN22" s="11"/>
      <c r="FO22" s="11"/>
      <c r="FP22" s="11"/>
      <c r="FQ22" s="11"/>
      <c r="FR22" s="11"/>
      <c r="FS22" s="11"/>
      <c r="FT22" s="11"/>
      <c r="FU22" s="11"/>
      <c r="FV22" s="11"/>
      <c r="FW22" s="11"/>
      <c r="FX22" s="11"/>
      <c r="FY22" s="11"/>
      <c r="FZ22" s="11"/>
      <c r="GA22" s="11"/>
      <c r="GB22" s="11"/>
      <c r="GC22" s="11"/>
      <c r="GD22" s="11"/>
      <c r="GE22" s="11"/>
      <c r="GF22" s="11"/>
      <c r="GG22" s="11"/>
      <c r="GH22" s="11"/>
      <c r="GI22" s="11"/>
      <c r="GJ22" s="11"/>
      <c r="GK22" s="11"/>
      <c r="GL22" s="11"/>
      <c r="GM22" s="11"/>
      <c r="GN22" s="11"/>
      <c r="GO22" s="11"/>
      <c r="GP22" s="11"/>
      <c r="GQ22" s="11"/>
      <c r="GR22" s="11"/>
      <c r="GS22" s="11"/>
      <c r="GT22" s="11"/>
      <c r="GU22" s="11"/>
      <c r="GV22" s="11"/>
      <c r="GW22" s="11"/>
      <c r="GX22" s="11"/>
      <c r="GY22" s="11"/>
      <c r="GZ22" s="11"/>
      <c r="HA22" s="11"/>
      <c r="HB22" s="11"/>
      <c r="HC22" s="11"/>
      <c r="HD22" s="11"/>
      <c r="HE22" s="11"/>
      <c r="HF22" s="11"/>
      <c r="HG22" s="11"/>
      <c r="HH22" s="11"/>
      <c r="HI22" s="11"/>
      <c r="HJ22" s="11"/>
      <c r="HK22" s="11"/>
      <c r="HL22" s="11"/>
      <c r="HM22" s="11"/>
      <c r="HN22" s="11"/>
      <c r="HO22" s="11"/>
      <c r="HP22" s="11"/>
      <c r="HQ22" s="11"/>
      <c r="HR22" s="11"/>
      <c r="HS22" s="11"/>
      <c r="HT22" s="11"/>
      <c r="HU22" s="11"/>
      <c r="HV22" s="11"/>
      <c r="HW22" s="11"/>
      <c r="HX22" s="11"/>
      <c r="HY22" s="11"/>
      <c r="HZ22" s="11"/>
      <c r="IA22" s="11"/>
      <c r="IB22" s="11"/>
      <c r="IC22" s="11"/>
      <c r="ID22" s="11"/>
      <c r="IE22" s="11"/>
      <c r="IF22" s="11"/>
      <c r="IG22" s="11"/>
      <c r="IH22" s="11"/>
      <c r="II22" s="11"/>
      <c r="IJ22" s="11"/>
      <c r="IK22" s="11"/>
      <c r="IL22" s="11"/>
      <c r="IM22" s="11"/>
      <c r="IN22" s="11"/>
      <c r="IO22" s="11"/>
      <c r="IP22" s="11"/>
      <c r="IQ22" s="11"/>
      <c r="IR22" s="11"/>
      <c r="IS22" s="11"/>
      <c r="IT22" s="11"/>
    </row>
    <row r="23" spans="1:254" s="12" customFormat="1" ht="55.5" customHeight="1">
      <c r="A23" s="10" t="s">
        <v>36</v>
      </c>
      <c r="B23" s="55" t="str">
        <f>VLOOKUP($A23,Zbiór!$A$2:$J$184,2,0)</f>
        <v>Instrumenty muzyczne - tuby                            Urządzenie typu instrument muzyczny w formie siedmiu tub wydających różnej tonacji dźwięki</v>
      </c>
      <c r="C23" s="56">
        <f>VLOOKUP($A23,Zbiór!$A$2:$J$184,3,0)</f>
        <v>0</v>
      </c>
      <c r="D23" s="77"/>
      <c r="E23" s="57" t="str">
        <f>VLOOKUP($A23,Zbiór!$A$2:$J$184,4,0)</f>
        <v>10 x 160/220cm</v>
      </c>
      <c r="G23" s="23">
        <f>VLOOKUP($A23,Zbiór!$A$2:$J$184,6,0)</f>
        <v>0.23</v>
      </c>
      <c r="H23" s="22">
        <v>1</v>
      </c>
      <c r="I23" s="4"/>
      <c r="J23" s="4">
        <f t="shared" si="0"/>
        <v>0</v>
      </c>
      <c r="K23" s="41" t="str">
        <f>VLOOKUP($A23,Zbiór!$A$2:$J$184,7,0)</f>
        <v>RYNEK</v>
      </c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11"/>
      <c r="HC23" s="11"/>
      <c r="HD23" s="11"/>
      <c r="HE23" s="11"/>
      <c r="HF23" s="11"/>
      <c r="HG23" s="11"/>
      <c r="HH23" s="11"/>
      <c r="HI23" s="11"/>
      <c r="HJ23" s="11"/>
      <c r="HK23" s="11"/>
      <c r="HL23" s="11"/>
      <c r="HM23" s="11"/>
      <c r="HN23" s="11"/>
      <c r="HO23" s="11"/>
      <c r="HP23" s="11"/>
      <c r="HQ23" s="11"/>
      <c r="HR23" s="11"/>
      <c r="HS23" s="11"/>
      <c r="HT23" s="11"/>
      <c r="HU23" s="11"/>
      <c r="HV23" s="11"/>
      <c r="HW23" s="11"/>
      <c r="HX23" s="11"/>
      <c r="HY23" s="11"/>
      <c r="HZ23" s="11"/>
      <c r="IA23" s="11"/>
      <c r="IB23" s="11"/>
      <c r="IC23" s="11"/>
      <c r="ID23" s="11"/>
      <c r="IE23" s="11"/>
      <c r="IF23" s="11"/>
      <c r="IG23" s="11"/>
      <c r="IH23" s="11"/>
      <c r="II23" s="11"/>
      <c r="IJ23" s="11"/>
      <c r="IK23" s="11"/>
      <c r="IL23" s="11"/>
      <c r="IM23" s="11"/>
      <c r="IN23" s="11"/>
      <c r="IO23" s="11"/>
      <c r="IP23" s="11"/>
      <c r="IQ23" s="11"/>
      <c r="IR23" s="11"/>
      <c r="IS23" s="11"/>
      <c r="IT23" s="11"/>
    </row>
    <row r="24" spans="1:254" s="12" customFormat="1" ht="67.5" customHeight="1">
      <c r="A24" s="10" t="s">
        <v>37</v>
      </c>
      <c r="B24" s="55" t="str">
        <f>VLOOKUP($A24,Zbiór!$A$2:$J$184,2,0)</f>
        <v>Instrumenty muzyczne - kolorowe cymbalki Urządzenie typu instrument muzyczny w formie cymbałków z 15 kolorowymi klawiszami</v>
      </c>
      <c r="C24" s="56">
        <f>VLOOKUP($A24,Zbiór!$A$2:$J$184,3,0)</f>
        <v>0</v>
      </c>
      <c r="D24" s="56"/>
      <c r="E24" s="57" t="str">
        <f>VLOOKUP($A24,Zbiór!$A$2:$J$184,4,0)</f>
        <v>45x45cm</v>
      </c>
      <c r="G24" s="23">
        <f>VLOOKUP($A24,Zbiór!$A$2:$J$184,6,0)</f>
        <v>0.23</v>
      </c>
      <c r="H24" s="22">
        <v>1</v>
      </c>
      <c r="I24" s="4"/>
      <c r="J24" s="4">
        <f t="shared" si="0"/>
        <v>0</v>
      </c>
      <c r="K24" s="41" t="str">
        <f>VLOOKUP($A24,Zbiór!$A$2:$J$184,7,0)</f>
        <v>RYNEK</v>
      </c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11"/>
      <c r="GF24" s="11"/>
      <c r="GG24" s="11"/>
      <c r="GH24" s="11"/>
      <c r="GI24" s="11"/>
      <c r="GJ24" s="11"/>
      <c r="GK24" s="11"/>
      <c r="GL24" s="11"/>
      <c r="GM24" s="11"/>
      <c r="GN24" s="11"/>
      <c r="GO24" s="11"/>
      <c r="GP24" s="11"/>
      <c r="GQ24" s="11"/>
      <c r="GR24" s="11"/>
      <c r="GS24" s="11"/>
      <c r="GT24" s="11"/>
      <c r="GU24" s="11"/>
      <c r="GV24" s="11"/>
      <c r="GW24" s="11"/>
      <c r="GX24" s="11"/>
      <c r="GY24" s="11"/>
      <c r="GZ24" s="11"/>
      <c r="HA24" s="11"/>
      <c r="HB24" s="11"/>
      <c r="HC24" s="11"/>
      <c r="HD24" s="11"/>
      <c r="HE24" s="11"/>
      <c r="HF24" s="11"/>
      <c r="HG24" s="11"/>
      <c r="HH24" s="11"/>
      <c r="HI24" s="11"/>
      <c r="HJ24" s="11"/>
      <c r="HK24" s="11"/>
      <c r="HL24" s="11"/>
      <c r="HM24" s="11"/>
      <c r="HN24" s="11"/>
      <c r="HO24" s="11"/>
      <c r="HP24" s="11"/>
      <c r="HQ24" s="11"/>
      <c r="HR24" s="11"/>
      <c r="HS24" s="11"/>
      <c r="HT24" s="11"/>
      <c r="HU24" s="11"/>
      <c r="HV24" s="11"/>
      <c r="HW24" s="11"/>
      <c r="HX24" s="11"/>
      <c r="HY24" s="11"/>
      <c r="HZ24" s="11"/>
      <c r="IA24" s="11"/>
      <c r="IB24" s="11"/>
      <c r="IC24" s="11"/>
      <c r="ID24" s="11"/>
      <c r="IE24" s="11"/>
      <c r="IF24" s="11"/>
      <c r="IG24" s="11"/>
      <c r="IH24" s="11"/>
      <c r="II24" s="11"/>
      <c r="IJ24" s="11"/>
      <c r="IK24" s="11"/>
      <c r="IL24" s="11"/>
      <c r="IM24" s="11"/>
      <c r="IN24" s="11"/>
      <c r="IO24" s="11"/>
      <c r="IP24" s="11"/>
      <c r="IQ24" s="11"/>
      <c r="IR24" s="11"/>
      <c r="IS24" s="11"/>
      <c r="IT24" s="11"/>
    </row>
    <row r="25" spans="1:254" s="12" customFormat="1" ht="99" customHeight="1">
      <c r="A25" s="10" t="s">
        <v>32</v>
      </c>
      <c r="B25" s="55" t="str">
        <f>VLOOKUP($A25,Zbiór!$A$2:$J$184,2,0)</f>
        <v>Pergola/trejaż ogrodowy do zawieszeń 
Stal kwasoodporna 304 szlifowana (szpilki)
Stal cynkowana ogniowo i lakierowana proszkowo  RAL 7015
Drewno egzotyczne IROKO olejowane z barwnikiem palisander</v>
      </c>
      <c r="C25" s="56" t="str">
        <f>VLOOKUP($A25,Zbiór!$A$2:$J$184,3,0)</f>
        <v>13-31-01</v>
      </c>
      <c r="D25" s="56" t="str">
        <f>Zbiór!C25</f>
        <v>13-31-01</v>
      </c>
      <c r="E25" s="57" t="str">
        <f>VLOOKUP($A25,Zbiór!$A$2:$J$184,4,0)</f>
        <v>250x24cm h=215cm</v>
      </c>
      <c r="F25" s="58"/>
      <c r="G25" s="23">
        <f>VLOOKUP($A25,Zbiór!$A$2:$J$184,6,0)</f>
        <v>0.23</v>
      </c>
      <c r="H25" s="22">
        <v>3</v>
      </c>
      <c r="I25" s="4"/>
      <c r="J25" s="4">
        <f t="shared" si="0"/>
        <v>0</v>
      </c>
      <c r="K25" s="41" t="str">
        <f>VLOOKUP($A25,Zbiór!$A$2:$J$184,7,0)</f>
        <v>RYNEK</v>
      </c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11"/>
      <c r="GF25" s="11"/>
      <c r="GG25" s="11"/>
      <c r="GH25" s="11"/>
      <c r="GI25" s="11"/>
      <c r="GJ25" s="11"/>
      <c r="GK25" s="11"/>
      <c r="GL25" s="11"/>
      <c r="GM25" s="11"/>
      <c r="GN25" s="11"/>
      <c r="GO25" s="11"/>
      <c r="GP25" s="11"/>
      <c r="GQ25" s="11"/>
      <c r="GR25" s="11"/>
      <c r="GS25" s="11"/>
      <c r="GT25" s="11"/>
      <c r="GU25" s="11"/>
      <c r="GV25" s="11"/>
      <c r="GW25" s="11"/>
      <c r="GX25" s="11"/>
      <c r="GY25" s="11"/>
      <c r="GZ25" s="11"/>
      <c r="HA25" s="11"/>
      <c r="HB25" s="11"/>
      <c r="HC25" s="11"/>
      <c r="HD25" s="11"/>
      <c r="HE25" s="11"/>
      <c r="HF25" s="11"/>
      <c r="HG25" s="11"/>
      <c r="HH25" s="11"/>
      <c r="HI25" s="11"/>
      <c r="HJ25" s="11"/>
      <c r="HK25" s="11"/>
      <c r="HL25" s="11"/>
      <c r="HM25" s="11"/>
      <c r="HN25" s="11"/>
      <c r="HO25" s="11"/>
      <c r="HP25" s="11"/>
      <c r="HQ25" s="11"/>
      <c r="HR25" s="11"/>
      <c r="HS25" s="11"/>
      <c r="HT25" s="11"/>
      <c r="HU25" s="11"/>
      <c r="HV25" s="11"/>
      <c r="HW25" s="11"/>
      <c r="HX25" s="11"/>
      <c r="HY25" s="11"/>
      <c r="HZ25" s="11"/>
      <c r="IA25" s="11"/>
      <c r="IB25" s="11"/>
      <c r="IC25" s="11"/>
      <c r="ID25" s="11"/>
      <c r="IE25" s="11"/>
      <c r="IF25" s="11"/>
      <c r="IG25" s="11"/>
      <c r="IH25" s="11"/>
      <c r="II25" s="11"/>
      <c r="IJ25" s="11"/>
      <c r="IK25" s="11"/>
      <c r="IL25" s="11"/>
      <c r="IM25" s="11"/>
      <c r="IN25" s="11"/>
      <c r="IO25" s="11"/>
      <c r="IP25" s="11"/>
      <c r="IQ25" s="11"/>
      <c r="IR25" s="11"/>
      <c r="IS25" s="11"/>
      <c r="IT25" s="11"/>
    </row>
    <row r="26" spans="1:254" s="12" customFormat="1" ht="15.75" customHeight="1">
      <c r="A26" s="10" t="s">
        <v>13</v>
      </c>
      <c r="B26" s="55">
        <f>VLOOKUP($A26,Zbiór!$A$2:$J$184,2,0)</f>
        <v>0</v>
      </c>
      <c r="C26" s="56" t="str">
        <f>VLOOKUP($A26,Zbiór!$A$2:$J$184,3,0)</f>
        <v>-</v>
      </c>
      <c r="D26" s="56"/>
      <c r="E26" s="57">
        <f>VLOOKUP($A26,Zbiór!$A$2:$J$184,4,0)</f>
        <v>0</v>
      </c>
      <c r="F26" s="58"/>
      <c r="G26" s="23">
        <f>VLOOKUP($A26,Zbiór!$A$2:$J$184,6,0)</f>
        <v>0</v>
      </c>
      <c r="H26" s="22"/>
      <c r="I26" s="4"/>
      <c r="J26" s="4">
        <f t="shared" si="0"/>
        <v>0</v>
      </c>
      <c r="K26" s="41" t="str">
        <f>VLOOKUP($A26,Zbiór!$A$2:$J$184,7,0)</f>
        <v>RYNEK</v>
      </c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1"/>
      <c r="EQ26" s="11"/>
      <c r="ER26" s="11"/>
      <c r="ES26" s="11"/>
      <c r="ET26" s="11"/>
      <c r="EU26" s="11"/>
      <c r="EV26" s="11"/>
      <c r="EW26" s="11"/>
      <c r="EX26" s="11"/>
      <c r="EY26" s="11"/>
      <c r="EZ26" s="11"/>
      <c r="FA26" s="11"/>
      <c r="FB26" s="11"/>
      <c r="FC26" s="11"/>
      <c r="FD26" s="11"/>
      <c r="FE26" s="11"/>
      <c r="FF26" s="11"/>
      <c r="FG26" s="11"/>
      <c r="FH26" s="11"/>
      <c r="FI26" s="11"/>
      <c r="FJ26" s="11"/>
      <c r="FK26" s="11"/>
      <c r="FL26" s="11"/>
      <c r="FM26" s="11"/>
      <c r="FN26" s="11"/>
      <c r="FO26" s="11"/>
      <c r="FP26" s="11"/>
      <c r="FQ26" s="11"/>
      <c r="FR26" s="11"/>
      <c r="FS26" s="11"/>
      <c r="FT26" s="11"/>
      <c r="FU26" s="11"/>
      <c r="FV26" s="11"/>
      <c r="FW26" s="11"/>
      <c r="FX26" s="11"/>
      <c r="FY26" s="11"/>
      <c r="FZ26" s="11"/>
      <c r="GA26" s="11"/>
      <c r="GB26" s="11"/>
      <c r="GC26" s="11"/>
      <c r="GD26" s="11"/>
      <c r="GE26" s="11"/>
      <c r="GF26" s="11"/>
      <c r="GG26" s="11"/>
      <c r="GH26" s="11"/>
      <c r="GI26" s="11"/>
      <c r="GJ26" s="11"/>
      <c r="GK26" s="11"/>
      <c r="GL26" s="11"/>
      <c r="GM26" s="11"/>
      <c r="GN26" s="11"/>
      <c r="GO26" s="11"/>
      <c r="GP26" s="11"/>
      <c r="GQ26" s="11"/>
      <c r="GR26" s="11"/>
      <c r="GS26" s="11"/>
      <c r="GT26" s="11"/>
      <c r="GU26" s="11"/>
      <c r="GV26" s="11"/>
      <c r="GW26" s="11"/>
      <c r="GX26" s="11"/>
      <c r="GY26" s="11"/>
      <c r="GZ26" s="11"/>
      <c r="HA26" s="11"/>
      <c r="HB26" s="11"/>
      <c r="HC26" s="11"/>
      <c r="HD26" s="11"/>
      <c r="HE26" s="11"/>
      <c r="HF26" s="11"/>
      <c r="HG26" s="11"/>
      <c r="HH26" s="11"/>
      <c r="HI26" s="11"/>
      <c r="HJ26" s="11"/>
      <c r="HK26" s="11"/>
      <c r="HL26" s="11"/>
      <c r="HM26" s="11"/>
      <c r="HN26" s="11"/>
      <c r="HO26" s="11"/>
      <c r="HP26" s="11"/>
      <c r="HQ26" s="11"/>
      <c r="HR26" s="11"/>
      <c r="HS26" s="11"/>
      <c r="HT26" s="11"/>
      <c r="HU26" s="11"/>
      <c r="HV26" s="11"/>
      <c r="HW26" s="11"/>
      <c r="HX26" s="11"/>
      <c r="HY26" s="11"/>
      <c r="HZ26" s="11"/>
      <c r="IA26" s="11"/>
      <c r="IB26" s="11"/>
      <c r="IC26" s="11"/>
      <c r="ID26" s="11"/>
      <c r="IE26" s="11"/>
      <c r="IF26" s="11"/>
      <c r="IG26" s="11"/>
      <c r="IH26" s="11"/>
      <c r="II26" s="11"/>
      <c r="IJ26" s="11"/>
      <c r="IK26" s="11"/>
      <c r="IL26" s="11"/>
      <c r="IM26" s="11"/>
      <c r="IN26" s="11"/>
      <c r="IO26" s="11"/>
      <c r="IP26" s="11"/>
      <c r="IQ26" s="11"/>
      <c r="IR26" s="11"/>
      <c r="IS26" s="11"/>
      <c r="IT26" s="11"/>
    </row>
    <row r="27" spans="1:254" s="12" customFormat="1" ht="137.25" customHeight="1">
      <c r="A27" s="10"/>
      <c r="B27" s="55" t="str">
        <f>Zbiór!B27</f>
        <v xml:space="preserve">Ławka ogrodowa                                             Materiały:
Odlew aluminiowy lakierowany proszkowo - drobna struktura, malowanie proszkowe RAL 7015
Drewno egzotyczne IROKO olejowane z barwnikiem palisander
</v>
      </c>
      <c r="C27" s="56" t="e">
        <f>VLOOKUP($A27,Zbiór!$A$2:$J$184,3,0)</f>
        <v>#N/A</v>
      </c>
      <c r="D27" s="56">
        <f>Zbiór!C27</f>
        <v>0</v>
      </c>
      <c r="E27" s="57" t="str">
        <f>Zbiór!D27</f>
        <v>h=85,2cm      61,40x180cm</v>
      </c>
      <c r="F27" s="58"/>
      <c r="G27" s="23">
        <f>Zbiór!F27</f>
        <v>0.23</v>
      </c>
      <c r="H27" s="22">
        <v>2</v>
      </c>
      <c r="I27" s="4"/>
      <c r="J27" s="4">
        <f t="shared" si="0"/>
        <v>0</v>
      </c>
      <c r="K27" s="41" t="e">
        <f>VLOOKUP($A27,Zbiór!$A$2:$J$184,7,0)</f>
        <v>#N/A</v>
      </c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  <c r="DX27" s="11"/>
      <c r="DY27" s="11"/>
      <c r="DZ27" s="11"/>
      <c r="EA27" s="11"/>
      <c r="EB27" s="11"/>
      <c r="EC27" s="11"/>
      <c r="ED27" s="11"/>
      <c r="EE27" s="11"/>
      <c r="EF27" s="11"/>
      <c r="EG27" s="11"/>
      <c r="EH27" s="11"/>
      <c r="EI27" s="11"/>
      <c r="EJ27" s="11"/>
      <c r="EK27" s="11"/>
      <c r="EL27" s="11"/>
      <c r="EM27" s="11"/>
      <c r="EN27" s="11"/>
      <c r="EO27" s="11"/>
      <c r="EP27" s="11"/>
      <c r="EQ27" s="11"/>
      <c r="ER27" s="11"/>
      <c r="ES27" s="11"/>
      <c r="ET27" s="11"/>
      <c r="EU27" s="11"/>
      <c r="EV27" s="11"/>
      <c r="EW27" s="11"/>
      <c r="EX27" s="11"/>
      <c r="EY27" s="11"/>
      <c r="EZ27" s="11"/>
      <c r="FA27" s="11"/>
      <c r="FB27" s="11"/>
      <c r="FC27" s="11"/>
      <c r="FD27" s="11"/>
      <c r="FE27" s="11"/>
      <c r="FF27" s="11"/>
      <c r="FG27" s="11"/>
      <c r="FH27" s="11"/>
      <c r="FI27" s="11"/>
      <c r="FJ27" s="11"/>
      <c r="FK27" s="11"/>
      <c r="FL27" s="11"/>
      <c r="FM27" s="11"/>
      <c r="FN27" s="11"/>
      <c r="FO27" s="11"/>
      <c r="FP27" s="11"/>
      <c r="FQ27" s="11"/>
      <c r="FR27" s="11"/>
      <c r="FS27" s="11"/>
      <c r="FT27" s="11"/>
      <c r="FU27" s="11"/>
      <c r="FV27" s="11"/>
      <c r="FW27" s="11"/>
      <c r="FX27" s="11"/>
      <c r="FY27" s="11"/>
      <c r="FZ27" s="11"/>
      <c r="GA27" s="11"/>
      <c r="GB27" s="11"/>
      <c r="GC27" s="11"/>
      <c r="GD27" s="11"/>
      <c r="GE27" s="11"/>
      <c r="GF27" s="11"/>
      <c r="GG27" s="11"/>
      <c r="GH27" s="11"/>
      <c r="GI27" s="11"/>
      <c r="GJ27" s="11"/>
      <c r="GK27" s="11"/>
      <c r="GL27" s="11"/>
      <c r="GM27" s="11"/>
      <c r="GN27" s="11"/>
      <c r="GO27" s="11"/>
      <c r="GP27" s="11"/>
      <c r="GQ27" s="11"/>
      <c r="GR27" s="11"/>
      <c r="GS27" s="11"/>
      <c r="GT27" s="11"/>
      <c r="GU27" s="11"/>
      <c r="GV27" s="11"/>
      <c r="GW27" s="11"/>
      <c r="GX27" s="11"/>
      <c r="GY27" s="11"/>
      <c r="GZ27" s="11"/>
      <c r="HA27" s="11"/>
      <c r="HB27" s="11"/>
      <c r="HC27" s="11"/>
      <c r="HD27" s="11"/>
      <c r="HE27" s="11"/>
      <c r="HF27" s="11"/>
      <c r="HG27" s="11"/>
      <c r="HH27" s="11"/>
      <c r="HI27" s="11"/>
      <c r="HJ27" s="11"/>
      <c r="HK27" s="11"/>
      <c r="HL27" s="11"/>
      <c r="HM27" s="11"/>
      <c r="HN27" s="11"/>
      <c r="HO27" s="11"/>
      <c r="HP27" s="11"/>
      <c r="HQ27" s="11"/>
      <c r="HR27" s="11"/>
      <c r="HS27" s="11"/>
      <c r="HT27" s="11"/>
      <c r="HU27" s="11"/>
      <c r="HV27" s="11"/>
      <c r="HW27" s="11"/>
      <c r="HX27" s="11"/>
      <c r="HY27" s="11"/>
      <c r="HZ27" s="11"/>
      <c r="IA27" s="11"/>
      <c r="IB27" s="11"/>
      <c r="IC27" s="11"/>
      <c r="ID27" s="11"/>
      <c r="IE27" s="11"/>
      <c r="IF27" s="11"/>
      <c r="IG27" s="11"/>
      <c r="IH27" s="11"/>
      <c r="II27" s="11"/>
      <c r="IJ27" s="11"/>
      <c r="IK27" s="11"/>
      <c r="IL27" s="11"/>
      <c r="IM27" s="11"/>
      <c r="IN27" s="11"/>
      <c r="IO27" s="11"/>
      <c r="IP27" s="11"/>
      <c r="IQ27" s="11"/>
      <c r="IR27" s="11"/>
      <c r="IS27" s="11"/>
      <c r="IT27" s="11"/>
    </row>
    <row r="28" spans="1:254" s="12" customFormat="1" ht="128.25" customHeight="1">
      <c r="A28" s="10"/>
      <c r="B28" s="55" t="str">
        <f>Zbiór!B28</f>
        <v xml:space="preserve">Ława/donica                                                         Materiały:
Stal kwasoodporna 304 lakierowana proszkowo  RAL 7015                                                                 Drewno egzotyczne IROKO olejowane                       z barwnikiem                                                              Beton architektoniczny (jasnoszary)
</v>
      </c>
      <c r="C28" s="56" t="e">
        <f>VLOOKUP($A28,Zbiór!$A$2:$J$184,3,0)</f>
        <v>#N/A</v>
      </c>
      <c r="D28" s="56">
        <f>Zbiór!C28</f>
        <v>0</v>
      </c>
      <c r="E28" s="57" t="str">
        <f>Zbiór!D28</f>
        <v xml:space="preserve">L=380cm
szer=250cm
h= 45cm
 </v>
      </c>
      <c r="F28" s="58"/>
      <c r="G28" s="23">
        <f>Zbiór!F28</f>
        <v>0.23</v>
      </c>
      <c r="H28" s="22">
        <v>1</v>
      </c>
      <c r="I28" s="4"/>
      <c r="J28" s="4">
        <f t="shared" si="0"/>
        <v>0</v>
      </c>
      <c r="K28" s="41" t="e">
        <f>VLOOKUP($A28,Zbiór!$A$2:$J$184,7,0)</f>
        <v>#N/A</v>
      </c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s="11"/>
      <c r="EA28" s="11"/>
      <c r="EB28" s="11"/>
      <c r="EC28" s="11"/>
      <c r="ED28" s="11"/>
      <c r="EE28" s="11"/>
      <c r="EF28" s="11"/>
      <c r="EG28" s="11"/>
      <c r="EH28" s="11"/>
      <c r="EI28" s="11"/>
      <c r="EJ28" s="11"/>
      <c r="EK28" s="11"/>
      <c r="EL28" s="11"/>
      <c r="EM28" s="11"/>
      <c r="EN28" s="11"/>
      <c r="EO28" s="11"/>
      <c r="EP28" s="11"/>
      <c r="EQ28" s="11"/>
      <c r="ER28" s="11"/>
      <c r="ES28" s="11"/>
      <c r="ET28" s="11"/>
      <c r="EU28" s="11"/>
      <c r="EV28" s="11"/>
      <c r="EW28" s="11"/>
      <c r="EX28" s="11"/>
      <c r="EY28" s="11"/>
      <c r="EZ28" s="11"/>
      <c r="FA28" s="11"/>
      <c r="FB28" s="11"/>
      <c r="FC28" s="11"/>
      <c r="FD28" s="11"/>
      <c r="FE28" s="11"/>
      <c r="FF28" s="11"/>
      <c r="FG28" s="11"/>
      <c r="FH28" s="11"/>
      <c r="FI28" s="11"/>
      <c r="FJ28" s="11"/>
      <c r="FK28" s="11"/>
      <c r="FL28" s="11"/>
      <c r="FM28" s="11"/>
      <c r="FN28" s="11"/>
      <c r="FO28" s="11"/>
      <c r="FP28" s="11"/>
      <c r="FQ28" s="11"/>
      <c r="FR28" s="11"/>
      <c r="FS28" s="11"/>
      <c r="FT28" s="11"/>
      <c r="FU28" s="11"/>
      <c r="FV28" s="11"/>
      <c r="FW28" s="11"/>
      <c r="FX28" s="11"/>
      <c r="FY28" s="11"/>
      <c r="FZ28" s="11"/>
      <c r="GA28" s="11"/>
      <c r="GB28" s="11"/>
      <c r="GC28" s="11"/>
      <c r="GD28" s="11"/>
      <c r="GE28" s="11"/>
      <c r="GF28" s="11"/>
      <c r="GG28" s="11"/>
      <c r="GH28" s="11"/>
      <c r="GI28" s="11"/>
      <c r="GJ28" s="11"/>
      <c r="GK28" s="11"/>
      <c r="GL28" s="11"/>
      <c r="GM28" s="11"/>
      <c r="GN28" s="11"/>
      <c r="GO28" s="11"/>
      <c r="GP28" s="11"/>
      <c r="GQ28" s="11"/>
      <c r="GR28" s="11"/>
      <c r="GS28" s="11"/>
      <c r="GT28" s="11"/>
      <c r="GU28" s="11"/>
      <c r="GV28" s="11"/>
      <c r="GW28" s="11"/>
      <c r="GX28" s="11"/>
      <c r="GY28" s="11"/>
      <c r="GZ28" s="11"/>
      <c r="HA28" s="11"/>
      <c r="HB28" s="11"/>
      <c r="HC28" s="11"/>
      <c r="HD28" s="11"/>
      <c r="HE28" s="11"/>
      <c r="HF28" s="11"/>
      <c r="HG28" s="11"/>
      <c r="HH28" s="11"/>
      <c r="HI28" s="11"/>
      <c r="HJ28" s="11"/>
      <c r="HK28" s="11"/>
      <c r="HL28" s="11"/>
      <c r="HM28" s="11"/>
      <c r="HN28" s="11"/>
      <c r="HO28" s="11"/>
      <c r="HP28" s="11"/>
      <c r="HQ28" s="11"/>
      <c r="HR28" s="11"/>
      <c r="HS28" s="11"/>
      <c r="HT28" s="11"/>
      <c r="HU28" s="11"/>
      <c r="HV28" s="11"/>
      <c r="HW28" s="11"/>
      <c r="HX28" s="11"/>
      <c r="HY28" s="11"/>
      <c r="HZ28" s="11"/>
      <c r="IA28" s="11"/>
      <c r="IB28" s="11"/>
      <c r="IC28" s="11"/>
      <c r="ID28" s="11"/>
      <c r="IE28" s="11"/>
      <c r="IF28" s="11"/>
      <c r="IG28" s="11"/>
      <c r="IH28" s="11"/>
      <c r="II28" s="11"/>
      <c r="IJ28" s="11"/>
      <c r="IK28" s="11"/>
      <c r="IL28" s="11"/>
      <c r="IM28" s="11"/>
      <c r="IN28" s="11"/>
      <c r="IO28" s="11"/>
      <c r="IP28" s="11"/>
      <c r="IQ28" s="11"/>
      <c r="IR28" s="11"/>
      <c r="IS28" s="11"/>
      <c r="IT28" s="11"/>
    </row>
    <row r="29" spans="1:254" s="12" customFormat="1" ht="135.75" customHeight="1">
      <c r="A29" s="66" t="s">
        <v>14</v>
      </c>
      <c r="B29" s="55" t="str">
        <f>VLOOKUP($A29,Zbiór!$A$2:$J$184,2,0)</f>
        <v xml:space="preserve">Kuchnia błotna                                                   Urządzenie może przeznaczone do zainstalowania na zewnątrz.                                                                         Materiały:
Konstrukcja stalowa, HPL
Elementy wyposażenia ze stali nierdzewnej
Główny profil konstrukcyjny: stal czarna, profil zamknięty 30x30x2
</v>
      </c>
      <c r="C29" s="56">
        <f>VLOOKUP($A29,Zbiór!$A$2:$J$184,3,0)</f>
        <v>0</v>
      </c>
      <c r="D29" s="56"/>
      <c r="E29" s="57" t="str">
        <f>VLOOKUP($A29,Zbiór!$A$2:$J$184,4,0)</f>
        <v xml:space="preserve">          60x103,5cm          h do 120cm</v>
      </c>
      <c r="F29" s="71"/>
      <c r="G29" s="72">
        <f>VLOOKUP($A29,Zbiór!$A$2:$J$184,6,0)</f>
        <v>0.23</v>
      </c>
      <c r="H29" s="56">
        <v>1</v>
      </c>
      <c r="I29" s="73"/>
      <c r="J29" s="73">
        <f>I29*1.23</f>
        <v>0</v>
      </c>
      <c r="K29" s="41" t="str">
        <f>VLOOKUP($A29,Zbiór!$A$2:$J$184,7,0)</f>
        <v>RYNEK</v>
      </c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  <c r="DP29" s="11"/>
      <c r="DQ29" s="11"/>
      <c r="DR29" s="11"/>
      <c r="DS29" s="11"/>
      <c r="DT29" s="11"/>
      <c r="DU29" s="11"/>
      <c r="DV29" s="11"/>
      <c r="DW29" s="11"/>
      <c r="DX29" s="11"/>
      <c r="DY29" s="11"/>
      <c r="DZ29" s="11"/>
      <c r="EA29" s="11"/>
      <c r="EB29" s="11"/>
      <c r="EC29" s="11"/>
      <c r="ED29" s="11"/>
      <c r="EE29" s="11"/>
      <c r="EF29" s="11"/>
      <c r="EG29" s="11"/>
      <c r="EH29" s="11"/>
      <c r="EI29" s="11"/>
      <c r="EJ29" s="11"/>
      <c r="EK29" s="11"/>
      <c r="EL29" s="11"/>
      <c r="EM29" s="11"/>
      <c r="EN29" s="11"/>
      <c r="EO29" s="11"/>
      <c r="EP29" s="11"/>
      <c r="EQ29" s="11"/>
      <c r="ER29" s="11"/>
      <c r="ES29" s="11"/>
      <c r="ET29" s="11"/>
      <c r="EU29" s="11"/>
      <c r="EV29" s="11"/>
      <c r="EW29" s="11"/>
      <c r="EX29" s="11"/>
      <c r="EY29" s="11"/>
      <c r="EZ29" s="11"/>
      <c r="FA29" s="11"/>
      <c r="FB29" s="11"/>
      <c r="FC29" s="11"/>
      <c r="FD29" s="11"/>
      <c r="FE29" s="11"/>
      <c r="FF29" s="11"/>
      <c r="FG29" s="11"/>
      <c r="FH29" s="11"/>
      <c r="FI29" s="11"/>
      <c r="FJ29" s="11"/>
      <c r="FK29" s="11"/>
      <c r="FL29" s="11"/>
      <c r="FM29" s="11"/>
      <c r="FN29" s="11"/>
      <c r="FO29" s="11"/>
      <c r="FP29" s="11"/>
      <c r="FQ29" s="11"/>
      <c r="FR29" s="11"/>
      <c r="FS29" s="11"/>
      <c r="FT29" s="11"/>
      <c r="FU29" s="11"/>
      <c r="FV29" s="11"/>
      <c r="FW29" s="11"/>
      <c r="FX29" s="11"/>
      <c r="FY29" s="11"/>
      <c r="FZ29" s="11"/>
      <c r="GA29" s="11"/>
      <c r="GB29" s="11"/>
      <c r="GC29" s="11"/>
      <c r="GD29" s="11"/>
      <c r="GE29" s="11"/>
      <c r="GF29" s="11"/>
      <c r="GG29" s="11"/>
      <c r="GH29" s="11"/>
      <c r="GI29" s="11"/>
      <c r="GJ29" s="11"/>
      <c r="GK29" s="11"/>
      <c r="GL29" s="11"/>
      <c r="GM29" s="11"/>
      <c r="GN29" s="11"/>
      <c r="GO29" s="11"/>
      <c r="GP29" s="11"/>
      <c r="GQ29" s="11"/>
      <c r="GR29" s="11"/>
      <c r="GS29" s="11"/>
      <c r="GT29" s="11"/>
      <c r="GU29" s="11"/>
      <c r="GV29" s="11"/>
      <c r="GW29" s="11"/>
      <c r="GX29" s="11"/>
      <c r="GY29" s="11"/>
      <c r="GZ29" s="11"/>
      <c r="HA29" s="11"/>
      <c r="HB29" s="11"/>
      <c r="HC29" s="11"/>
      <c r="HD29" s="11"/>
      <c r="HE29" s="11"/>
      <c r="HF29" s="11"/>
      <c r="HG29" s="11"/>
      <c r="HH29" s="11"/>
      <c r="HI29" s="11"/>
      <c r="HJ29" s="11"/>
      <c r="HK29" s="11"/>
      <c r="HL29" s="11"/>
      <c r="HM29" s="11"/>
      <c r="HN29" s="11"/>
      <c r="HO29" s="11"/>
      <c r="HP29" s="11"/>
      <c r="HQ29" s="11"/>
      <c r="HR29" s="11"/>
      <c r="HS29" s="11"/>
      <c r="HT29" s="11"/>
      <c r="HU29" s="11"/>
      <c r="HV29" s="11"/>
      <c r="HW29" s="11"/>
      <c r="HX29" s="11"/>
      <c r="HY29" s="11"/>
      <c r="HZ29" s="11"/>
      <c r="IA29" s="11"/>
      <c r="IB29" s="11"/>
      <c r="IC29" s="11"/>
      <c r="ID29" s="11"/>
      <c r="IE29" s="11"/>
      <c r="IF29" s="11"/>
      <c r="IG29" s="11"/>
      <c r="IH29" s="11"/>
      <c r="II29" s="11"/>
      <c r="IJ29" s="11"/>
      <c r="IK29" s="11"/>
      <c r="IL29" s="11"/>
      <c r="IM29" s="11"/>
      <c r="IN29" s="11"/>
      <c r="IO29" s="11"/>
      <c r="IP29" s="11"/>
      <c r="IQ29" s="11"/>
      <c r="IR29" s="11"/>
      <c r="IS29" s="11"/>
      <c r="IT29" s="11"/>
    </row>
    <row r="30" spans="1:254" s="12" customFormat="1" ht="86.25" customHeight="1">
      <c r="A30" s="10" t="s">
        <v>15</v>
      </c>
      <c r="B30" s="55" t="str">
        <f>VLOOKUP($A30,Zbiór!$A$2:$J$184,2,0)</f>
        <v>Pojemnik do segregacji śmieci  4x60L, 4 frakcje        Materiały :                                                                     Stal kwasoodporna 304 lakierowana proszkowo   RAL 9000, RAL 3000, RAL5000, RAL8000</v>
      </c>
      <c r="C30" s="56">
        <f>VLOOKUP($A30,Zbiór!$A$2:$J$184,3,0)</f>
        <v>0</v>
      </c>
      <c r="D30" s="56">
        <f>Zbiór!C30</f>
        <v>0</v>
      </c>
      <c r="E30" s="57" t="str">
        <f>VLOOKUP($A30,Zbiór!$A$2:$J$184,4,0)</f>
        <v xml:space="preserve">          h=100cm          L=175cm</v>
      </c>
      <c r="F30" s="58"/>
      <c r="G30" s="23">
        <f>VLOOKUP($A30,Zbiór!$A$2:$J$184,6,0)</f>
        <v>0.23</v>
      </c>
      <c r="H30" s="22">
        <v>1</v>
      </c>
      <c r="I30" s="4"/>
      <c r="J30" s="4">
        <f>I30*(1+G30)</f>
        <v>0</v>
      </c>
      <c r="K30" s="41" t="str">
        <f>VLOOKUP($A30,Zbiór!$A$2:$J$184,7,0)</f>
        <v>RYNEK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  <c r="DS30" s="11"/>
      <c r="DT30" s="11"/>
      <c r="DU30" s="11"/>
      <c r="DV30" s="11"/>
      <c r="DW30" s="11"/>
      <c r="DX30" s="11"/>
      <c r="DY30" s="11"/>
      <c r="DZ30" s="11"/>
      <c r="EA30" s="11"/>
      <c r="EB30" s="11"/>
      <c r="EC30" s="11"/>
      <c r="ED30" s="11"/>
      <c r="EE30" s="11"/>
      <c r="EF30" s="11"/>
      <c r="EG30" s="11"/>
      <c r="EH30" s="11"/>
      <c r="EI30" s="11"/>
      <c r="EJ30" s="11"/>
      <c r="EK30" s="11"/>
      <c r="EL30" s="11"/>
      <c r="EM30" s="11"/>
      <c r="EN30" s="11"/>
      <c r="EO30" s="11"/>
      <c r="EP30" s="11"/>
      <c r="EQ30" s="11"/>
      <c r="ER30" s="11"/>
      <c r="ES30" s="11"/>
      <c r="ET30" s="11"/>
      <c r="EU30" s="11"/>
      <c r="EV30" s="11"/>
      <c r="EW30" s="11"/>
      <c r="EX30" s="11"/>
      <c r="EY30" s="11"/>
      <c r="EZ30" s="11"/>
      <c r="FA30" s="11"/>
      <c r="FB30" s="11"/>
      <c r="FC30" s="11"/>
      <c r="FD30" s="11"/>
      <c r="FE30" s="11"/>
      <c r="FF30" s="11"/>
      <c r="FG30" s="11"/>
      <c r="FH30" s="11"/>
      <c r="FI30" s="11"/>
      <c r="FJ30" s="11"/>
      <c r="FK30" s="11"/>
      <c r="FL30" s="11"/>
      <c r="FM30" s="11"/>
      <c r="FN30" s="11"/>
      <c r="FO30" s="11"/>
      <c r="FP30" s="11"/>
      <c r="FQ30" s="11"/>
      <c r="FR30" s="11"/>
      <c r="FS30" s="11"/>
      <c r="FT30" s="11"/>
      <c r="FU30" s="11"/>
      <c r="FV30" s="11"/>
      <c r="FW30" s="11"/>
      <c r="FX30" s="11"/>
      <c r="FY30" s="11"/>
      <c r="FZ30" s="11"/>
      <c r="GA30" s="11"/>
      <c r="GB30" s="11"/>
      <c r="GC30" s="11"/>
      <c r="GD30" s="11"/>
      <c r="GE30" s="11"/>
      <c r="GF30" s="11"/>
      <c r="GG30" s="11"/>
      <c r="GH30" s="11"/>
      <c r="GI30" s="11"/>
      <c r="GJ30" s="11"/>
      <c r="GK30" s="11"/>
      <c r="GL30" s="11"/>
      <c r="GM30" s="11"/>
      <c r="GN30" s="11"/>
      <c r="GO30" s="11"/>
      <c r="GP30" s="11"/>
      <c r="GQ30" s="11"/>
      <c r="GR30" s="11"/>
      <c r="GS30" s="11"/>
      <c r="GT30" s="11"/>
      <c r="GU30" s="11"/>
      <c r="GV30" s="11"/>
      <c r="GW30" s="11"/>
      <c r="GX30" s="11"/>
      <c r="GY30" s="11"/>
      <c r="GZ30" s="11"/>
      <c r="HA30" s="11"/>
      <c r="HB30" s="11"/>
      <c r="HC30" s="11"/>
      <c r="HD30" s="11"/>
      <c r="HE30" s="11"/>
      <c r="HF30" s="11"/>
      <c r="HG30" s="11"/>
      <c r="HH30" s="11"/>
      <c r="HI30" s="11"/>
      <c r="HJ30" s="11"/>
      <c r="HK30" s="11"/>
      <c r="HL30" s="11"/>
      <c r="HM30" s="11"/>
      <c r="HN30" s="11"/>
      <c r="HO30" s="11"/>
      <c r="HP30" s="11"/>
      <c r="HQ30" s="11"/>
      <c r="HR30" s="11"/>
      <c r="HS30" s="11"/>
      <c r="HT30" s="11"/>
      <c r="HU30" s="11"/>
      <c r="HV30" s="11"/>
      <c r="HW30" s="11"/>
      <c r="HX30" s="11"/>
      <c r="HY30" s="11"/>
      <c r="HZ30" s="11"/>
      <c r="IA30" s="11"/>
      <c r="IB30" s="11"/>
      <c r="IC30" s="11"/>
      <c r="ID30" s="11"/>
      <c r="IE30" s="11"/>
      <c r="IF30" s="11"/>
      <c r="IG30" s="11"/>
      <c r="IH30" s="11"/>
      <c r="II30" s="11"/>
      <c r="IJ30" s="11"/>
      <c r="IK30" s="11"/>
      <c r="IL30" s="11"/>
      <c r="IM30" s="11"/>
      <c r="IN30" s="11"/>
      <c r="IO30" s="11"/>
      <c r="IP30" s="11"/>
      <c r="IQ30" s="11"/>
      <c r="IR30" s="11"/>
      <c r="IS30" s="11"/>
      <c r="IT30" s="11"/>
    </row>
    <row r="31" spans="1:254" s="12" customFormat="1" ht="85.5" customHeight="1">
      <c r="A31" s="10" t="s">
        <v>16</v>
      </c>
      <c r="B31" s="55" t="str">
        <f>VLOOKUP($A31,Zbiór!$A$2:$J$184,2,0)</f>
        <v>Kosz na śmieci pojemność 60L,                             Materiały :                                                                     Stal kwasoodporna 304 lakierowana proszkowo   RAL 2011, RAL 6018</v>
      </c>
      <c r="C31" s="56">
        <f>VLOOKUP($A31,Zbiór!$A$2:$J$184,3,0)</f>
        <v>0</v>
      </c>
      <c r="D31" s="56">
        <f>Zbiór!C31</f>
        <v>0</v>
      </c>
      <c r="E31" s="57" t="str">
        <f>VLOOKUP($A31,Zbiór!$A$2:$J$184,4,0)</f>
        <v xml:space="preserve">   h=99cm Ø=42cm</v>
      </c>
      <c r="F31" s="58"/>
      <c r="G31" s="23">
        <f>VLOOKUP($A31,Zbiór!$A$2:$J$184,6,0)</f>
        <v>0.23</v>
      </c>
      <c r="H31" s="22">
        <v>2</v>
      </c>
      <c r="I31" s="4"/>
      <c r="J31" s="4">
        <f>I31*(1+G31)</f>
        <v>0</v>
      </c>
      <c r="K31" s="41" t="str">
        <f>VLOOKUP($A31,Zbiór!$A$2:$J$184,7,0)</f>
        <v>RYNEK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/>
      <c r="DG31" s="11"/>
      <c r="DH31" s="11"/>
      <c r="DI31" s="11"/>
      <c r="DJ31" s="11"/>
      <c r="DK31" s="11"/>
      <c r="DL31" s="11"/>
      <c r="DM31" s="11"/>
      <c r="DN31" s="11"/>
      <c r="DO31" s="11"/>
      <c r="DP31" s="11"/>
      <c r="DQ31" s="11"/>
      <c r="DR31" s="11"/>
      <c r="DS31" s="11"/>
      <c r="DT31" s="11"/>
      <c r="DU31" s="11"/>
      <c r="DV31" s="11"/>
      <c r="DW31" s="11"/>
      <c r="DX31" s="11"/>
      <c r="DY31" s="11"/>
      <c r="DZ31" s="11"/>
      <c r="EA31" s="11"/>
      <c r="EB31" s="11"/>
      <c r="EC31" s="11"/>
      <c r="ED31" s="11"/>
      <c r="EE31" s="11"/>
      <c r="EF31" s="11"/>
      <c r="EG31" s="11"/>
      <c r="EH31" s="11"/>
      <c r="EI31" s="11"/>
      <c r="EJ31" s="11"/>
      <c r="EK31" s="11"/>
      <c r="EL31" s="11"/>
      <c r="EM31" s="11"/>
      <c r="EN31" s="11"/>
      <c r="EO31" s="11"/>
      <c r="EP31" s="11"/>
      <c r="EQ31" s="11"/>
      <c r="ER31" s="11"/>
      <c r="ES31" s="11"/>
      <c r="ET31" s="11"/>
      <c r="EU31" s="11"/>
      <c r="EV31" s="11"/>
      <c r="EW31" s="11"/>
      <c r="EX31" s="11"/>
      <c r="EY31" s="11"/>
      <c r="EZ31" s="11"/>
      <c r="FA31" s="11"/>
      <c r="FB31" s="11"/>
      <c r="FC31" s="11"/>
      <c r="FD31" s="11"/>
      <c r="FE31" s="11"/>
      <c r="FF31" s="11"/>
      <c r="FG31" s="11"/>
      <c r="FH31" s="11"/>
      <c r="FI31" s="11"/>
      <c r="FJ31" s="11"/>
      <c r="FK31" s="11"/>
      <c r="FL31" s="11"/>
      <c r="FM31" s="11"/>
      <c r="FN31" s="11"/>
      <c r="FO31" s="11"/>
      <c r="FP31" s="11"/>
      <c r="FQ31" s="11"/>
      <c r="FR31" s="11"/>
      <c r="FS31" s="11"/>
      <c r="FT31" s="11"/>
      <c r="FU31" s="11"/>
      <c r="FV31" s="11"/>
      <c r="FW31" s="11"/>
      <c r="FX31" s="11"/>
      <c r="FY31" s="11"/>
      <c r="FZ31" s="11"/>
      <c r="GA31" s="11"/>
      <c r="GB31" s="11"/>
      <c r="GC31" s="11"/>
      <c r="GD31" s="11"/>
      <c r="GE31" s="11"/>
      <c r="GF31" s="11"/>
      <c r="GG31" s="11"/>
      <c r="GH31" s="11"/>
      <c r="GI31" s="11"/>
      <c r="GJ31" s="11"/>
      <c r="GK31" s="11"/>
      <c r="GL31" s="11"/>
      <c r="GM31" s="11"/>
      <c r="GN31" s="11"/>
      <c r="GO31" s="11"/>
      <c r="GP31" s="11"/>
      <c r="GQ31" s="11"/>
      <c r="GR31" s="11"/>
      <c r="GS31" s="11"/>
      <c r="GT31" s="11"/>
      <c r="GU31" s="11"/>
      <c r="GV31" s="11"/>
      <c r="GW31" s="11"/>
      <c r="GX31" s="11"/>
      <c r="GY31" s="11"/>
      <c r="GZ31" s="11"/>
      <c r="HA31" s="11"/>
      <c r="HB31" s="11"/>
      <c r="HC31" s="11"/>
      <c r="HD31" s="11"/>
      <c r="HE31" s="11"/>
      <c r="HF31" s="11"/>
      <c r="HG31" s="11"/>
      <c r="HH31" s="11"/>
      <c r="HI31" s="11"/>
      <c r="HJ31" s="11"/>
      <c r="HK31" s="11"/>
      <c r="HL31" s="11"/>
      <c r="HM31" s="11"/>
      <c r="HN31" s="11"/>
      <c r="HO31" s="11"/>
      <c r="HP31" s="11"/>
      <c r="HQ31" s="11"/>
      <c r="HR31" s="11"/>
      <c r="HS31" s="11"/>
      <c r="HT31" s="11"/>
      <c r="HU31" s="11"/>
      <c r="HV31" s="11"/>
      <c r="HW31" s="11"/>
      <c r="HX31" s="11"/>
      <c r="HY31" s="11"/>
      <c r="HZ31" s="11"/>
      <c r="IA31" s="11"/>
      <c r="IB31" s="11"/>
      <c r="IC31" s="11"/>
      <c r="ID31" s="11"/>
      <c r="IE31" s="11"/>
      <c r="IF31" s="11"/>
      <c r="IG31" s="11"/>
      <c r="IH31" s="11"/>
      <c r="II31" s="11"/>
      <c r="IJ31" s="11"/>
      <c r="IK31" s="11"/>
      <c r="IL31" s="11"/>
      <c r="IM31" s="11"/>
      <c r="IN31" s="11"/>
      <c r="IO31" s="11"/>
      <c r="IP31" s="11"/>
      <c r="IQ31" s="11"/>
      <c r="IR31" s="11"/>
      <c r="IS31" s="11"/>
      <c r="IT31" s="11"/>
    </row>
    <row r="32" spans="1:254" s="12" customFormat="1" ht="139.5" customHeight="1">
      <c r="A32" s="10" t="s">
        <v>17</v>
      </c>
      <c r="B32" s="55" t="str">
        <f>VLOOKUP($A32,Zbiór!$A$2:$J$184,2,0)</f>
        <v xml:space="preserve">Krzesło ogrodowe (ławka )
Materiały
Stal:
Stal kwasoodporna 304 lakierowana proszkowo RAL 7015
Drewno:
Drewno egzotyczne IROKO olejowane z barwnikiem palisander
</v>
      </c>
      <c r="C32" s="56" t="str">
        <f>VLOOKUP($A32,Zbiór!$A$2:$J$184,3,0)</f>
        <v>19-04-52_01</v>
      </c>
      <c r="D32" s="56" t="str">
        <f>Zbiór!C32</f>
        <v>19-04-52_01</v>
      </c>
      <c r="E32" s="57" t="str">
        <f>VLOOKUP($A32,Zbiór!$A$2:$J$184,4,0)</f>
        <v>h=90cm   60x54cm</v>
      </c>
      <c r="F32" s="58"/>
      <c r="G32" s="23">
        <f>VLOOKUP($A32,Zbiór!$A$2:$J$184,6,0)</f>
        <v>0.23</v>
      </c>
      <c r="H32" s="22">
        <v>10</v>
      </c>
      <c r="I32" s="4"/>
      <c r="J32" s="4">
        <f>I32*(1+G32)</f>
        <v>0</v>
      </c>
      <c r="K32" s="41" t="str">
        <f>VLOOKUP($A32,Zbiór!$A$2:$J$184,7,0)</f>
        <v>RYNEK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/>
      <c r="DC32" s="11"/>
      <c r="DD32" s="11"/>
      <c r="DE32" s="11"/>
      <c r="DF32" s="11"/>
      <c r="DG32" s="11"/>
      <c r="DH32" s="11"/>
      <c r="DI32" s="11"/>
      <c r="DJ32" s="11"/>
      <c r="DK32" s="11"/>
      <c r="DL32" s="11"/>
      <c r="DM32" s="11"/>
      <c r="DN32" s="11"/>
      <c r="DO32" s="11"/>
      <c r="DP32" s="11"/>
      <c r="DQ32" s="11"/>
      <c r="DR32" s="11"/>
      <c r="DS32" s="11"/>
      <c r="DT32" s="11"/>
      <c r="DU32" s="11"/>
      <c r="DV32" s="11"/>
      <c r="DW32" s="11"/>
      <c r="DX32" s="11"/>
      <c r="DY32" s="11"/>
      <c r="DZ32" s="11"/>
      <c r="EA32" s="11"/>
      <c r="EB32" s="11"/>
      <c r="EC32" s="11"/>
      <c r="ED32" s="11"/>
      <c r="EE32" s="11"/>
      <c r="EF32" s="11"/>
      <c r="EG32" s="11"/>
      <c r="EH32" s="11"/>
      <c r="EI32" s="11"/>
      <c r="EJ32" s="11"/>
      <c r="EK32" s="11"/>
      <c r="EL32" s="11"/>
      <c r="EM32" s="11"/>
      <c r="EN32" s="11"/>
      <c r="EO32" s="11"/>
      <c r="EP32" s="11"/>
      <c r="EQ32" s="11"/>
      <c r="ER32" s="11"/>
      <c r="ES32" s="11"/>
      <c r="ET32" s="11"/>
      <c r="EU32" s="11"/>
      <c r="EV32" s="11"/>
      <c r="EW32" s="11"/>
      <c r="EX32" s="11"/>
      <c r="EY32" s="11"/>
      <c r="EZ32" s="11"/>
      <c r="FA32" s="11"/>
      <c r="FB32" s="11"/>
      <c r="FC32" s="11"/>
      <c r="FD32" s="11"/>
      <c r="FE32" s="11"/>
      <c r="FF32" s="11"/>
      <c r="FG32" s="11"/>
      <c r="FH32" s="11"/>
      <c r="FI32" s="11"/>
      <c r="FJ32" s="11"/>
      <c r="FK32" s="11"/>
      <c r="FL32" s="11"/>
      <c r="FM32" s="11"/>
      <c r="FN32" s="11"/>
      <c r="FO32" s="11"/>
      <c r="FP32" s="11"/>
      <c r="FQ32" s="11"/>
      <c r="FR32" s="11"/>
      <c r="FS32" s="11"/>
      <c r="FT32" s="11"/>
      <c r="FU32" s="11"/>
      <c r="FV32" s="11"/>
      <c r="FW32" s="11"/>
      <c r="FX32" s="11"/>
      <c r="FY32" s="11"/>
      <c r="FZ32" s="11"/>
      <c r="GA32" s="11"/>
      <c r="GB32" s="11"/>
      <c r="GC32" s="11"/>
      <c r="GD32" s="11"/>
      <c r="GE32" s="11"/>
      <c r="GF32" s="11"/>
      <c r="GG32" s="11"/>
      <c r="GH32" s="11"/>
      <c r="GI32" s="11"/>
      <c r="GJ32" s="11"/>
      <c r="GK32" s="11"/>
      <c r="GL32" s="11"/>
      <c r="GM32" s="11"/>
      <c r="GN32" s="11"/>
      <c r="GO32" s="11"/>
      <c r="GP32" s="11"/>
      <c r="GQ32" s="11"/>
      <c r="GR32" s="11"/>
      <c r="GS32" s="11"/>
      <c r="GT32" s="11"/>
      <c r="GU32" s="11"/>
      <c r="GV32" s="11"/>
      <c r="GW32" s="11"/>
      <c r="GX32" s="11"/>
      <c r="GY32" s="11"/>
      <c r="GZ32" s="11"/>
      <c r="HA32" s="11"/>
      <c r="HB32" s="11"/>
      <c r="HC32" s="11"/>
      <c r="HD32" s="11"/>
      <c r="HE32" s="11"/>
      <c r="HF32" s="11"/>
      <c r="HG32" s="11"/>
      <c r="HH32" s="11"/>
      <c r="HI32" s="11"/>
      <c r="HJ32" s="11"/>
      <c r="HK32" s="11"/>
      <c r="HL32" s="11"/>
      <c r="HM32" s="11"/>
      <c r="HN32" s="11"/>
      <c r="HO32" s="11"/>
      <c r="HP32" s="11"/>
      <c r="HQ32" s="11"/>
      <c r="HR32" s="11"/>
      <c r="HS32" s="11"/>
      <c r="HT32" s="11"/>
      <c r="HU32" s="11"/>
      <c r="HV32" s="11"/>
      <c r="HW32" s="11"/>
      <c r="HX32" s="11"/>
      <c r="HY32" s="11"/>
      <c r="HZ32" s="11"/>
      <c r="IA32" s="11"/>
      <c r="IB32" s="11"/>
      <c r="IC32" s="11"/>
      <c r="ID32" s="11"/>
      <c r="IE32" s="11"/>
      <c r="IF32" s="11"/>
      <c r="IG32" s="11"/>
      <c r="IH32" s="11"/>
      <c r="II32" s="11"/>
      <c r="IJ32" s="11"/>
      <c r="IK32" s="11"/>
      <c r="IL32" s="11"/>
      <c r="IM32" s="11"/>
      <c r="IN32" s="11"/>
      <c r="IO32" s="11"/>
      <c r="IP32" s="11"/>
      <c r="IQ32" s="11"/>
      <c r="IR32" s="11"/>
      <c r="IS32" s="11"/>
      <c r="IT32" s="11"/>
    </row>
    <row r="33" spans="1:254" s="12" customFormat="1" ht="104.25" customHeight="1">
      <c r="A33" s="10" t="s">
        <v>18</v>
      </c>
      <c r="B33" s="55" t="str">
        <f>VLOOKUP($A33,Zbiór!$A$2:$J$184,2,0)</f>
        <v xml:space="preserve">Stół ogrodowy                                                   Materiały:
Stal kwasoodporna 304 lakierowana proszkowo  RAL 7015
Drewno egzotyczne IROKO olejowane z barwnikiem palisander
</v>
      </c>
      <c r="C33" s="56" t="str">
        <f>VLOOKUP($A33,Zbiór!$A$2:$J$184,3,0)</f>
        <v>25-13-04</v>
      </c>
      <c r="D33" s="56" t="str">
        <f>Zbiór!C33</f>
        <v>25-13-04</v>
      </c>
      <c r="E33" s="57" t="str">
        <f>VLOOKUP($A33,Zbiór!$A$2:$J$184,4,0)</f>
        <v>h=74cm Ø=200cm</v>
      </c>
      <c r="F33" s="58"/>
      <c r="G33" s="23">
        <f>VLOOKUP($A33,Zbiór!$A$2:$J$184,6,0)</f>
        <v>0.23</v>
      </c>
      <c r="H33" s="22">
        <v>1</v>
      </c>
      <c r="I33" s="4"/>
      <c r="J33" s="4">
        <f>I33*(1+G33)</f>
        <v>0</v>
      </c>
      <c r="K33" s="41" t="str">
        <f>VLOOKUP($A33,Zbiór!$A$2:$J$184,7,0)</f>
        <v>RYNEK</v>
      </c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  <c r="DS33" s="11"/>
      <c r="DT33" s="11"/>
      <c r="DU33" s="11"/>
      <c r="DV33" s="11"/>
      <c r="DW33" s="11"/>
      <c r="DX33" s="11"/>
      <c r="DY33" s="11"/>
      <c r="DZ33" s="11"/>
      <c r="EA33" s="11"/>
      <c r="EB33" s="11"/>
      <c r="EC33" s="11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11"/>
      <c r="ER33" s="11"/>
      <c r="ES33" s="11"/>
      <c r="ET33" s="11"/>
      <c r="EU33" s="11"/>
      <c r="EV33" s="11"/>
      <c r="EW33" s="11"/>
      <c r="EX33" s="11"/>
      <c r="EY33" s="11"/>
      <c r="EZ33" s="11"/>
      <c r="FA33" s="11"/>
      <c r="FB33" s="11"/>
      <c r="FC33" s="11"/>
      <c r="FD33" s="11"/>
      <c r="FE33" s="11"/>
      <c r="FF33" s="11"/>
      <c r="FG33" s="11"/>
      <c r="FH33" s="11"/>
      <c r="FI33" s="11"/>
      <c r="FJ33" s="11"/>
      <c r="FK33" s="11"/>
      <c r="FL33" s="11"/>
      <c r="FM33" s="11"/>
      <c r="FN33" s="11"/>
      <c r="FO33" s="11"/>
      <c r="FP33" s="11"/>
      <c r="FQ33" s="11"/>
      <c r="FR33" s="11"/>
      <c r="FS33" s="11"/>
      <c r="FT33" s="11"/>
      <c r="FU33" s="11"/>
      <c r="FV33" s="11"/>
      <c r="FW33" s="11"/>
      <c r="FX33" s="11"/>
      <c r="FY33" s="11"/>
      <c r="FZ33" s="11"/>
      <c r="GA33" s="11"/>
      <c r="GB33" s="11"/>
      <c r="GC33" s="11"/>
      <c r="GD33" s="11"/>
      <c r="GE33" s="11"/>
      <c r="GF33" s="11"/>
      <c r="GG33" s="11"/>
      <c r="GH33" s="11"/>
      <c r="GI33" s="11"/>
      <c r="GJ33" s="11"/>
      <c r="GK33" s="11"/>
      <c r="GL33" s="11"/>
      <c r="GM33" s="11"/>
      <c r="GN33" s="11"/>
      <c r="GO33" s="11"/>
      <c r="GP33" s="11"/>
      <c r="GQ33" s="11"/>
      <c r="GR33" s="11"/>
      <c r="GS33" s="11"/>
      <c r="GT33" s="11"/>
      <c r="GU33" s="11"/>
      <c r="GV33" s="11"/>
      <c r="GW33" s="11"/>
      <c r="GX33" s="11"/>
      <c r="GY33" s="11"/>
      <c r="GZ33" s="11"/>
      <c r="HA33" s="11"/>
      <c r="HB33" s="11"/>
      <c r="HC33" s="11"/>
      <c r="HD33" s="11"/>
      <c r="HE33" s="11"/>
      <c r="HF33" s="11"/>
      <c r="HG33" s="11"/>
      <c r="HH33" s="11"/>
      <c r="HI33" s="11"/>
      <c r="HJ33" s="11"/>
      <c r="HK33" s="11"/>
      <c r="HL33" s="11"/>
      <c r="HM33" s="11"/>
      <c r="HN33" s="11"/>
      <c r="HO33" s="11"/>
      <c r="HP33" s="11"/>
      <c r="HQ33" s="11"/>
      <c r="HR33" s="11"/>
      <c r="HS33" s="11"/>
      <c r="HT33" s="11"/>
      <c r="HU33" s="11"/>
      <c r="HV33" s="11"/>
      <c r="HW33" s="11"/>
      <c r="HX33" s="11"/>
      <c r="HY33" s="11"/>
      <c r="HZ33" s="11"/>
      <c r="IA33" s="11"/>
      <c r="IB33" s="11"/>
      <c r="IC33" s="11"/>
      <c r="ID33" s="11"/>
      <c r="IE33" s="11"/>
      <c r="IF33" s="11"/>
      <c r="IG33" s="11"/>
      <c r="IH33" s="11"/>
      <c r="II33" s="11"/>
      <c r="IJ33" s="11"/>
      <c r="IK33" s="11"/>
      <c r="IL33" s="11"/>
      <c r="IM33" s="11"/>
      <c r="IN33" s="11"/>
      <c r="IO33" s="11"/>
      <c r="IP33" s="11"/>
      <c r="IQ33" s="11"/>
      <c r="IR33" s="11"/>
      <c r="IS33" s="11"/>
      <c r="IT33" s="11"/>
    </row>
    <row r="34" spans="1:254" s="12" customFormat="1" ht="117.75" customHeight="1">
      <c r="A34" s="10" t="s">
        <v>19</v>
      </c>
      <c r="B34" s="55" t="str">
        <f>VLOOKUP($A34,Zbiór!$A$2:$J$184,2,0)</f>
        <v>Gniazdko/słupek ogrodowy                               Materiały:
Stal kwasoodporna 304  lakierowana proszkowo  RAL 7015
Drewno egzotyczne IROKO olejowane z barwnikiem</v>
      </c>
      <c r="C34" s="56">
        <f>VLOOKUP($A34,Zbiór!$A$2:$J$184,3,0)</f>
        <v>0</v>
      </c>
      <c r="D34" s="56">
        <f>Zbiór!C34</f>
        <v>0</v>
      </c>
      <c r="E34" s="57" t="str">
        <f>VLOOKUP($A34,Zbiór!$A$2:$J$184,4,0)</f>
        <v>h=100cm 10x10cm</v>
      </c>
      <c r="F34" s="71"/>
      <c r="G34" s="72">
        <f>VLOOKUP($A34,Zbiór!$A$2:$J$184,6,0)</f>
        <v>0.23</v>
      </c>
      <c r="H34" s="56">
        <v>2</v>
      </c>
      <c r="I34" s="73"/>
      <c r="J34" s="73">
        <f>I34*(1+G34)</f>
        <v>0</v>
      </c>
      <c r="K34" s="41" t="str">
        <f>VLOOKUP($A34,Zbiór!$A$2:$J$184,7,0)</f>
        <v>RYNEK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1"/>
      <c r="CK34" s="11"/>
      <c r="CL34" s="11"/>
      <c r="CM34" s="11"/>
      <c r="CN34" s="11"/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  <c r="DA34" s="11"/>
      <c r="DB34" s="11"/>
      <c r="DC34" s="11"/>
      <c r="DD34" s="11"/>
      <c r="DE34" s="11"/>
      <c r="DF34" s="11"/>
      <c r="DG34" s="11"/>
      <c r="DH34" s="11"/>
      <c r="DI34" s="11"/>
      <c r="DJ34" s="11"/>
      <c r="DK34" s="11"/>
      <c r="DL34" s="11"/>
      <c r="DM34" s="11"/>
      <c r="DN34" s="11"/>
      <c r="DO34" s="11"/>
      <c r="DP34" s="11"/>
      <c r="DQ34" s="11"/>
      <c r="DR34" s="11"/>
      <c r="DS34" s="11"/>
      <c r="DT34" s="11"/>
      <c r="DU34" s="11"/>
      <c r="DV34" s="11"/>
      <c r="DW34" s="11"/>
      <c r="DX34" s="11"/>
      <c r="DY34" s="11"/>
      <c r="DZ34" s="11"/>
      <c r="EA34" s="11"/>
      <c r="EB34" s="11"/>
      <c r="EC34" s="11"/>
      <c r="ED34" s="11"/>
      <c r="EE34" s="11"/>
      <c r="EF34" s="11"/>
      <c r="EG34" s="11"/>
      <c r="EH34" s="11"/>
      <c r="EI34" s="11"/>
      <c r="EJ34" s="11"/>
      <c r="EK34" s="11"/>
      <c r="EL34" s="11"/>
      <c r="EM34" s="11"/>
      <c r="EN34" s="11"/>
      <c r="EO34" s="11"/>
      <c r="EP34" s="11"/>
      <c r="EQ34" s="11"/>
      <c r="ER34" s="11"/>
      <c r="ES34" s="11"/>
      <c r="ET34" s="11"/>
      <c r="EU34" s="11"/>
      <c r="EV34" s="11"/>
      <c r="EW34" s="11"/>
      <c r="EX34" s="11"/>
      <c r="EY34" s="11"/>
      <c r="EZ34" s="11"/>
      <c r="FA34" s="11"/>
      <c r="FB34" s="11"/>
      <c r="FC34" s="11"/>
      <c r="FD34" s="11"/>
      <c r="FE34" s="11"/>
      <c r="FF34" s="11"/>
      <c r="FG34" s="11"/>
      <c r="FH34" s="11"/>
      <c r="FI34" s="11"/>
      <c r="FJ34" s="11"/>
      <c r="FK34" s="11"/>
      <c r="FL34" s="11"/>
      <c r="FM34" s="11"/>
      <c r="FN34" s="11"/>
      <c r="FO34" s="11"/>
      <c r="FP34" s="11"/>
      <c r="FQ34" s="11"/>
      <c r="FR34" s="11"/>
      <c r="FS34" s="11"/>
      <c r="FT34" s="11"/>
      <c r="FU34" s="11"/>
      <c r="FV34" s="11"/>
      <c r="FW34" s="11"/>
      <c r="FX34" s="11"/>
      <c r="FY34" s="11"/>
      <c r="FZ34" s="11"/>
      <c r="GA34" s="11"/>
      <c r="GB34" s="11"/>
      <c r="GC34" s="11"/>
      <c r="GD34" s="11"/>
      <c r="GE34" s="11"/>
      <c r="GF34" s="11"/>
      <c r="GG34" s="11"/>
      <c r="GH34" s="11"/>
      <c r="GI34" s="11"/>
      <c r="GJ34" s="11"/>
      <c r="GK34" s="11"/>
      <c r="GL34" s="11"/>
      <c r="GM34" s="11"/>
      <c r="GN34" s="11"/>
      <c r="GO34" s="11"/>
      <c r="GP34" s="11"/>
      <c r="GQ34" s="11"/>
      <c r="GR34" s="11"/>
      <c r="GS34" s="11"/>
      <c r="GT34" s="11"/>
      <c r="GU34" s="11"/>
      <c r="GV34" s="11"/>
      <c r="GW34" s="11"/>
      <c r="GX34" s="11"/>
      <c r="GY34" s="11"/>
      <c r="GZ34" s="11"/>
      <c r="HA34" s="11"/>
      <c r="HB34" s="11"/>
      <c r="HC34" s="11"/>
      <c r="HD34" s="11"/>
      <c r="HE34" s="11"/>
      <c r="HF34" s="11"/>
      <c r="HG34" s="11"/>
      <c r="HH34" s="11"/>
      <c r="HI34" s="11"/>
      <c r="HJ34" s="11"/>
      <c r="HK34" s="11"/>
      <c r="HL34" s="11"/>
      <c r="HM34" s="11"/>
      <c r="HN34" s="11"/>
      <c r="HO34" s="11"/>
      <c r="HP34" s="11"/>
      <c r="HQ34" s="11"/>
      <c r="HR34" s="11"/>
      <c r="HS34" s="11"/>
      <c r="HT34" s="11"/>
      <c r="HU34" s="11"/>
      <c r="HV34" s="11"/>
      <c r="HW34" s="11"/>
      <c r="HX34" s="11"/>
      <c r="HY34" s="11"/>
      <c r="HZ34" s="11"/>
      <c r="IA34" s="11"/>
      <c r="IB34" s="11"/>
      <c r="IC34" s="11"/>
      <c r="ID34" s="11"/>
      <c r="IE34" s="11"/>
      <c r="IF34" s="11"/>
      <c r="IG34" s="11"/>
      <c r="IH34" s="11"/>
      <c r="II34" s="11"/>
      <c r="IJ34" s="11"/>
      <c r="IK34" s="11"/>
      <c r="IL34" s="11"/>
      <c r="IM34" s="11"/>
      <c r="IN34" s="11"/>
      <c r="IO34" s="11"/>
      <c r="IP34" s="11"/>
      <c r="IQ34" s="11"/>
      <c r="IR34" s="11"/>
      <c r="IS34" s="11"/>
      <c r="IT34" s="11"/>
    </row>
    <row r="35" spans="1:254" ht="32.25" customHeight="1">
      <c r="A35" s="50"/>
      <c r="B35" s="50" t="s">
        <v>87</v>
      </c>
      <c r="C35" s="50"/>
      <c r="D35" s="50"/>
      <c r="E35" s="50"/>
      <c r="F35" s="50"/>
      <c r="G35" s="50"/>
      <c r="H35" s="50"/>
      <c r="I35" s="70"/>
      <c r="J35" s="70" t="s">
        <v>20</v>
      </c>
    </row>
    <row r="36" spans="1:254" ht="32.25" customHeight="1">
      <c r="A36" s="50"/>
      <c r="B36" s="50" t="s">
        <v>93</v>
      </c>
      <c r="C36" s="50"/>
      <c r="D36" s="50"/>
      <c r="E36" s="50"/>
      <c r="F36" s="50"/>
      <c r="G36" s="50"/>
      <c r="H36" s="50"/>
      <c r="I36" s="70"/>
      <c r="J36" s="70" t="s">
        <v>20</v>
      </c>
    </row>
    <row r="37" spans="1:254" ht="33.75" customHeight="1">
      <c r="A37" s="50"/>
      <c r="B37" s="50" t="s">
        <v>94</v>
      </c>
      <c r="C37" s="50"/>
      <c r="D37" s="50"/>
      <c r="E37" s="50"/>
      <c r="F37" s="50"/>
      <c r="G37" s="50"/>
      <c r="H37" s="50"/>
      <c r="I37" s="50"/>
      <c r="J37" s="50"/>
    </row>
    <row r="38" spans="1:254" ht="14.25">
      <c r="A38" s="54"/>
      <c r="B38" s="15"/>
    </row>
    <row r="39" spans="1:254" ht="14.25">
      <c r="A39" s="54"/>
      <c r="B39" s="15"/>
    </row>
    <row r="40" spans="1:254" ht="14.25">
      <c r="B40" s="15"/>
    </row>
    <row r="41" spans="1:254">
      <c r="B41" s="29"/>
    </row>
    <row r="42" spans="1:254">
      <c r="B42" s="29"/>
    </row>
  </sheetData>
  <conditionalFormatting sqref="A3 C3:K3 A20:K21">
    <cfRule type="cellIs" dxfId="21" priority="23" stopIfTrue="1" operator="equal">
      <formula>0</formula>
    </cfRule>
  </conditionalFormatting>
  <conditionalFormatting sqref="A3 C3:K3">
    <cfRule type="cellIs" dxfId="20" priority="24" stopIfTrue="1" operator="equal">
      <formula>0</formula>
    </cfRule>
  </conditionalFormatting>
  <conditionalFormatting sqref="A2:K2">
    <cfRule type="cellIs" dxfId="19" priority="22" stopIfTrue="1" operator="equal">
      <formula>0</formula>
    </cfRule>
  </conditionalFormatting>
  <conditionalFormatting sqref="A2:K2">
    <cfRule type="cellIs" dxfId="18" priority="21" stopIfTrue="1" operator="equal">
      <formula>0</formula>
    </cfRule>
  </conditionalFormatting>
  <conditionalFormatting sqref="A5:C5 E5:K5">
    <cfRule type="cellIs" dxfId="17" priority="20" stopIfTrue="1" operator="equal">
      <formula>0</formula>
    </cfRule>
  </conditionalFormatting>
  <conditionalFormatting sqref="A5:C5 E5:K5">
    <cfRule type="cellIs" dxfId="16" priority="19" stopIfTrue="1" operator="equal">
      <formula>0</formula>
    </cfRule>
  </conditionalFormatting>
  <conditionalFormatting sqref="A4:K4">
    <cfRule type="cellIs" dxfId="15" priority="17" stopIfTrue="1" operator="equal">
      <formula>0</formula>
    </cfRule>
  </conditionalFormatting>
  <conditionalFormatting sqref="A4:K4">
    <cfRule type="cellIs" dxfId="14" priority="18" stopIfTrue="1" operator="equal">
      <formula>0</formula>
    </cfRule>
  </conditionalFormatting>
  <conditionalFormatting sqref="I28 A25:K26 A24:E24 G23:K24 E22:K22 A22:C23 E23 A10:K10 A12:K18 A30:K34 A29:I29 K29 A6:C9 E6:K9">
    <cfRule type="cellIs" dxfId="13" priority="16" stopIfTrue="1" operator="equal">
      <formula>0</formula>
    </cfRule>
  </conditionalFormatting>
  <conditionalFormatting sqref="I28 A25:K26 A24:E24 G23:K24 E22:K22 A22:C23 E23 A10:K10 A12:K18 A29:K34 A6:C9 E6:K9">
    <cfRule type="cellIs" dxfId="12" priority="15" stopIfTrue="1" operator="equal">
      <formula>0</formula>
    </cfRule>
  </conditionalFormatting>
  <conditionalFormatting sqref="A28:H28 J28:K28 J29">
    <cfRule type="cellIs" dxfId="11" priority="14" stopIfTrue="1" operator="equal">
      <formula>0</formula>
    </cfRule>
  </conditionalFormatting>
  <conditionalFormatting sqref="A28:H28 J28:K28 J29">
    <cfRule type="cellIs" dxfId="10" priority="13" stopIfTrue="1" operator="equal">
      <formula>0</formula>
    </cfRule>
  </conditionalFormatting>
  <conditionalFormatting sqref="I27">
    <cfRule type="cellIs" dxfId="9" priority="12" stopIfTrue="1" operator="equal">
      <formula>0</formula>
    </cfRule>
  </conditionalFormatting>
  <conditionalFormatting sqref="I27">
    <cfRule type="cellIs" dxfId="8" priority="11" stopIfTrue="1" operator="equal">
      <formula>0</formula>
    </cfRule>
  </conditionalFormatting>
  <conditionalFormatting sqref="A27:H27 J27:K27">
    <cfRule type="cellIs" dxfId="7" priority="10" stopIfTrue="1" operator="equal">
      <formula>0</formula>
    </cfRule>
  </conditionalFormatting>
  <conditionalFormatting sqref="A27:H27 J27:K27">
    <cfRule type="cellIs" dxfId="6" priority="9" stopIfTrue="1" operator="equal">
      <formula>0</formula>
    </cfRule>
  </conditionalFormatting>
  <conditionalFormatting sqref="A19:K19">
    <cfRule type="cellIs" dxfId="5" priority="8" stopIfTrue="1" operator="equal">
      <formula>0</formula>
    </cfRule>
  </conditionalFormatting>
  <conditionalFormatting sqref="A19:K19">
    <cfRule type="cellIs" dxfId="4" priority="7" stopIfTrue="1" operator="equal">
      <formula>0</formula>
    </cfRule>
  </conditionalFormatting>
  <conditionalFormatting sqref="A11:K11">
    <cfRule type="cellIs" dxfId="3" priority="6" stopIfTrue="1" operator="equal">
      <formula>0</formula>
    </cfRule>
  </conditionalFormatting>
  <conditionalFormatting sqref="A11:K11">
    <cfRule type="cellIs" dxfId="2" priority="5" stopIfTrue="1" operator="equal">
      <formula>0</formula>
    </cfRule>
  </conditionalFormatting>
  <conditionalFormatting sqref="D5:D9">
    <cfRule type="cellIs" dxfId="1" priority="2" stopIfTrue="1" operator="equal">
      <formula>0</formula>
    </cfRule>
  </conditionalFormatting>
  <conditionalFormatting sqref="D5:D9">
    <cfRule type="cellIs" dxfId="0" priority="1" stopIfTrue="1" operator="equal">
      <formula>0</formula>
    </cfRule>
  </conditionalFormatting>
  <pageMargins left="0.70866141732283472" right="0.31496062992125984" top="0.74803149606299213" bottom="0.74803149606299213" header="0.31496062992125984" footer="0.31496062992125984"/>
  <pageSetup paperSize="9" firstPageNumber="10" fitToHeight="0" orientation="landscape" useFirstPageNumber="1" r:id="rId1"/>
  <headerFooter alignWithMargins="0">
    <oddHeader>&amp;R&amp;"Times New Roman,Pogrubiona"Zestawienie ilościowe  elementów małej architektury 
 - PW</oddHeader>
    <oddFooter>&amp;L&amp;"Times New Roman,Kursywa"&amp;8listopad 2023&amp;C&amp;"Times New Roman,Pogrubiona"122 -OS-PW-IX-1K&amp;R&amp;P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Zbiór</vt:lpstr>
      <vt:lpstr>Przedmiar</vt:lpstr>
      <vt:lpstr>Zbiór!Obszar_wydruku</vt:lpstr>
      <vt:lpstr>Przedmiar!Tytuły_wydruku</vt:lpstr>
    </vt:vector>
  </TitlesOfParts>
  <Company>Pracownia Projektowa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Kuś</dc:creator>
  <cp:lastModifiedBy>Marzena Ulak</cp:lastModifiedBy>
  <cp:lastPrinted>2023-12-01T16:18:23Z</cp:lastPrinted>
  <dcterms:created xsi:type="dcterms:W3CDTF">2007-07-30T10:07:53Z</dcterms:created>
  <dcterms:modified xsi:type="dcterms:W3CDTF">2024-05-22T09:01:32Z</dcterms:modified>
</cp:coreProperties>
</file>