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alena.tolloczko\Desktop\priv\WSRM Sienkiewicza\Wentylacja\_do wysyłki\"/>
    </mc:Choice>
  </mc:AlternateContent>
  <xr:revisionPtr revIDLastSave="0" documentId="8_{CD22DD3F-1688-49F6-80B4-AF7514CBDF72}" xr6:coauthVersionLast="47" xr6:coauthVersionMax="47" xr10:uidLastSave="{00000000-0000-0000-0000-000000000000}"/>
  <bookViews>
    <workbookView xWindow="-120" yWindow="-120" windowWidth="29040" windowHeight="15840" xr2:uid="{C18BDCCB-532C-43B0-9405-8EA70A782C4C}"/>
  </bookViews>
  <sheets>
    <sheet name="Arkusz7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9" i="11" l="1"/>
  <c r="I23" i="11"/>
  <c r="I24" i="11"/>
  <c r="I25" i="11"/>
  <c r="I26" i="11"/>
  <c r="I27" i="11"/>
  <c r="I22" i="11"/>
  <c r="G27" i="11"/>
  <c r="G26" i="11"/>
  <c r="G25" i="11"/>
  <c r="G24" i="11"/>
  <c r="G23" i="11"/>
  <c r="G22" i="11"/>
  <c r="J22" i="11" s="1"/>
  <c r="J21" i="11"/>
  <c r="J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J12" i="11"/>
  <c r="J11" i="11"/>
  <c r="I11" i="11"/>
  <c r="J9" i="11"/>
  <c r="J7" i="11"/>
  <c r="I7" i="11"/>
  <c r="H6" i="11"/>
  <c r="G6" i="11"/>
  <c r="H5" i="11"/>
  <c r="G5" i="11"/>
  <c r="H4" i="11"/>
  <c r="G4" i="11"/>
  <c r="H3" i="11"/>
  <c r="G3" i="11"/>
  <c r="J6" i="11" l="1"/>
  <c r="I6" i="11" s="1"/>
  <c r="J17" i="11"/>
  <c r="I17" i="11" s="1"/>
  <c r="J4" i="11"/>
  <c r="I4" i="11" s="1"/>
  <c r="J14" i="11"/>
  <c r="I14" i="11" s="1"/>
  <c r="J16" i="11"/>
  <c r="I16" i="11" s="1"/>
  <c r="J3" i="11"/>
  <c r="I3" i="11" s="1"/>
  <c r="J18" i="11"/>
  <c r="I18" i="11" s="1"/>
  <c r="J13" i="11"/>
  <c r="I13" i="11" s="1"/>
  <c r="J5" i="11"/>
  <c r="I5" i="11" s="1"/>
  <c r="J15" i="11"/>
  <c r="I15" i="11" s="1"/>
  <c r="I30" i="11" l="1"/>
  <c r="I28" i="11" s="1"/>
  <c r="J28" i="11"/>
</calcChain>
</file>

<file path=xl/sharedStrings.xml><?xml version="1.0" encoding="utf-8"?>
<sst xmlns="http://schemas.openxmlformats.org/spreadsheetml/2006/main" count="69" uniqueCount="61">
  <si>
    <t>Nazwa pomieszczenia</t>
  </si>
  <si>
    <t>ZR 1</t>
  </si>
  <si>
    <t>Pokój lekarza</t>
  </si>
  <si>
    <t>ZR 2</t>
  </si>
  <si>
    <t>Pokój socjalny</t>
  </si>
  <si>
    <t>Dyżurka II</t>
  </si>
  <si>
    <t>Poziom</t>
  </si>
  <si>
    <t>Nr pom.</t>
  </si>
  <si>
    <t>Kubatura
V [m3]</t>
  </si>
  <si>
    <t>Dyżurka I</t>
  </si>
  <si>
    <t>Łaz. damska</t>
  </si>
  <si>
    <t>Łaz. Damska</t>
  </si>
  <si>
    <t>Łaz. męska</t>
  </si>
  <si>
    <t>ZR 3</t>
  </si>
  <si>
    <t>ZR 4</t>
  </si>
  <si>
    <t>ZR 5</t>
  </si>
  <si>
    <t>ZR 6</t>
  </si>
  <si>
    <t>ZR 7</t>
  </si>
  <si>
    <t>WC męskie</t>
  </si>
  <si>
    <t>WC damskie</t>
  </si>
  <si>
    <t>Szatnia</t>
  </si>
  <si>
    <t>Przedsionek</t>
  </si>
  <si>
    <t>Dyżurka III</t>
  </si>
  <si>
    <t>ZR 8</t>
  </si>
  <si>
    <t>ZR 9</t>
  </si>
  <si>
    <t>ZR 10</t>
  </si>
  <si>
    <t>ZR 12</t>
  </si>
  <si>
    <t>ZR 14</t>
  </si>
  <si>
    <t>Komputery</t>
  </si>
  <si>
    <t>Pokój TV</t>
  </si>
  <si>
    <t>Dyżurka IV</t>
  </si>
  <si>
    <t>Dyżurka V</t>
  </si>
  <si>
    <t>WC</t>
  </si>
  <si>
    <t>Pom. sprzątaczki</t>
  </si>
  <si>
    <t>ZR 15</t>
  </si>
  <si>
    <t>ZR 16</t>
  </si>
  <si>
    <t>ZR 17</t>
  </si>
  <si>
    <t>ZR 18</t>
  </si>
  <si>
    <t>ZR 19</t>
  </si>
  <si>
    <t>ZR 20</t>
  </si>
  <si>
    <t>ZR 21</t>
  </si>
  <si>
    <t>Komunikacja</t>
  </si>
  <si>
    <t>Hol wejściowy</t>
  </si>
  <si>
    <t>Magazyn podr.</t>
  </si>
  <si>
    <t>ZR 22</t>
  </si>
  <si>
    <t>ZR 23</t>
  </si>
  <si>
    <t>ZR 24</t>
  </si>
  <si>
    <t>ZR 25</t>
  </si>
  <si>
    <t>ZR 26</t>
  </si>
  <si>
    <t>ZR 27</t>
  </si>
  <si>
    <t>Krotność wymian
nN 1/h</t>
  </si>
  <si>
    <t>Powietrze  nawiew.
nV m3/h</t>
  </si>
  <si>
    <t xml:space="preserve"> </t>
  </si>
  <si>
    <t>Powietrze wywiew.
nW m3/h</t>
  </si>
  <si>
    <t>Ilość osób</t>
  </si>
  <si>
    <t>m3/h</t>
  </si>
  <si>
    <t>Na osobę</t>
  </si>
  <si>
    <t>Powietrze  nawiew.
m3/h</t>
  </si>
  <si>
    <t>Krotność 
wymian</t>
  </si>
  <si>
    <t>transfer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</si>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</sst>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 applyAlignment="1">
      <alignment horizontal="left" vertical="center" wrapText="1"/>
    </xf>
    <xf numFmtId="3" fontId="2" fillId="0" borderId="0" xfId="0" applyNumberFormat="1" applyFont="1"/>
    <xf numFmtId="0" fontId="2" fillId="0" borderId="0" xfId="0" applyFont="1"/>
    <xf numFmtId="164" fontId="0" fillId="0" borderId="0" xfId="0" applyNumberFormat="1"/>
    <xf numFmtId="0" fontId="0" fillId="0" borderId="1" xfId="0" applyBorder="1"/>
    <xf numFmtId="165" fontId="0" fillId="0" borderId="0" xfId="0" applyNumberFormat="1"/>
    <xf numFmtId="4" fontId="0" fillId="0" borderId="1" xfId="0" applyNumberFormat="1" applyBorder="1"/>
    <xf numFmtId="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800D7-39E7-4448-9974-0AD229C3DB5E}">
  <dimension ref="A1:T34"/>
  <sheetViews>
    <sheetView tabSelected="1" topLeftCell="A2" zoomScale="130" zoomScaleNormal="130" workbookViewId="0">
      <selection activeCell="I29" sqref="I29"/>
    </sheetView>
  </sheetViews>
  <sheetFormatPr defaultRowHeight="15" x14ac:dyDescent="0.25"/>
  <cols>
    <col min="1" max="1" width="7.5703125" bestFit="1" customWidth="1"/>
    <col min="2" max="2" width="8.140625" customWidth="1"/>
    <col min="3" max="3" width="16" customWidth="1"/>
    <col min="4" max="4" width="9" bestFit="1" customWidth="1"/>
    <col min="5" max="5" width="10.5703125" customWidth="1"/>
    <col min="6" max="6" width="11.7109375" customWidth="1"/>
    <col min="7" max="10" width="18.42578125" customWidth="1"/>
    <col min="11" max="12" width="10" customWidth="1"/>
    <col min="13" max="13" width="10" bestFit="1" customWidth="1"/>
    <col min="14" max="14" width="8.140625" bestFit="1" customWidth="1"/>
    <col min="15" max="15" width="5.140625" customWidth="1"/>
    <col min="16" max="16" width="7.28515625" customWidth="1"/>
    <col min="17" max="17" width="6.85546875" customWidth="1"/>
    <col min="18" max="18" width="13.28515625" style="9" customWidth="1"/>
    <col min="19" max="19" width="10.140625" customWidth="1"/>
  </cols>
  <sheetData>
    <row r="1" spans="1:18" ht="30" hidden="1" x14ac:dyDescent="0.25">
      <c r="A1">
        <v>30</v>
      </c>
      <c r="B1" t="s">
        <v>55</v>
      </c>
      <c r="G1" s="3" t="s">
        <v>58</v>
      </c>
      <c r="H1" t="s">
        <v>56</v>
      </c>
    </row>
    <row r="2" spans="1:18" ht="45" x14ac:dyDescent="0.25">
      <c r="A2" s="4" t="s">
        <v>6</v>
      </c>
      <c r="B2" s="4" t="s">
        <v>7</v>
      </c>
      <c r="C2" s="4" t="s">
        <v>0</v>
      </c>
      <c r="D2" s="4" t="s">
        <v>8</v>
      </c>
      <c r="E2" s="4" t="s">
        <v>50</v>
      </c>
      <c r="F2" s="4" t="s">
        <v>54</v>
      </c>
      <c r="G2" s="4" t="s">
        <v>51</v>
      </c>
      <c r="H2" s="4" t="s">
        <v>51</v>
      </c>
      <c r="I2" s="4" t="s">
        <v>53</v>
      </c>
      <c r="J2" s="1" t="s">
        <v>57</v>
      </c>
      <c r="R2"/>
    </row>
    <row r="3" spans="1:18" ht="14.25" customHeight="1" x14ac:dyDescent="0.25">
      <c r="A3" s="8">
        <v>0</v>
      </c>
      <c r="B3" s="8" t="s">
        <v>1</v>
      </c>
      <c r="C3" s="8" t="s">
        <v>2</v>
      </c>
      <c r="D3" s="10">
        <v>36.959999999999994</v>
      </c>
      <c r="E3" s="8">
        <v>2</v>
      </c>
      <c r="F3" s="8">
        <v>3</v>
      </c>
      <c r="G3" s="8">
        <f>E3*D3</f>
        <v>73.919999999999987</v>
      </c>
      <c r="H3" s="8">
        <f>F3*$A$1</f>
        <v>90</v>
      </c>
      <c r="I3" s="10">
        <f>J3</f>
        <v>90</v>
      </c>
      <c r="J3" s="10">
        <f>ROUNDUP(MAX(G3,H3),0)</f>
        <v>90</v>
      </c>
      <c r="R3"/>
    </row>
    <row r="4" spans="1:18" x14ac:dyDescent="0.25">
      <c r="A4" s="8">
        <v>0</v>
      </c>
      <c r="B4" s="8" t="s">
        <v>3</v>
      </c>
      <c r="C4" s="8" t="s">
        <v>4</v>
      </c>
      <c r="D4" s="10">
        <v>52.611999999999995</v>
      </c>
      <c r="E4" s="8">
        <v>2</v>
      </c>
      <c r="F4" s="8">
        <v>11</v>
      </c>
      <c r="G4" s="8">
        <f t="shared" ref="G4:G6" si="0">E4*D4</f>
        <v>105.22399999999999</v>
      </c>
      <c r="H4" s="8">
        <f>F4*$A$1</f>
        <v>330</v>
      </c>
      <c r="I4" s="10">
        <f t="shared" ref="I4:I6" si="1">J4</f>
        <v>330</v>
      </c>
      <c r="J4" s="10">
        <f>ROUNDUP(MAX(G4,H4),0)</f>
        <v>330</v>
      </c>
      <c r="R4"/>
    </row>
    <row r="5" spans="1:18" x14ac:dyDescent="0.25">
      <c r="A5" s="8">
        <v>0</v>
      </c>
      <c r="B5" s="8" t="s">
        <v>13</v>
      </c>
      <c r="C5" s="8" t="s">
        <v>5</v>
      </c>
      <c r="D5" s="10">
        <v>25.283999999999995</v>
      </c>
      <c r="E5" s="8">
        <v>2</v>
      </c>
      <c r="F5" s="8">
        <v>2</v>
      </c>
      <c r="G5" s="8">
        <f t="shared" si="0"/>
        <v>50.567999999999991</v>
      </c>
      <c r="H5" s="8">
        <f>F5*$A$1</f>
        <v>60</v>
      </c>
      <c r="I5" s="10">
        <f t="shared" si="1"/>
        <v>60</v>
      </c>
      <c r="J5" s="10">
        <f>ROUNDUP(MAX(G5,H5),0)</f>
        <v>60</v>
      </c>
      <c r="R5"/>
    </row>
    <row r="6" spans="1:18" x14ac:dyDescent="0.25">
      <c r="A6" s="8">
        <v>0</v>
      </c>
      <c r="B6" s="8" t="s">
        <v>14</v>
      </c>
      <c r="C6" s="8" t="s">
        <v>9</v>
      </c>
      <c r="D6" s="10">
        <v>34.803999999999995</v>
      </c>
      <c r="E6" s="8">
        <v>2</v>
      </c>
      <c r="F6" s="8">
        <v>2</v>
      </c>
      <c r="G6" s="8">
        <f t="shared" si="0"/>
        <v>69.60799999999999</v>
      </c>
      <c r="H6" s="8">
        <f>F6*$A$1</f>
        <v>60</v>
      </c>
      <c r="I6" s="10">
        <f t="shared" si="1"/>
        <v>70</v>
      </c>
      <c r="J6" s="10">
        <f>ROUNDUP(MAX(G6,H6),0)</f>
        <v>70</v>
      </c>
      <c r="K6" s="2"/>
      <c r="L6" s="2"/>
      <c r="M6" s="2"/>
      <c r="N6" s="7"/>
    </row>
    <row r="7" spans="1:18" x14ac:dyDescent="0.25">
      <c r="A7" s="8">
        <v>0</v>
      </c>
      <c r="B7" s="8" t="s">
        <v>15</v>
      </c>
      <c r="C7" s="8" t="s">
        <v>10</v>
      </c>
      <c r="D7" s="10">
        <v>10.891999999999999</v>
      </c>
      <c r="E7" s="8"/>
      <c r="F7" s="8" t="s">
        <v>52</v>
      </c>
      <c r="G7" s="8"/>
      <c r="H7" s="8"/>
      <c r="I7" s="8">
        <f>80+50</f>
        <v>130</v>
      </c>
      <c r="J7" s="10">
        <f>ROUNDUP(MAX(G7,H7),0)</f>
        <v>0</v>
      </c>
      <c r="K7" s="2"/>
      <c r="L7" s="2"/>
      <c r="M7" s="2"/>
      <c r="N7" s="7"/>
    </row>
    <row r="8" spans="1:18" x14ac:dyDescent="0.25">
      <c r="A8" s="8">
        <v>0</v>
      </c>
      <c r="B8" s="8" t="s">
        <v>16</v>
      </c>
      <c r="C8" s="8" t="s">
        <v>11</v>
      </c>
      <c r="D8" s="10">
        <v>9.8839999999999986</v>
      </c>
      <c r="E8" s="8"/>
      <c r="F8" s="8"/>
      <c r="G8" s="8"/>
      <c r="H8" s="8"/>
      <c r="I8" s="10"/>
      <c r="J8" s="10" t="s">
        <v>59</v>
      </c>
      <c r="K8" s="2"/>
      <c r="L8" s="2"/>
      <c r="M8" s="2"/>
      <c r="N8" s="7"/>
    </row>
    <row r="9" spans="1:18" x14ac:dyDescent="0.25">
      <c r="A9" s="8">
        <v>0</v>
      </c>
      <c r="B9" s="8" t="s">
        <v>17</v>
      </c>
      <c r="C9" s="8" t="s">
        <v>12</v>
      </c>
      <c r="D9" s="10">
        <v>11.172000000000001</v>
      </c>
      <c r="E9" s="8"/>
      <c r="F9" s="8"/>
      <c r="G9" s="8"/>
      <c r="H9" s="8"/>
      <c r="I9" s="8">
        <v>130</v>
      </c>
      <c r="J9" s="10">
        <f>ROUNDUP(MAX(G9,H9),0)</f>
        <v>0</v>
      </c>
      <c r="K9" s="2"/>
      <c r="L9" s="2"/>
      <c r="M9" s="2"/>
      <c r="N9" s="7"/>
    </row>
    <row r="10" spans="1:18" x14ac:dyDescent="0.25">
      <c r="A10" s="8">
        <v>0</v>
      </c>
      <c r="B10" s="8" t="s">
        <v>23</v>
      </c>
      <c r="C10" s="8" t="s">
        <v>12</v>
      </c>
      <c r="D10" s="10">
        <v>8.4839999999999982</v>
      </c>
      <c r="E10" s="8"/>
      <c r="F10" s="8"/>
      <c r="G10" s="8"/>
      <c r="H10" s="8"/>
      <c r="I10" s="8"/>
      <c r="J10" s="10" t="s">
        <v>59</v>
      </c>
      <c r="K10" s="2"/>
      <c r="L10" s="2"/>
      <c r="M10" s="2"/>
      <c r="N10" s="7"/>
    </row>
    <row r="11" spans="1:18" x14ac:dyDescent="0.25">
      <c r="A11" s="8">
        <v>0</v>
      </c>
      <c r="B11" s="8" t="s">
        <v>24</v>
      </c>
      <c r="C11" s="8" t="s">
        <v>18</v>
      </c>
      <c r="D11" s="10">
        <v>10.78</v>
      </c>
      <c r="E11" s="8"/>
      <c r="F11" s="8"/>
      <c r="G11" s="8"/>
      <c r="H11" s="8"/>
      <c r="I11" s="8">
        <f>25+50</f>
        <v>75</v>
      </c>
      <c r="J11" s="10">
        <f>ROUNDUP(MAX(G11,H11),0)</f>
        <v>0</v>
      </c>
      <c r="K11" s="2"/>
      <c r="L11" s="2"/>
      <c r="M11" s="2"/>
      <c r="N11" s="7"/>
    </row>
    <row r="12" spans="1:18" x14ac:dyDescent="0.25">
      <c r="A12" s="8">
        <v>0</v>
      </c>
      <c r="B12" s="8" t="s">
        <v>25</v>
      </c>
      <c r="C12" s="8" t="s">
        <v>19</v>
      </c>
      <c r="D12" s="10">
        <v>6.6360000000000001</v>
      </c>
      <c r="E12" s="8"/>
      <c r="F12" s="8"/>
      <c r="G12" s="8"/>
      <c r="H12" s="8"/>
      <c r="I12" s="8">
        <v>50</v>
      </c>
      <c r="J12" s="10">
        <f>ROUNDUP(MAX(G12,H12),0)</f>
        <v>0</v>
      </c>
      <c r="K12" s="2"/>
      <c r="L12" s="2"/>
      <c r="M12" s="2"/>
      <c r="N12" s="7"/>
    </row>
    <row r="13" spans="1:18" x14ac:dyDescent="0.25">
      <c r="A13" s="8">
        <v>0</v>
      </c>
      <c r="B13" s="8" t="s">
        <v>26</v>
      </c>
      <c r="C13" s="8" t="s">
        <v>20</v>
      </c>
      <c r="D13" s="10">
        <v>46.078399999999995</v>
      </c>
      <c r="E13" s="8">
        <v>4</v>
      </c>
      <c r="F13" s="8">
        <v>15</v>
      </c>
      <c r="G13" s="8">
        <f t="shared" ref="G13" si="2">E13*D13</f>
        <v>184.31359999999998</v>
      </c>
      <c r="H13" s="8">
        <f t="shared" ref="H13" si="3">F13*$A$1</f>
        <v>450</v>
      </c>
      <c r="I13" s="10">
        <f>J13</f>
        <v>185</v>
      </c>
      <c r="J13" s="10">
        <f>ROUNDUP(G13,0)</f>
        <v>185</v>
      </c>
      <c r="K13" s="2"/>
      <c r="L13" s="2"/>
      <c r="M13" s="2"/>
      <c r="N13" s="7"/>
    </row>
    <row r="14" spans="1:18" x14ac:dyDescent="0.25">
      <c r="A14" s="8">
        <v>0</v>
      </c>
      <c r="B14" s="8" t="s">
        <v>27</v>
      </c>
      <c r="C14" s="8" t="s">
        <v>22</v>
      </c>
      <c r="D14" s="10">
        <v>42.556800000000003</v>
      </c>
      <c r="E14" s="8">
        <v>2</v>
      </c>
      <c r="F14" s="8">
        <v>3</v>
      </c>
      <c r="G14" s="8">
        <f t="shared" ref="G14:G18" si="4">E14*D14</f>
        <v>85.113600000000005</v>
      </c>
      <c r="H14" s="8">
        <f t="shared" ref="H14:H18" si="5">F14*$A$1</f>
        <v>90</v>
      </c>
      <c r="I14" s="10">
        <f>J14</f>
        <v>90</v>
      </c>
      <c r="J14" s="10">
        <f t="shared" ref="J14:J19" si="6">ROUNDUP(MAX(G14,H14),0)</f>
        <v>90</v>
      </c>
      <c r="K14" s="2"/>
      <c r="L14" s="2"/>
      <c r="M14" s="2"/>
      <c r="N14" s="7"/>
    </row>
    <row r="15" spans="1:18" x14ac:dyDescent="0.25">
      <c r="A15" s="8">
        <v>0</v>
      </c>
      <c r="B15" s="8" t="s">
        <v>34</v>
      </c>
      <c r="C15" s="8" t="s">
        <v>28</v>
      </c>
      <c r="D15" s="10">
        <v>19.319199999999999</v>
      </c>
      <c r="E15" s="8">
        <v>2</v>
      </c>
      <c r="F15" s="8">
        <v>2</v>
      </c>
      <c r="G15" s="8">
        <f t="shared" si="4"/>
        <v>38.638399999999997</v>
      </c>
      <c r="H15" s="8">
        <f t="shared" si="5"/>
        <v>60</v>
      </c>
      <c r="I15" s="10">
        <f t="shared" ref="I15:I18" si="7">J15</f>
        <v>60</v>
      </c>
      <c r="J15" s="10">
        <f t="shared" si="6"/>
        <v>60</v>
      </c>
      <c r="K15" s="2"/>
      <c r="L15" s="2"/>
      <c r="M15" s="2"/>
      <c r="N15" s="7"/>
    </row>
    <row r="16" spans="1:18" x14ac:dyDescent="0.25">
      <c r="A16" s="8">
        <v>0</v>
      </c>
      <c r="B16" s="8" t="s">
        <v>35</v>
      </c>
      <c r="C16" s="8" t="s">
        <v>29</v>
      </c>
      <c r="D16" s="10">
        <v>23.460800000000003</v>
      </c>
      <c r="E16" s="8">
        <v>2</v>
      </c>
      <c r="F16" s="8">
        <v>4</v>
      </c>
      <c r="G16" s="8">
        <f t="shared" si="4"/>
        <v>46.921600000000005</v>
      </c>
      <c r="H16" s="8">
        <f t="shared" si="5"/>
        <v>120</v>
      </c>
      <c r="I16" s="10">
        <f t="shared" si="7"/>
        <v>120</v>
      </c>
      <c r="J16" s="10">
        <f t="shared" si="6"/>
        <v>120</v>
      </c>
      <c r="K16" s="2"/>
      <c r="L16" s="2"/>
      <c r="M16" s="2"/>
      <c r="N16" s="7"/>
    </row>
    <row r="17" spans="1:20" x14ac:dyDescent="0.25">
      <c r="A17" s="8">
        <v>0</v>
      </c>
      <c r="B17" s="8" t="s">
        <v>36</v>
      </c>
      <c r="C17" s="8" t="s">
        <v>30</v>
      </c>
      <c r="D17" s="10">
        <v>34.1</v>
      </c>
      <c r="E17" s="8">
        <v>2</v>
      </c>
      <c r="F17" s="8">
        <v>3</v>
      </c>
      <c r="G17" s="8">
        <f t="shared" si="4"/>
        <v>68.2</v>
      </c>
      <c r="H17" s="8">
        <f t="shared" si="5"/>
        <v>90</v>
      </c>
      <c r="I17" s="10">
        <f t="shared" si="7"/>
        <v>90</v>
      </c>
      <c r="J17" s="10">
        <f t="shared" si="6"/>
        <v>90</v>
      </c>
      <c r="K17" s="2"/>
      <c r="L17" s="2"/>
      <c r="M17" s="2"/>
      <c r="N17" s="7"/>
    </row>
    <row r="18" spans="1:20" x14ac:dyDescent="0.25">
      <c r="A18" s="8">
        <v>0</v>
      </c>
      <c r="B18" s="8" t="s">
        <v>37</v>
      </c>
      <c r="C18" s="8" t="s">
        <v>31</v>
      </c>
      <c r="D18" s="10">
        <v>43.077600000000004</v>
      </c>
      <c r="E18" s="8">
        <v>2</v>
      </c>
      <c r="F18" s="8">
        <v>3</v>
      </c>
      <c r="G18" s="8">
        <f t="shared" si="4"/>
        <v>86.155200000000008</v>
      </c>
      <c r="H18" s="8">
        <f t="shared" si="5"/>
        <v>90</v>
      </c>
      <c r="I18" s="10">
        <f t="shared" si="7"/>
        <v>90</v>
      </c>
      <c r="J18" s="10">
        <f t="shared" si="6"/>
        <v>90</v>
      </c>
      <c r="K18" s="2"/>
      <c r="L18" s="2"/>
      <c r="M18" s="2"/>
      <c r="N18" s="7"/>
    </row>
    <row r="19" spans="1:20" x14ac:dyDescent="0.25">
      <c r="A19" s="8">
        <v>0</v>
      </c>
      <c r="B19" s="8" t="s">
        <v>38</v>
      </c>
      <c r="C19" s="8" t="s">
        <v>32</v>
      </c>
      <c r="D19" s="10">
        <v>3.2984</v>
      </c>
      <c r="E19" s="8"/>
      <c r="F19" s="8"/>
      <c r="G19" s="8"/>
      <c r="H19" s="8"/>
      <c r="I19" s="8">
        <v>50</v>
      </c>
      <c r="J19" s="10">
        <f t="shared" si="6"/>
        <v>0</v>
      </c>
      <c r="K19" s="2"/>
      <c r="L19" s="2"/>
      <c r="M19" s="2"/>
      <c r="N19" s="7"/>
    </row>
    <row r="20" spans="1:20" x14ac:dyDescent="0.25">
      <c r="A20" s="8">
        <v>0</v>
      </c>
      <c r="B20" s="8" t="s">
        <v>39</v>
      </c>
      <c r="C20" s="8" t="s">
        <v>32</v>
      </c>
      <c r="D20" s="10">
        <v>3.6456</v>
      </c>
      <c r="E20" s="8"/>
      <c r="F20" s="8"/>
      <c r="G20" s="8"/>
      <c r="H20" s="8"/>
      <c r="I20" s="8"/>
      <c r="J20" s="10" t="s">
        <v>59</v>
      </c>
      <c r="K20" s="2"/>
      <c r="L20" s="2"/>
      <c r="M20" s="2"/>
      <c r="N20" s="7"/>
    </row>
    <row r="21" spans="1:20" x14ac:dyDescent="0.25">
      <c r="A21" s="8">
        <v>0</v>
      </c>
      <c r="B21" s="8" t="s">
        <v>40</v>
      </c>
      <c r="C21" s="8" t="s">
        <v>33</v>
      </c>
      <c r="D21" s="10">
        <v>9.1</v>
      </c>
      <c r="E21" s="8"/>
      <c r="F21" s="8"/>
      <c r="G21" s="8"/>
      <c r="H21" s="8"/>
      <c r="I21" s="8">
        <v>30</v>
      </c>
      <c r="J21" s="10">
        <f>ROUNDUP(MAX(G21,H21),0)</f>
        <v>0</v>
      </c>
      <c r="K21" s="2"/>
      <c r="L21" s="2"/>
      <c r="M21" s="2"/>
      <c r="N21" s="7"/>
      <c r="T21" s="5"/>
    </row>
    <row r="22" spans="1:20" x14ac:dyDescent="0.25">
      <c r="A22" s="8">
        <v>0</v>
      </c>
      <c r="B22" s="8" t="s">
        <v>44</v>
      </c>
      <c r="C22" s="8" t="s">
        <v>41</v>
      </c>
      <c r="D22" s="10">
        <v>79.688000000000002</v>
      </c>
      <c r="E22" s="8">
        <v>1.5</v>
      </c>
      <c r="F22" s="8"/>
      <c r="G22" s="8">
        <f t="shared" ref="G22:G27" si="8">E22*D22</f>
        <v>119.53200000000001</v>
      </c>
      <c r="H22" s="8"/>
      <c r="I22" s="10">
        <f>J22</f>
        <v>120</v>
      </c>
      <c r="J22" s="10">
        <f>ROUNDUP(MAX(G22,H22),0)</f>
        <v>120</v>
      </c>
      <c r="K22" s="2"/>
      <c r="L22" s="2"/>
      <c r="M22" s="2"/>
      <c r="N22" s="7"/>
    </row>
    <row r="23" spans="1:20" x14ac:dyDescent="0.25">
      <c r="A23" s="8">
        <v>0</v>
      </c>
      <c r="B23" s="8" t="s">
        <v>45</v>
      </c>
      <c r="C23" s="8" t="s">
        <v>41</v>
      </c>
      <c r="D23" s="10">
        <v>9.1839999999999993</v>
      </c>
      <c r="E23" s="8">
        <v>1.5</v>
      </c>
      <c r="F23" s="8"/>
      <c r="G23" s="8">
        <f t="shared" si="8"/>
        <v>13.776</v>
      </c>
      <c r="H23" s="8"/>
      <c r="I23" s="10">
        <f t="shared" ref="I23:I27" si="9">J23</f>
        <v>15</v>
      </c>
      <c r="J23" s="10">
        <v>15</v>
      </c>
      <c r="K23" s="2"/>
      <c r="L23" s="2"/>
      <c r="M23" s="2"/>
      <c r="N23" s="7"/>
    </row>
    <row r="24" spans="1:20" x14ac:dyDescent="0.25">
      <c r="A24" s="8">
        <v>0</v>
      </c>
      <c r="B24" s="8" t="s">
        <v>46</v>
      </c>
      <c r="C24" s="8" t="s">
        <v>41</v>
      </c>
      <c r="D24" s="10">
        <v>14.0616</v>
      </c>
      <c r="E24" s="8">
        <v>1.5</v>
      </c>
      <c r="F24" s="8"/>
      <c r="G24" s="8">
        <f t="shared" si="8"/>
        <v>21.092400000000001</v>
      </c>
      <c r="H24" s="8"/>
      <c r="I24" s="10">
        <f t="shared" si="9"/>
        <v>20</v>
      </c>
      <c r="J24" s="10">
        <v>20</v>
      </c>
      <c r="K24" s="2"/>
      <c r="L24" s="2"/>
      <c r="M24" s="2"/>
      <c r="N24" s="7"/>
    </row>
    <row r="25" spans="1:20" x14ac:dyDescent="0.25">
      <c r="A25" s="8">
        <v>0</v>
      </c>
      <c r="B25" s="8" t="s">
        <v>47</v>
      </c>
      <c r="C25" s="8" t="s">
        <v>42</v>
      </c>
      <c r="D25" s="10">
        <v>18.0792</v>
      </c>
      <c r="E25" s="8">
        <v>1.5</v>
      </c>
      <c r="F25" s="8"/>
      <c r="G25" s="8">
        <f t="shared" si="8"/>
        <v>27.1188</v>
      </c>
      <c r="H25" s="8"/>
      <c r="I25" s="10">
        <f t="shared" si="9"/>
        <v>20</v>
      </c>
      <c r="J25" s="10">
        <v>20</v>
      </c>
      <c r="K25" s="2"/>
      <c r="L25" s="2"/>
      <c r="M25" s="2"/>
      <c r="N25" s="7"/>
      <c r="T25" s="6"/>
    </row>
    <row r="26" spans="1:20" x14ac:dyDescent="0.25">
      <c r="A26" s="8">
        <v>0</v>
      </c>
      <c r="B26" s="8" t="s">
        <v>48</v>
      </c>
      <c r="C26" s="8" t="s">
        <v>21</v>
      </c>
      <c r="D26" s="10">
        <v>10.9864</v>
      </c>
      <c r="E26" s="8">
        <v>1.5</v>
      </c>
      <c r="F26" s="8"/>
      <c r="G26" s="8">
        <f t="shared" si="8"/>
        <v>16.479599999999998</v>
      </c>
      <c r="H26" s="8"/>
      <c r="I26" s="10">
        <f t="shared" si="9"/>
        <v>15</v>
      </c>
      <c r="J26" s="10">
        <v>15</v>
      </c>
      <c r="K26" s="2"/>
      <c r="L26" s="2"/>
      <c r="M26" s="2"/>
      <c r="N26" s="7"/>
    </row>
    <row r="27" spans="1:20" x14ac:dyDescent="0.25">
      <c r="A27" s="8">
        <v>0</v>
      </c>
      <c r="B27" s="8" t="s">
        <v>49</v>
      </c>
      <c r="C27" s="8" t="s">
        <v>43</v>
      </c>
      <c r="D27" s="10">
        <v>9.4639999999999986</v>
      </c>
      <c r="E27" s="8">
        <v>1</v>
      </c>
      <c r="F27" s="8"/>
      <c r="G27" s="8">
        <f t="shared" si="8"/>
        <v>9.4639999999999986</v>
      </c>
      <c r="H27" s="8"/>
      <c r="I27" s="10">
        <f t="shared" si="9"/>
        <v>20</v>
      </c>
      <c r="J27" s="10">
        <v>20</v>
      </c>
      <c r="K27" s="2"/>
      <c r="L27" s="2"/>
      <c r="M27" s="2"/>
      <c r="N27" s="2"/>
    </row>
    <row r="28" spans="1:20" x14ac:dyDescent="0.25">
      <c r="A28" s="12" t="s">
        <v>60</v>
      </c>
      <c r="B28" s="13"/>
      <c r="C28" s="13"/>
      <c r="D28" s="13"/>
      <c r="E28" s="13"/>
      <c r="F28" s="13"/>
      <c r="G28" s="13"/>
      <c r="H28" s="14"/>
      <c r="I28" s="11">
        <f>I30-I29</f>
        <v>1395</v>
      </c>
      <c r="J28" s="11">
        <f>SUM(J3:J27)</f>
        <v>1395</v>
      </c>
      <c r="K28" s="2"/>
      <c r="L28" s="2"/>
      <c r="M28" s="2"/>
      <c r="N28" s="2"/>
    </row>
    <row r="29" spans="1:20" x14ac:dyDescent="0.25">
      <c r="A29" s="12"/>
      <c r="B29" s="13"/>
      <c r="C29" s="13"/>
      <c r="D29" s="13"/>
      <c r="E29" s="13"/>
      <c r="F29" s="13"/>
      <c r="G29" s="13"/>
      <c r="H29" s="14"/>
      <c r="I29" s="11">
        <f>I21+I19+I12+I11+I9+I7</f>
        <v>465</v>
      </c>
      <c r="J29" s="11"/>
      <c r="K29" s="2"/>
      <c r="L29" s="2"/>
      <c r="M29" s="2"/>
      <c r="N29" s="2"/>
    </row>
    <row r="30" spans="1:20" x14ac:dyDescent="0.25">
      <c r="A30" s="12" t="s">
        <v>60</v>
      </c>
      <c r="B30" s="13"/>
      <c r="C30" s="13"/>
      <c r="D30" s="13"/>
      <c r="E30" s="13"/>
      <c r="F30" s="13"/>
      <c r="G30" s="13"/>
      <c r="H30" s="14"/>
      <c r="I30" s="11">
        <f>SUM(I3:I27)</f>
        <v>1860</v>
      </c>
      <c r="J30" s="11"/>
      <c r="K30" s="2"/>
      <c r="L30" s="2"/>
      <c r="M30" s="2"/>
      <c r="N30" s="2"/>
    </row>
    <row r="31" spans="1:20" x14ac:dyDescent="0.25">
      <c r="K31" s="2"/>
      <c r="L31" s="2"/>
      <c r="M31" s="2"/>
      <c r="N31" s="2"/>
    </row>
    <row r="32" spans="1:20" x14ac:dyDescent="0.25">
      <c r="J32" s="2"/>
      <c r="K32" s="2"/>
      <c r="L32" s="2"/>
      <c r="M32" s="2"/>
      <c r="N32" s="2"/>
    </row>
    <row r="33" spans="10:14" x14ac:dyDescent="0.25">
      <c r="J33" s="2"/>
      <c r="K33" s="2"/>
      <c r="L33" s="2"/>
      <c r="M33" s="2"/>
      <c r="N33" s="2"/>
    </row>
    <row r="34" spans="10:14" x14ac:dyDescent="0.25">
      <c r="J34" s="2"/>
      <c r="K34" s="2"/>
      <c r="L34" s="2"/>
      <c r="M34" s="2"/>
      <c r="N34" s="2"/>
    </row>
  </sheetData>
  <mergeCells count="3">
    <mergeCell ref="A28:H28"/>
    <mergeCell ref="A29:H29"/>
    <mergeCell ref="A30:H3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K a 9 C V f m n E b i k A A A A 9 g A A A B I A H A B D b 2 5 m a W c v U G F j a 2 F n Z S 5 4 b W w g o h g A K K A U A A A A A A A A A A A A A A A A A A A A A A A A A A A A h Y 8 x D o I w G I W v Q r r T F k w M k p 8 y u E J C Y m J c m 1 K h A Q q h x X I 3 B 4 / k F c Q o 6 u b 4 v v c N 7 9 2 v N 0 j n r v U u c j S q 1 w k K M E W e 1 K I v l a 4 S N N m z H 6 G U Q c F F w y v p L b I 2 8 W z K B N X W D j E h z j n s N r g f K x J S G p B T n h 1 E L T u O P r L 6 L / t K G 8 u 1 k I j B 8 T W G h T i g E d 5 F W 0 y B r B B y p b 9 C u O x 9 t j 8 Q 9 l N r p 1 G y o f W L D M g a g b w / s A d Q S w M E F A A C A A g A K a 9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m v Q l U o i k e 4 D g A A A B E A A A A T A B w A R m 9 y b X V s Y X M v U 2 V j d G l v b j E u b S C i G A A o o B Q A A A A A A A A A A A A A A A A A A A A A A A A A A A A r T k 0 u y c z P U w i G 0 I b W A F B L A Q I t A B Q A A g A I A C m v Q l X 5 p x G 4 p A A A A P Y A A A A S A A A A A A A A A A A A A A A A A A A A A A B D b 2 5 m a W c v U G F j a 2 F n Z S 5 4 b W x Q S w E C L Q A U A A I A C A A p r 0 J V D 8 r p q 6 Q A A A D p A A A A E w A A A A A A A A A A A A A A A A D w A A A A W 0 N v b n R l b n R f V H l w Z X N d L n h t b F B L A Q I t A B Q A A g A I A C m v Q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q E 3 Z X 6 k g W S Z W Z i 0 n F L n 8 X A A A A A A I A A A A A A A N m A A D A A A A A E A A A A H L n a y e D p H X o l L g y q 2 3 C F N Q A A A A A B I A A A K A A A A A Q A A A A L O v + u I y I i F h I 8 Y T I o y r x D V A A A A A a n I O 8 N W Y 7 0 1 o W 5 1 b Y x t K + v Y h p F 9 b g 5 j S m + J r R z M s 2 U e Y W o Q j 3 3 X t O 7 R l A 2 G + 4 Y q D Y d P 3 G 8 h H v D v g b m Y 2 C i V t / J Y G D q L V j N 5 Z Y x k O k Q K P x 5 R Q A A A D w + e Z G T o F E 0 1 J K 4 0 L q T n 3 t K Q A / w A = = < / D a t a M a s h u p > 
</file>

<file path=customXml/itemProps1.xml><?xml version="1.0" encoding="utf-8"?>
<ds:datastoreItem xmlns:ds="http://schemas.openxmlformats.org/officeDocument/2006/customXml" ds:itemID="{1E4C09CE-7116-43C6-A2F1-073FD6AFD6A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Tołłoczko</dc:creator>
  <cp:lastModifiedBy>Magdalena Tołłoczko</cp:lastModifiedBy>
  <dcterms:created xsi:type="dcterms:W3CDTF">2022-06-26T16:21:11Z</dcterms:created>
  <dcterms:modified xsi:type="dcterms:W3CDTF">2023-02-04T21:00:40Z</dcterms:modified>
</cp:coreProperties>
</file>