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135" tabRatio="693" firstSheet="1" activeTab="14"/>
  </bookViews>
  <sheets>
    <sheet name=" 1 vwr international" sheetId="34" state="hidden" r:id="rId1"/>
    <sheet name="część nr 1" sheetId="2" r:id="rId2"/>
    <sheet name="5 elektromed_SCruz" sheetId="35" state="hidden" r:id="rId3"/>
    <sheet name="część nr 2" sheetId="5" r:id="rId4"/>
    <sheet name="część nr 3" sheetId="8" r:id="rId5"/>
    <sheet name="część nr 4" sheetId="9" r:id="rId6"/>
    <sheet name="część nr 5" sheetId="11" r:id="rId7"/>
    <sheet name="część nr 6" sheetId="18" r:id="rId8"/>
    <sheet name="część nr 7" sheetId="23" r:id="rId9"/>
    <sheet name="część nr 8" sheetId="28" r:id="rId10"/>
    <sheet name="część nr 9" sheetId="39" r:id="rId11"/>
    <sheet name="część nr 10" sheetId="49" r:id="rId12"/>
    <sheet name="część nr 11" sheetId="55" r:id="rId13"/>
    <sheet name="część nr 12" sheetId="58" r:id="rId14"/>
    <sheet name="część nr 13" sheetId="60" r:id="rId15"/>
    <sheet name="28 KRAKCHEMIA" sheetId="36" state="hidden" r:id="rId16"/>
    <sheet name="28 ALFACHEM" sheetId="37" state="hidden" r:id="rId17"/>
  </sheets>
  <definedNames>
    <definedName name="_xlnm.Print_Area" localSheetId="0">' 1 vwr international'!$A$1:$K$25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60"/>
  <c r="K38"/>
  <c r="H7" i="58" l="1"/>
  <c r="K7"/>
  <c r="H17" i="55" l="1"/>
  <c r="K17" l="1"/>
  <c r="K5" i="49" l="1"/>
  <c r="H5"/>
  <c r="H8" i="39" l="1"/>
  <c r="K8" l="1"/>
  <c r="K9" i="28" l="1"/>
  <c r="H9" l="1"/>
  <c r="K16" i="23" l="1"/>
  <c r="H16"/>
  <c r="H13" i="18" l="1"/>
  <c r="K13" l="1"/>
  <c r="H31" i="11" l="1"/>
  <c r="K31" l="1"/>
  <c r="K6" i="8" l="1"/>
  <c r="H6"/>
  <c r="K16" i="5" l="1"/>
  <c r="H16"/>
  <c r="K38" i="2" l="1"/>
  <c r="H38" l="1"/>
  <c r="J159" i="37" l="1"/>
  <c r="K135"/>
  <c r="J135"/>
  <c r="J127"/>
  <c r="J94"/>
  <c r="J28"/>
  <c r="K25"/>
  <c r="J25"/>
  <c r="J7"/>
  <c r="J8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K159"/>
  <c r="J161"/>
  <c r="K161"/>
  <c r="J162"/>
  <c r="K162"/>
  <c r="J163"/>
  <c r="K163"/>
  <c r="J164"/>
  <c r="K164"/>
  <c r="J165"/>
  <c r="K165"/>
  <c r="J166"/>
  <c r="K166"/>
  <c r="J129"/>
  <c r="K129"/>
  <c r="J130"/>
  <c r="K130"/>
  <c r="J131"/>
  <c r="K131"/>
  <c r="J132"/>
  <c r="K132"/>
  <c r="J133"/>
  <c r="K133"/>
  <c r="J134"/>
  <c r="K13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89"/>
  <c r="K89"/>
  <c r="J90"/>
  <c r="K90"/>
  <c r="J84"/>
  <c r="K84"/>
  <c r="J85"/>
  <c r="K85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6"/>
  <c r="K6"/>
  <c r="K7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6"/>
  <c r="K26"/>
  <c r="J27"/>
  <c r="K27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K92"/>
  <c r="J92"/>
  <c r="K91"/>
  <c r="J91"/>
  <c r="H7"/>
  <c r="H17"/>
  <c r="H25"/>
  <c r="H26"/>
  <c r="H33"/>
  <c r="H37"/>
  <c r="H59"/>
  <c r="H101"/>
  <c r="H116"/>
  <c r="H127"/>
  <c r="H138"/>
  <c r="G160"/>
  <c r="K160" s="1"/>
  <c r="H146"/>
  <c r="H148"/>
  <c r="H161"/>
  <c r="H166"/>
  <c r="H165"/>
  <c r="H164"/>
  <c r="H163"/>
  <c r="H162"/>
  <c r="H159"/>
  <c r="H158"/>
  <c r="H157"/>
  <c r="H156"/>
  <c r="H155"/>
  <c r="H154"/>
  <c r="H153"/>
  <c r="H152"/>
  <c r="H151"/>
  <c r="H150"/>
  <c r="H149"/>
  <c r="H147"/>
  <c r="H145"/>
  <c r="H144"/>
  <c r="H143"/>
  <c r="H142"/>
  <c r="H141"/>
  <c r="H140"/>
  <c r="H139"/>
  <c r="K137"/>
  <c r="J137"/>
  <c r="H137"/>
  <c r="K136"/>
  <c r="J136"/>
  <c r="H136"/>
  <c r="H135"/>
  <c r="H134"/>
  <c r="H133"/>
  <c r="H132"/>
  <c r="H131"/>
  <c r="H130"/>
  <c r="H129"/>
  <c r="K128"/>
  <c r="J128"/>
  <c r="H128"/>
  <c r="K127"/>
  <c r="K126"/>
  <c r="J126"/>
  <c r="H126"/>
  <c r="H125"/>
  <c r="H124"/>
  <c r="H123"/>
  <c r="H122"/>
  <c r="H121"/>
  <c r="H120"/>
  <c r="H119"/>
  <c r="H118"/>
  <c r="H117"/>
  <c r="H115"/>
  <c r="H114"/>
  <c r="H113"/>
  <c r="H112"/>
  <c r="H111"/>
  <c r="H110"/>
  <c r="H109"/>
  <c r="H108"/>
  <c r="H107"/>
  <c r="H106"/>
  <c r="H105"/>
  <c r="H104"/>
  <c r="H103"/>
  <c r="H102"/>
  <c r="H100"/>
  <c r="H99"/>
  <c r="H98"/>
  <c r="H97"/>
  <c r="H96"/>
  <c r="H95"/>
  <c r="H94"/>
  <c r="K93"/>
  <c r="J93"/>
  <c r="H93"/>
  <c r="H92"/>
  <c r="H91"/>
  <c r="H90"/>
  <c r="H89"/>
  <c r="K88"/>
  <c r="J88"/>
  <c r="H88"/>
  <c r="K87"/>
  <c r="J87"/>
  <c r="H87"/>
  <c r="K86"/>
  <c r="J86"/>
  <c r="H86"/>
  <c r="H85"/>
  <c r="H84"/>
  <c r="K83"/>
  <c r="J83"/>
  <c r="H83"/>
  <c r="K82"/>
  <c r="J82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K58"/>
  <c r="J58"/>
  <c r="H58"/>
  <c r="K57"/>
  <c r="J57"/>
  <c r="H57"/>
  <c r="K56"/>
  <c r="J56"/>
  <c r="H56"/>
  <c r="K55"/>
  <c r="J55"/>
  <c r="H55"/>
  <c r="H54"/>
  <c r="H53"/>
  <c r="H52"/>
  <c r="H51"/>
  <c r="H50"/>
  <c r="H49"/>
  <c r="H48"/>
  <c r="H47"/>
  <c r="H46"/>
  <c r="H45"/>
  <c r="H44"/>
  <c r="H43"/>
  <c r="H42"/>
  <c r="K41"/>
  <c r="J41"/>
  <c r="H41"/>
  <c r="K40"/>
  <c r="J40"/>
  <c r="H40"/>
  <c r="H39"/>
  <c r="H38"/>
  <c r="H36"/>
  <c r="H35"/>
  <c r="H34"/>
  <c r="H32"/>
  <c r="H31"/>
  <c r="H30"/>
  <c r="H29"/>
  <c r="H28"/>
  <c r="H27"/>
  <c r="H24"/>
  <c r="H23"/>
  <c r="H22"/>
  <c r="H21"/>
  <c r="H20"/>
  <c r="H19"/>
  <c r="H18"/>
  <c r="H16"/>
  <c r="H15"/>
  <c r="H14"/>
  <c r="H13"/>
  <c r="H12"/>
  <c r="H11"/>
  <c r="H10"/>
  <c r="H9"/>
  <c r="H8"/>
  <c r="H6"/>
  <c r="K5"/>
  <c r="J5"/>
  <c r="H5"/>
  <c r="J160" l="1"/>
  <c r="H160"/>
  <c r="H167"/>
  <c r="K167"/>
  <c r="K78" i="36" l="1"/>
  <c r="J40"/>
  <c r="J55"/>
  <c r="J56"/>
  <c r="J57"/>
  <c r="J82"/>
  <c r="J86"/>
  <c r="J87"/>
  <c r="J126"/>
  <c r="J127"/>
  <c r="J135"/>
  <c r="J136"/>
  <c r="J166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1"/>
  <c r="J42"/>
  <c r="J43"/>
  <c r="J44"/>
  <c r="J45"/>
  <c r="J46"/>
  <c r="J47"/>
  <c r="J48"/>
  <c r="J49"/>
  <c r="J50"/>
  <c r="J51"/>
  <c r="J52"/>
  <c r="J53"/>
  <c r="J54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3"/>
  <c r="J84"/>
  <c r="J85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8"/>
  <c r="J129"/>
  <c r="J130"/>
  <c r="J131"/>
  <c r="J132"/>
  <c r="J133"/>
  <c r="J134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5"/>
  <c r="K110" l="1"/>
  <c r="K166"/>
  <c r="H166"/>
  <c r="K165"/>
  <c r="H165"/>
  <c r="K164"/>
  <c r="H164"/>
  <c r="K163"/>
  <c r="H163"/>
  <c r="K162"/>
  <c r="H162"/>
  <c r="K161"/>
  <c r="H161"/>
  <c r="K160"/>
  <c r="H160"/>
  <c r="K159"/>
  <c r="H159"/>
  <c r="K158"/>
  <c r="H158"/>
  <c r="K157"/>
  <c r="H157"/>
  <c r="K156"/>
  <c r="H156"/>
  <c r="K155"/>
  <c r="H155"/>
  <c r="K154"/>
  <c r="H154"/>
  <c r="K153"/>
  <c r="H153"/>
  <c r="K152"/>
  <c r="H152"/>
  <c r="K151"/>
  <c r="H151"/>
  <c r="K150"/>
  <c r="H150"/>
  <c r="K149"/>
  <c r="H149"/>
  <c r="K148"/>
  <c r="H148"/>
  <c r="K147"/>
  <c r="H147"/>
  <c r="K146"/>
  <c r="H146"/>
  <c r="K145"/>
  <c r="H145"/>
  <c r="K144"/>
  <c r="H144"/>
  <c r="K143"/>
  <c r="H143"/>
  <c r="K142"/>
  <c r="H142"/>
  <c r="K141"/>
  <c r="H141"/>
  <c r="K140"/>
  <c r="H140"/>
  <c r="K139"/>
  <c r="H139"/>
  <c r="K138"/>
  <c r="H138"/>
  <c r="K137"/>
  <c r="H137"/>
  <c r="K136"/>
  <c r="H136"/>
  <c r="K135"/>
  <c r="H135"/>
  <c r="K134"/>
  <c r="H134"/>
  <c r="K133"/>
  <c r="H133"/>
  <c r="K132"/>
  <c r="H132"/>
  <c r="K131"/>
  <c r="H131"/>
  <c r="K130"/>
  <c r="H130"/>
  <c r="K129"/>
  <c r="H129"/>
  <c r="K128"/>
  <c r="H128"/>
  <c r="K127"/>
  <c r="H127"/>
  <c r="K126"/>
  <c r="H126"/>
  <c r="K125"/>
  <c r="H125"/>
  <c r="K124"/>
  <c r="H124"/>
  <c r="K123"/>
  <c r="H123"/>
  <c r="K122"/>
  <c r="H122"/>
  <c r="K121"/>
  <c r="H121"/>
  <c r="K120"/>
  <c r="H120"/>
  <c r="K119"/>
  <c r="H119"/>
  <c r="K118"/>
  <c r="H118"/>
  <c r="K117"/>
  <c r="H117"/>
  <c r="K116"/>
  <c r="H116"/>
  <c r="K115"/>
  <c r="H115"/>
  <c r="K114"/>
  <c r="H114"/>
  <c r="K113"/>
  <c r="H113"/>
  <c r="K112"/>
  <c r="H112"/>
  <c r="K111"/>
  <c r="H111"/>
  <c r="H110"/>
  <c r="K109"/>
  <c r="H109"/>
  <c r="K108"/>
  <c r="H108"/>
  <c r="K107"/>
  <c r="H107"/>
  <c r="K106"/>
  <c r="H106"/>
  <c r="K105"/>
  <c r="H105"/>
  <c r="K104"/>
  <c r="H104"/>
  <c r="K103"/>
  <c r="H103"/>
  <c r="K102"/>
  <c r="H102"/>
  <c r="K101"/>
  <c r="H101"/>
  <c r="K100"/>
  <c r="H100"/>
  <c r="K99"/>
  <c r="H99"/>
  <c r="K98"/>
  <c r="H98"/>
  <c r="K97"/>
  <c r="H97"/>
  <c r="K96"/>
  <c r="H96"/>
  <c r="K95"/>
  <c r="H95"/>
  <c r="K94"/>
  <c r="H94"/>
  <c r="K93"/>
  <c r="H93"/>
  <c r="K92"/>
  <c r="H92"/>
  <c r="K91"/>
  <c r="H91"/>
  <c r="K90"/>
  <c r="H90"/>
  <c r="K89"/>
  <c r="H89"/>
  <c r="K88"/>
  <c r="H88"/>
  <c r="K87"/>
  <c r="H87"/>
  <c r="K86"/>
  <c r="H86"/>
  <c r="K85"/>
  <c r="H85"/>
  <c r="K84"/>
  <c r="H84"/>
  <c r="K83"/>
  <c r="H83"/>
  <c r="K82"/>
  <c r="H82"/>
  <c r="K81"/>
  <c r="H81"/>
  <c r="K80"/>
  <c r="H80"/>
  <c r="K79"/>
  <c r="H79"/>
  <c r="H78"/>
  <c r="K77"/>
  <c r="H77"/>
  <c r="K76"/>
  <c r="H76"/>
  <c r="K75"/>
  <c r="H75"/>
  <c r="K74"/>
  <c r="H74"/>
  <c r="K73"/>
  <c r="H73"/>
  <c r="K72"/>
  <c r="H72"/>
  <c r="K71"/>
  <c r="H71"/>
  <c r="K70"/>
  <c r="H70"/>
  <c r="K69"/>
  <c r="H69"/>
  <c r="K68"/>
  <c r="H68"/>
  <c r="K67"/>
  <c r="H67"/>
  <c r="K66"/>
  <c r="H66"/>
  <c r="K65"/>
  <c r="H65"/>
  <c r="K64"/>
  <c r="H64"/>
  <c r="K63"/>
  <c r="H63"/>
  <c r="K62"/>
  <c r="H62"/>
  <c r="K61"/>
  <c r="H61"/>
  <c r="K60"/>
  <c r="H60"/>
  <c r="K59"/>
  <c r="H59"/>
  <c r="K58"/>
  <c r="H58"/>
  <c r="K57"/>
  <c r="H57"/>
  <c r="K56"/>
  <c r="H56"/>
  <c r="K55"/>
  <c r="H55"/>
  <c r="K54"/>
  <c r="H54"/>
  <c r="K53"/>
  <c r="H53"/>
  <c r="K52"/>
  <c r="H52"/>
  <c r="K51"/>
  <c r="H51"/>
  <c r="K50"/>
  <c r="H50"/>
  <c r="K49"/>
  <c r="H49"/>
  <c r="K48"/>
  <c r="H48"/>
  <c r="K47"/>
  <c r="H47"/>
  <c r="K46"/>
  <c r="H46"/>
  <c r="K45"/>
  <c r="H45"/>
  <c r="K44"/>
  <c r="H44"/>
  <c r="K43"/>
  <c r="H43"/>
  <c r="K42"/>
  <c r="H42"/>
  <c r="K41"/>
  <c r="H41"/>
  <c r="K40"/>
  <c r="H40"/>
  <c r="K39"/>
  <c r="H39"/>
  <c r="K38"/>
  <c r="H38"/>
  <c r="K37"/>
  <c r="H37"/>
  <c r="K36"/>
  <c r="H36"/>
  <c r="K35"/>
  <c r="H35"/>
  <c r="K34"/>
  <c r="H34"/>
  <c r="K33"/>
  <c r="H33"/>
  <c r="K32"/>
  <c r="H32"/>
  <c r="K31"/>
  <c r="H31"/>
  <c r="K30"/>
  <c r="H30"/>
  <c r="K29"/>
  <c r="H29"/>
  <c r="K28"/>
  <c r="H28"/>
  <c r="K27"/>
  <c r="H27"/>
  <c r="K26"/>
  <c r="H26"/>
  <c r="K25"/>
  <c r="H25"/>
  <c r="K24"/>
  <c r="H24"/>
  <c r="K23"/>
  <c r="H23"/>
  <c r="K22"/>
  <c r="H22"/>
  <c r="K21"/>
  <c r="H21"/>
  <c r="K20"/>
  <c r="H20"/>
  <c r="K19"/>
  <c r="H19"/>
  <c r="K18"/>
  <c r="H18"/>
  <c r="K17"/>
  <c r="H17"/>
  <c r="K16"/>
  <c r="H16"/>
  <c r="K15"/>
  <c r="H15"/>
  <c r="K14"/>
  <c r="H14"/>
  <c r="K13"/>
  <c r="H13"/>
  <c r="K12"/>
  <c r="H12"/>
  <c r="K11"/>
  <c r="H11"/>
  <c r="K10"/>
  <c r="H10"/>
  <c r="K9"/>
  <c r="H9"/>
  <c r="K8"/>
  <c r="H8"/>
  <c r="K7"/>
  <c r="H7"/>
  <c r="K6"/>
  <c r="H6"/>
  <c r="K5"/>
  <c r="H5"/>
  <c r="K167" l="1"/>
  <c r="H167"/>
  <c r="K172" l="1"/>
  <c r="K11" i="35"/>
  <c r="J11"/>
  <c r="H11"/>
  <c r="K10"/>
  <c r="J10"/>
  <c r="H10"/>
  <c r="K9"/>
  <c r="J9"/>
  <c r="H9"/>
  <c r="K8"/>
  <c r="J8"/>
  <c r="H8"/>
  <c r="K7"/>
  <c r="J7"/>
  <c r="H7"/>
  <c r="K6"/>
  <c r="J6"/>
  <c r="H6"/>
  <c r="K5"/>
  <c r="K12" s="1"/>
  <c r="J5"/>
  <c r="H5"/>
  <c r="K6" i="34"/>
  <c r="K7"/>
  <c r="K8"/>
  <c r="K9"/>
  <c r="K10"/>
  <c r="K11"/>
  <c r="K12"/>
  <c r="K13"/>
  <c r="K14"/>
  <c r="K15"/>
  <c r="K16"/>
  <c r="K17"/>
  <c r="K5"/>
  <c r="J6"/>
  <c r="J7"/>
  <c r="J8"/>
  <c r="J9"/>
  <c r="J10"/>
  <c r="J11"/>
  <c r="J12"/>
  <c r="J13"/>
  <c r="J14"/>
  <c r="J15"/>
  <c r="J16"/>
  <c r="J17"/>
  <c r="J5"/>
  <c r="H17"/>
  <c r="H16"/>
  <c r="H15"/>
  <c r="H14"/>
  <c r="H13"/>
  <c r="H12"/>
  <c r="H11"/>
  <c r="H10"/>
  <c r="H9"/>
  <c r="H8"/>
  <c r="H7"/>
  <c r="H6"/>
  <c r="H18" s="1"/>
  <c r="H5"/>
  <c r="H12" i="35" l="1"/>
  <c r="K18" i="34"/>
</calcChain>
</file>

<file path=xl/sharedStrings.xml><?xml version="1.0" encoding="utf-8"?>
<sst xmlns="http://schemas.openxmlformats.org/spreadsheetml/2006/main" count="2077" uniqueCount="685">
  <si>
    <t>Nazwa  oraz opis przedmiotu</t>
  </si>
  <si>
    <t>Numer katalogowy</t>
  </si>
  <si>
    <t>Producent</t>
  </si>
  <si>
    <t>Wielkość opakowania</t>
  </si>
  <si>
    <t>Cena jednostkowa netto (za op.)</t>
  </si>
  <si>
    <t>Wartość netto                                [VxVII]</t>
  </si>
  <si>
    <t>Cena jednostkowa brutto (za op.)                            [VII + VAT]</t>
  </si>
  <si>
    <t>Wartość brutto                                                                                         [V x VII + VAT]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</si>
  <si>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</si>
  <si>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</si>
  <si>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</si>
  <si>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</si>
  <si>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</si>
  <si>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</si>
  <si>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</si>
  <si>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</si>
  <si>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</si>
  <si>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</si>
  <si>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</si>
  <si>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 xml:space="preserve">RAZEM </t>
  </si>
  <si>
    <t>NETTO</t>
  </si>
  <si>
    <t xml:space="preserve"> BRUTTO</t>
  </si>
  <si>
    <t>HotStarTaq DNA Polymerase (250 U)</t>
  </si>
  <si>
    <t>QIAGEN</t>
  </si>
  <si>
    <t>250 U</t>
  </si>
  <si>
    <t>HotStarTaq Master Mix Kit (250 U)</t>
  </si>
  <si>
    <t>QIAamp DNA Blood Mini Kit (250)</t>
  </si>
  <si>
    <t>QIAamp DNA Mini Kit (50)</t>
  </si>
  <si>
    <t>QIAamp DNA Mini Kit (250)</t>
  </si>
  <si>
    <t>DNeasy Blood &amp; Tissue Kit (250)</t>
  </si>
  <si>
    <t>RNeasy Mini Kit (250)</t>
  </si>
  <si>
    <t>50 ml</t>
  </si>
  <si>
    <t>Buffer PB</t>
  </si>
  <si>
    <t>500ml</t>
  </si>
  <si>
    <t>QIAquick PCR Purification Kit (250)</t>
  </si>
  <si>
    <t>Investigator Argus X-12 Kit (100)</t>
  </si>
  <si>
    <t>QIAamp DNA FFPE Tissue Kit (50)</t>
  </si>
  <si>
    <t>PyroMark Denaturation Sol. (500 ml)</t>
  </si>
  <si>
    <t xml:space="preserve">Proteinase K, 10 ml, </t>
  </si>
  <si>
    <t>10 ml</t>
  </si>
  <si>
    <t>RNase A (17500 U),</t>
  </si>
  <si>
    <t>2,5 ml</t>
  </si>
  <si>
    <t>EpiTect Bisulfite Kit (48),</t>
  </si>
  <si>
    <t>48 reakcji</t>
  </si>
  <si>
    <t>QIAamp DNA Blood Midi Kit (100)</t>
  </si>
  <si>
    <t>100 oznaczeń</t>
  </si>
  <si>
    <t xml:space="preserve">RNeasy FFPE Kit </t>
  </si>
  <si>
    <t>50 szt</t>
  </si>
  <si>
    <t>Rneasy Micro kit</t>
  </si>
  <si>
    <t>50szt</t>
  </si>
  <si>
    <t>One Step RT-PCR Kit</t>
  </si>
  <si>
    <t>100x</t>
  </si>
  <si>
    <t>exoRNeasy Serum/Plasma Midi Kit (50)</t>
  </si>
  <si>
    <t xml:space="preserve">RNA later TM RNA Stabilization Reagent </t>
  </si>
  <si>
    <t>Allprep DNA RNA Kit (50)</t>
  </si>
  <si>
    <t>96 ozn.</t>
  </si>
  <si>
    <t>100ml</t>
  </si>
  <si>
    <t>Adiponektyna Total</t>
  </si>
  <si>
    <t>Biomedica</t>
  </si>
  <si>
    <t>96 reakcji</t>
  </si>
  <si>
    <t xml:space="preserve">Luminex Sheath Fluid </t>
  </si>
  <si>
    <t>20 l</t>
  </si>
  <si>
    <t>op.</t>
  </si>
  <si>
    <t>1l</t>
  </si>
  <si>
    <t>RAZEM</t>
  </si>
  <si>
    <t>zgodnie z nr kat.</t>
  </si>
  <si>
    <t>100g</t>
  </si>
  <si>
    <t>1L</t>
  </si>
  <si>
    <t>100 ml</t>
  </si>
  <si>
    <t>10g</t>
  </si>
  <si>
    <t>ThermoFisher Scientific</t>
  </si>
  <si>
    <t>500 ml</t>
  </si>
  <si>
    <t>1 litr</t>
  </si>
  <si>
    <t>200 reakcji</t>
  </si>
  <si>
    <t>250 reakcji</t>
  </si>
  <si>
    <t>5 x 1 ml</t>
  </si>
  <si>
    <t>EO0492</t>
  </si>
  <si>
    <t>6X DNA LOADING DYE</t>
  </si>
  <si>
    <t>R0611</t>
  </si>
  <si>
    <t>1 L</t>
  </si>
  <si>
    <t>10 L</t>
  </si>
  <si>
    <t>K-12043-D20</t>
  </si>
  <si>
    <t>Tk Biotech</t>
  </si>
  <si>
    <t>200 ml</t>
  </si>
  <si>
    <t>Sperm DNA Fragmentation Test – HaloSperm G2</t>
  </si>
  <si>
    <t>HT-HSG2</t>
  </si>
  <si>
    <t>TK Biotech</t>
  </si>
  <si>
    <t>Mycoplasma duo kit</t>
  </si>
  <si>
    <t>Bio-Rad Laboratories Inc.</t>
  </si>
  <si>
    <t>MINI-PROTEAN TGX,4-20%, 10W,10</t>
  </si>
  <si>
    <t>Precision Plus All Blue (-20 C)</t>
  </si>
  <si>
    <t>Spacer Plates with 0.75 mm Spacers, 5/pc</t>
  </si>
  <si>
    <t>IQ SYBR GRN SUPERMIX, 1000 x 50 ul</t>
  </si>
  <si>
    <t>PVDFimmuno-blot, roll 26 cmx3.3 m</t>
  </si>
  <si>
    <t>bufor 10x Tris/Glycine/SDS (10xTGS)</t>
  </si>
  <si>
    <t>TWEEN 20 (enzyme immunoassay grade polysorbate surfactant (detergent)</t>
  </si>
  <si>
    <t xml:space="preserve">TEMED </t>
  </si>
  <si>
    <t xml:space="preserve">Laemmli Sample Buffer </t>
  </si>
  <si>
    <t>Glicyne (electrophoresis purity reagent)</t>
  </si>
  <si>
    <t xml:space="preserve">TRIS Elekrophoresis Purity Reagent Tris (hydroksymethyl) - aminomethane </t>
  </si>
  <si>
    <t>Mini-Protean TGX Gels</t>
  </si>
  <si>
    <t>Thick Blot Filter Paper, Precut, 7,5x10cm</t>
  </si>
  <si>
    <t>DRG</t>
  </si>
  <si>
    <t xml:space="preserve">NGAL ELISA </t>
  </si>
  <si>
    <t>KIT-036</t>
  </si>
  <si>
    <t>BIOPORTO</t>
  </si>
  <si>
    <t>INSULIN ELISA EIA - 2935</t>
  </si>
  <si>
    <t>EIA-2935</t>
  </si>
  <si>
    <t xml:space="preserve">COPEPTIN human ELISA </t>
  </si>
  <si>
    <t>EK-065-32CE</t>
  </si>
  <si>
    <t>Phoenix Pharmaceuticalis Inc.</t>
  </si>
  <si>
    <t xml:space="preserve">TESTOSTERON Free ELISA </t>
  </si>
  <si>
    <t>EIA-2924</t>
  </si>
  <si>
    <t xml:space="preserve">ESTRADIOL ELISA </t>
  </si>
  <si>
    <t>EIA-2693</t>
  </si>
  <si>
    <t xml:space="preserve">LH SERUM ELISA </t>
  </si>
  <si>
    <t>EIA-1289</t>
  </si>
  <si>
    <t xml:space="preserve">DHEA-S ELISA </t>
  </si>
  <si>
    <t>EIA-1562</t>
  </si>
  <si>
    <t xml:space="preserve">TESTOSTERON(E) ELISA  </t>
  </si>
  <si>
    <t>EIA-1559</t>
  </si>
  <si>
    <t xml:space="preserve">IGF - I - 600 ELISA </t>
  </si>
  <si>
    <t>EIA-4140</t>
  </si>
  <si>
    <t xml:space="preserve">SHBG ELISA </t>
  </si>
  <si>
    <t>EIA-2996</t>
  </si>
  <si>
    <t xml:space="preserve">PSA TOTAL ELISA </t>
  </si>
  <si>
    <t>EIA-3719</t>
  </si>
  <si>
    <t xml:space="preserve">INTERLEUKIN 6 Human  ELISA </t>
  </si>
  <si>
    <t>EIA-4640</t>
  </si>
  <si>
    <t>human IL-23 ELISA Kit</t>
  </si>
  <si>
    <t>EIA5058</t>
  </si>
  <si>
    <t>96 tests</t>
  </si>
  <si>
    <t>human IL-10 ELISA Kit</t>
  </si>
  <si>
    <t>EIA4699</t>
  </si>
  <si>
    <t>1 l</t>
  </si>
  <si>
    <t>30 ml</t>
  </si>
  <si>
    <t>500 mL</t>
  </si>
  <si>
    <t>Copernicus Diagnostics</t>
  </si>
  <si>
    <t>Komplement króliczy liofilizowany</t>
  </si>
  <si>
    <t>HLA Ready Plate ABC 72</t>
  </si>
  <si>
    <t>HLA Ready Gene C</t>
  </si>
  <si>
    <t>Axi Taq polimeraza 5 U/ ul</t>
  </si>
  <si>
    <t>GX090251</t>
  </si>
  <si>
    <t>2 x 250 U</t>
  </si>
  <si>
    <t>250g</t>
  </si>
  <si>
    <t>25g</t>
  </si>
  <si>
    <t>1 kg</t>
  </si>
  <si>
    <t>1kg</t>
  </si>
  <si>
    <t>PARP-1 Antibody (F-2)</t>
  </si>
  <si>
    <t>sc-8007</t>
  </si>
  <si>
    <t>SCBiotechnology</t>
  </si>
  <si>
    <t>200µg/ml</t>
  </si>
  <si>
    <t>Cox-2 Antibody (29)</t>
  </si>
  <si>
    <t>sc-19999</t>
  </si>
  <si>
    <t>Przeciwciało Irz dla COX-1</t>
  </si>
  <si>
    <t>SC-19998</t>
  </si>
  <si>
    <t xml:space="preserve">Przeciwciało Irz dla beta-aktyny </t>
  </si>
  <si>
    <t>SC-47778</t>
  </si>
  <si>
    <t>Bcl-2 (C-2) monoklonalne</t>
  </si>
  <si>
    <t>sc-7382 HRP</t>
  </si>
  <si>
    <t>Bax (B-9) monoklonalne</t>
  </si>
  <si>
    <t>sc-7480</t>
  </si>
  <si>
    <t>Cytochrome c (A-8)</t>
  </si>
  <si>
    <t>sc-13156 HRP</t>
  </si>
  <si>
    <t>FASTAP THERMOSENSITIVE AP</t>
  </si>
  <si>
    <t>EF0652</t>
  </si>
  <si>
    <t>5x1000U</t>
  </si>
  <si>
    <t>EXONUCLEASE I (EXOI)</t>
  </si>
  <si>
    <t>EN0582</t>
  </si>
  <si>
    <t>20000 U</t>
  </si>
  <si>
    <t>PROTEINASE K (REC.)- PCR GRADE</t>
  </si>
  <si>
    <t>TAQ DNA POLYMERASE (REC.)</t>
  </si>
  <si>
    <t>EP0402</t>
  </si>
  <si>
    <t>DREAMTAQ GREEN DNA POLYMERASE</t>
  </si>
  <si>
    <t>EP0712</t>
  </si>
  <si>
    <t>DNTP MIX- 2MM EACH</t>
  </si>
  <si>
    <t>R0241</t>
  </si>
  <si>
    <t>DNTP MIX- 10mM EACH</t>
  </si>
  <si>
    <t>R0192</t>
  </si>
  <si>
    <t>RiboLock Inhibitor rybonukleazy</t>
  </si>
  <si>
    <t>EO0382</t>
  </si>
  <si>
    <t>GENERULER 50BP DNA LADDER</t>
  </si>
  <si>
    <t>SM0371</t>
  </si>
  <si>
    <t>RevertAid RT Kit</t>
  </si>
  <si>
    <t>K1691</t>
  </si>
  <si>
    <t>500 react.</t>
  </si>
  <si>
    <t>pUC19 DNA/MspI Marker</t>
  </si>
  <si>
    <t>5x50 µg</t>
  </si>
  <si>
    <t>Random Hexamer</t>
  </si>
  <si>
    <t>SO142</t>
  </si>
  <si>
    <t>120 µg</t>
  </si>
  <si>
    <t>zgodnie z nr katalogowym</t>
  </si>
  <si>
    <t xml:space="preserve">SalivaGene Collection Module II    </t>
  </si>
  <si>
    <t xml:space="preserve">  1035212200 </t>
  </si>
  <si>
    <t>PSP SalivaGene DNA Kit</t>
  </si>
  <si>
    <t>1035200200</t>
  </si>
  <si>
    <t>Stratec</t>
  </si>
  <si>
    <t>5 l</t>
  </si>
  <si>
    <t>1 kit</t>
  </si>
  <si>
    <t>1kit</t>
  </si>
  <si>
    <t>Benzyna ekstrakcyjna</t>
  </si>
  <si>
    <t>1  L</t>
  </si>
  <si>
    <t>Aceton cz.d.a.</t>
  </si>
  <si>
    <t>CHEMPUR</t>
  </si>
  <si>
    <t>Alkohol etylowy 96% cz.d.a.</t>
  </si>
  <si>
    <t>Kwas cytrynowy monohydrat cz.</t>
  </si>
  <si>
    <t>1 Kg</t>
  </si>
  <si>
    <t>Chlorek sodu  cz.d.a.</t>
  </si>
  <si>
    <t>Chlorek potasu cz.d.a.</t>
  </si>
  <si>
    <t>Gliceryna bezw., cz.</t>
  </si>
  <si>
    <t>Sacharoza cz.d.a.</t>
  </si>
  <si>
    <t>Glukoza cz.d.a.</t>
  </si>
  <si>
    <t>Alkohol etylowy absolutny</t>
  </si>
  <si>
    <t>696-10311036</t>
  </si>
  <si>
    <t>Alchem</t>
  </si>
  <si>
    <t>alkohol etylowy 99,8%</t>
  </si>
  <si>
    <t>Rozcieńczalnik RRK12 (denaturat) bezbarwny</t>
  </si>
  <si>
    <t>363-757650004-1L</t>
  </si>
  <si>
    <t>Chempur</t>
  </si>
  <si>
    <t>POCH</t>
  </si>
  <si>
    <t>250 g</t>
  </si>
  <si>
    <t>2-Naftol</t>
  </si>
  <si>
    <t>100 G</t>
  </si>
  <si>
    <t>aldehyd benzoesowy</t>
  </si>
  <si>
    <t>alkohol metylowy czda</t>
  </si>
  <si>
    <t>amonu siarczan czda</t>
  </si>
  <si>
    <t>azotan kobaltu czda</t>
  </si>
  <si>
    <t>100G</t>
  </si>
  <si>
    <t>azotan srebra</t>
  </si>
  <si>
    <t>bezwodnik octowy czda</t>
  </si>
  <si>
    <t>Butanol-1 czda</t>
  </si>
  <si>
    <t>chloramina T</t>
  </si>
  <si>
    <t>chlorek magnezu 6 H2O czda</t>
  </si>
  <si>
    <t>1KG</t>
  </si>
  <si>
    <t>chlorek niklu NiCl2 x 6 H2O czda</t>
  </si>
  <si>
    <r>
      <rPr>
        <sz val="9"/>
        <color rgb="FF000000"/>
        <rFont val="Calibri"/>
        <family val="2"/>
        <charset val="238"/>
      </rPr>
      <t>chlorek żelaza Fe Cl</t>
    </r>
    <r>
      <rPr>
        <vertAlign val="subscript"/>
        <sz val="9"/>
        <color rgb="FF000000"/>
        <rFont val="Calibri"/>
        <family val="2"/>
        <charset val="238"/>
      </rPr>
      <t>3</t>
    </r>
    <r>
      <rPr>
        <sz val="9"/>
        <color rgb="FF000000"/>
        <rFont val="Calibri"/>
        <family val="2"/>
        <charset val="238"/>
      </rPr>
      <t>x 6 H</t>
    </r>
    <r>
      <rPr>
        <vertAlign val="subscript"/>
        <sz val="9"/>
        <color rgb="FF000000"/>
        <rFont val="Calibri"/>
        <family val="2"/>
        <charset val="238"/>
      </rPr>
      <t>2</t>
    </r>
    <r>
      <rPr>
        <sz val="9"/>
        <color rgb="FF000000"/>
        <rFont val="Calibri"/>
        <family val="2"/>
        <charset val="238"/>
      </rPr>
      <t>O czda</t>
    </r>
  </si>
  <si>
    <t>chloroform stab. Amyl. Czda</t>
  </si>
  <si>
    <t>cynk metal proszek</t>
  </si>
  <si>
    <r>
      <rPr>
        <sz val="9"/>
        <color rgb="FF000000"/>
        <rFont val="Calibri"/>
        <family val="2"/>
        <charset val="238"/>
      </rPr>
      <t>dwuchromian potasu K</t>
    </r>
    <r>
      <rPr>
        <vertAlign val="subscript"/>
        <sz val="9"/>
        <color rgb="FF000000"/>
        <rFont val="Calibri"/>
        <family val="2"/>
        <charset val="238"/>
      </rPr>
      <t>2</t>
    </r>
    <r>
      <rPr>
        <sz val="9"/>
        <color rgb="FF000000"/>
        <rFont val="Calibri"/>
        <family val="2"/>
        <charset val="238"/>
      </rPr>
      <t>Cr</t>
    </r>
    <r>
      <rPr>
        <vertAlign val="subscript"/>
        <sz val="9"/>
        <color rgb="FF000000"/>
        <rFont val="Calibri"/>
        <family val="2"/>
        <charset val="238"/>
      </rPr>
      <t>2</t>
    </r>
    <r>
      <rPr>
        <sz val="9"/>
        <color rgb="FF000000"/>
        <rFont val="Calibri"/>
        <family val="2"/>
        <charset val="238"/>
      </rPr>
      <t>O</t>
    </r>
    <r>
      <rPr>
        <vertAlign val="subscript"/>
        <sz val="9"/>
        <color rgb="FF000000"/>
        <rFont val="Calibri"/>
        <family val="2"/>
        <charset val="238"/>
      </rPr>
      <t>7</t>
    </r>
  </si>
  <si>
    <t>fenoloftaleina</t>
  </si>
  <si>
    <t>50G</t>
  </si>
  <si>
    <t>fosforan tripotasowy</t>
  </si>
  <si>
    <t>glukoza</t>
  </si>
  <si>
    <t>heksan</t>
  </si>
  <si>
    <t>kwas ortofosforowy 85%</t>
  </si>
  <si>
    <t>kwas salicylowy</t>
  </si>
  <si>
    <t>kwas siarkowy 98 %</t>
  </si>
  <si>
    <t>kwas solny 36 %</t>
  </si>
  <si>
    <t>szt.</t>
  </si>
  <si>
    <t>kwas winowy</t>
  </si>
  <si>
    <t>L-Cystyna</t>
  </si>
  <si>
    <t>25 g</t>
  </si>
  <si>
    <t>L-Tyrosyne</t>
  </si>
  <si>
    <t>50 g</t>
  </si>
  <si>
    <t>magnezu tlenek</t>
  </si>
  <si>
    <t>maltoza</t>
  </si>
  <si>
    <t>mocznik</t>
  </si>
  <si>
    <t>nitroprusydek sodu</t>
  </si>
  <si>
    <t>octan sodu bzw.</t>
  </si>
  <si>
    <t>500g</t>
  </si>
  <si>
    <t>odczynnik Nesslera</t>
  </si>
  <si>
    <t>oranż metylowy</t>
  </si>
  <si>
    <t>potasu jodek</t>
  </si>
  <si>
    <t>potasu rodanek</t>
  </si>
  <si>
    <t>roztwór buforowy 10</t>
  </si>
  <si>
    <t>roztwór buforowy 4,0</t>
  </si>
  <si>
    <t>roztwór buforowy 6</t>
  </si>
  <si>
    <t>roztwór buforowy 7</t>
  </si>
  <si>
    <t>roztwór buforowy 8</t>
  </si>
  <si>
    <t>roztwór buforowy,6,5</t>
  </si>
  <si>
    <t>roztwór buforowy7,5</t>
  </si>
  <si>
    <t>siarczan (VI) miedzi II</t>
  </si>
  <si>
    <t>siarczan glinu uwodniony</t>
  </si>
  <si>
    <t>siarczan niklu</t>
  </si>
  <si>
    <t>skrobia rozpuszczalna</t>
  </si>
  <si>
    <t>sodu chlorek</t>
  </si>
  <si>
    <t>tiosiarczan sodu</t>
  </si>
  <si>
    <t>Trichloroacetic acid</t>
  </si>
  <si>
    <t>woda amoniakalna</t>
  </si>
  <si>
    <t>węgiel aktywny granulowany</t>
  </si>
  <si>
    <t>wodorotlenek sodu mikrogranulki</t>
  </si>
  <si>
    <t>wodorowęglan sodu</t>
  </si>
  <si>
    <t>żel krzemionkowy</t>
  </si>
  <si>
    <t>TWEEN 80 (POLYSORBATE 80)</t>
  </si>
  <si>
    <t>KRAKCHEMIA</t>
  </si>
  <si>
    <t>SODU WODOROTLENEK czda</t>
  </si>
  <si>
    <t>SODU WĘGLAN BZW czda</t>
  </si>
  <si>
    <t>PARAFINA CIEKŁA</t>
  </si>
  <si>
    <t>WANILINA czda</t>
  </si>
  <si>
    <t>KWAS OCTOWY 80%</t>
  </si>
  <si>
    <t>ALKOHOL IZOBUTYLOWY czda</t>
  </si>
  <si>
    <t>ALKOHOL AMYLOWY czda</t>
  </si>
  <si>
    <t>ALKOHOL POLIWINYLOWY</t>
  </si>
  <si>
    <t>ETET DIETYLOWY czda</t>
  </si>
  <si>
    <t>CHLOREK GLINU HEKSAHYDRAT</t>
  </si>
  <si>
    <t>Eter naftowy 40-60</t>
  </si>
  <si>
    <t>Sodu tiosiarczan bezwodny</t>
  </si>
  <si>
    <t>Kwas mlekowy</t>
  </si>
  <si>
    <t>n-Heksan</t>
  </si>
  <si>
    <t>Nr.kat.114663206</t>
  </si>
  <si>
    <t>Chloroform  Cz.d.a.</t>
  </si>
  <si>
    <t>Nr kat 234430111</t>
  </si>
  <si>
    <t>Octan etylu cz.d.a.</t>
  </si>
  <si>
    <t>Eter dietylowy cz.d.a.</t>
  </si>
  <si>
    <t>Sodu siarczan bezwodny cz.d.a.</t>
  </si>
  <si>
    <t>Nr.kat.807870111</t>
  </si>
  <si>
    <t>Alkohol etylowy 99,8 % czda (absol.)</t>
  </si>
  <si>
    <t>0,5 l</t>
  </si>
  <si>
    <t>Kwas azotowy 65 % czda</t>
  </si>
  <si>
    <t>0,5l</t>
  </si>
  <si>
    <t>Amoniak 25%</t>
  </si>
  <si>
    <t>Kwas solny 0,1N, 1L</t>
  </si>
  <si>
    <t>kwas trójchlorooctowy</t>
  </si>
  <si>
    <t>kwas octowy 99%</t>
  </si>
  <si>
    <t>siarczan amonowy</t>
  </si>
  <si>
    <t>kwas benzoesowy</t>
  </si>
  <si>
    <t>kwas sulfosalicylowy</t>
  </si>
  <si>
    <t>chlorek wapnia</t>
  </si>
  <si>
    <t>kwas azotowy stężony</t>
  </si>
  <si>
    <t>kwas solny stężony</t>
  </si>
  <si>
    <t>odczynnik Folina i Ciocalten'a</t>
  </si>
  <si>
    <t>wodorosiarczyn sodu 40% r-r</t>
  </si>
  <si>
    <t>disodu wodorofosforan 12x hydrat</t>
  </si>
  <si>
    <t>sodu diwodorofosforan bezw. NaH2PO4</t>
  </si>
  <si>
    <t>amonu siarczan</t>
  </si>
  <si>
    <t>molibdenian amonu 4 hydrat</t>
  </si>
  <si>
    <t>siarczan sodu bezw.</t>
  </si>
  <si>
    <t>węglan sodu bezw.</t>
  </si>
  <si>
    <t>sacharoza</t>
  </si>
  <si>
    <t>wodorotlenek sodu cz.d.a.</t>
  </si>
  <si>
    <t>3kg</t>
  </si>
  <si>
    <t>glukoza bezw. GR. C6H12O6</t>
  </si>
  <si>
    <t>kwas szczawiowy 2 hydrat</t>
  </si>
  <si>
    <t>2L</t>
  </si>
  <si>
    <t>kwas siarkowy 95%</t>
  </si>
  <si>
    <t>BA 5000115</t>
  </si>
  <si>
    <t>siarczan magnezu MgSO4</t>
  </si>
  <si>
    <t>potasu chlorek KCL</t>
  </si>
  <si>
    <t>szczawian amonu</t>
  </si>
  <si>
    <t>sodu azotyn</t>
  </si>
  <si>
    <t>baru chlorek 2x hydrat</t>
  </si>
  <si>
    <t>wodoru nadtlenek 30%</t>
  </si>
  <si>
    <t>skrobia ziemniaczana</t>
  </si>
  <si>
    <t>żelatyna proszek</t>
  </si>
  <si>
    <t>potasu diwodorofosforan</t>
  </si>
  <si>
    <t>siarczan miedzi bezw. Cz.d.a.</t>
  </si>
  <si>
    <t>octan sodowy 3H2O</t>
  </si>
  <si>
    <t>difenyloamina</t>
  </si>
  <si>
    <t>trójsodowy cytrynian</t>
  </si>
  <si>
    <t>odczynnik Schiffa</t>
  </si>
  <si>
    <t>ninhydryna</t>
  </si>
  <si>
    <t>laktoza</t>
  </si>
  <si>
    <t>węgiel aktywny gran. 1-4 mm</t>
  </si>
  <si>
    <t>S-22-24/25</t>
  </si>
  <si>
    <t>D-Fruktoza CZ</t>
  </si>
  <si>
    <t>1LITR</t>
  </si>
  <si>
    <t>parafina tt.56-50 st.C</t>
  </si>
  <si>
    <t>CAS:64742-51-4</t>
  </si>
  <si>
    <t>5kg</t>
  </si>
  <si>
    <t>ksylen</t>
  </si>
  <si>
    <t>Akrylamid dla biochemii 99+%</t>
  </si>
  <si>
    <t>ACRS16485</t>
  </si>
  <si>
    <r>
      <rPr>
        <sz val="9"/>
        <color rgb="FF000000"/>
        <rFont val="Calibri"/>
        <family val="2"/>
        <charset val="238"/>
      </rPr>
      <t>Acetonitryl do HPLC 2,5dm</t>
    </r>
    <r>
      <rPr>
        <vertAlign val="superscript"/>
        <sz val="9"/>
        <color rgb="FF000000"/>
        <rFont val="Calibri"/>
        <family val="2"/>
        <charset val="238"/>
      </rPr>
      <t>3</t>
    </r>
  </si>
  <si>
    <t>2,5L</t>
  </si>
  <si>
    <t>Błękit bromofenolowy</t>
  </si>
  <si>
    <t>ACRS15134</t>
  </si>
  <si>
    <r>
      <rPr>
        <sz val="9"/>
        <color rgb="FF000000"/>
        <rFont val="Calibri"/>
        <family val="2"/>
        <charset val="238"/>
      </rPr>
      <t>n- Butanol CZDA (alkohol n- butylowy)- 1 dm</t>
    </r>
    <r>
      <rPr>
        <vertAlign val="superscript"/>
        <sz val="9"/>
        <color rgb="FF000000"/>
        <rFont val="Calibri"/>
        <family val="2"/>
        <charset val="238"/>
      </rPr>
      <t>3</t>
    </r>
  </si>
  <si>
    <r>
      <rPr>
        <sz val="9"/>
        <rFont val="Calibri"/>
        <family val="2"/>
        <charset val="238"/>
      </rPr>
      <t>Di- sodu wersenian 2 hydrat. (EDTA 2*H</t>
    </r>
    <r>
      <rPr>
        <vertAlign val="subscript"/>
        <sz val="9"/>
        <rFont val="Calibri"/>
        <family val="2"/>
        <charset val="238"/>
      </rPr>
      <t>2</t>
    </r>
    <r>
      <rPr>
        <sz val="9"/>
        <rFont val="Calibri"/>
        <family val="2"/>
        <charset val="238"/>
      </rPr>
      <t>O) CZDA</t>
    </r>
  </si>
  <si>
    <r>
      <rPr>
        <sz val="9"/>
        <rFont val="Calibri"/>
        <family val="2"/>
        <charset val="238"/>
      </rPr>
      <t>Potasu di- wodorofosforan (KH</t>
    </r>
    <r>
      <rPr>
        <vertAlign val="subscript"/>
        <sz val="9"/>
        <rFont val="Calibri"/>
        <family val="2"/>
        <charset val="238"/>
      </rPr>
      <t>2</t>
    </r>
    <r>
      <rPr>
        <sz val="9"/>
        <rFont val="Calibri"/>
        <family val="2"/>
        <charset val="238"/>
      </rPr>
      <t>PO</t>
    </r>
    <r>
      <rPr>
        <vertAlign val="subscript"/>
        <sz val="9"/>
        <rFont val="Calibri"/>
        <family val="2"/>
        <charset val="238"/>
      </rPr>
      <t>4</t>
    </r>
    <r>
      <rPr>
        <sz val="9"/>
        <rFont val="Calibri"/>
        <family val="2"/>
        <charset val="238"/>
      </rPr>
      <t>) CZDA</t>
    </r>
  </si>
  <si>
    <r>
      <rPr>
        <sz val="9"/>
        <rFont val="Calibri"/>
        <family val="2"/>
        <charset val="238"/>
      </rPr>
      <t>n- HEKSAN 95% do HPLC 2,5 dm</t>
    </r>
    <r>
      <rPr>
        <vertAlign val="superscript"/>
        <sz val="9"/>
        <rFont val="Calibri"/>
        <family val="2"/>
        <charset val="238"/>
      </rPr>
      <t>3</t>
    </r>
  </si>
  <si>
    <t>Glinu tlenek prażony CZDA</t>
  </si>
  <si>
    <t>Kwas octowy 99,5%--99,9%</t>
  </si>
  <si>
    <t>Kwas solny 35 - 38% CZDA</t>
  </si>
  <si>
    <t>Miedzi (II) siarczan bezwodny CZ</t>
  </si>
  <si>
    <t>Mocznik do analizy ACS, 99% /ACROS 424585000/</t>
  </si>
  <si>
    <t>ACRS42458</t>
  </si>
  <si>
    <t>Ninhydryna CZDA</t>
  </si>
  <si>
    <t>676 500 117</t>
  </si>
  <si>
    <t>N,N,N`,N`-Tetrametyloetylenodiamina ekstra czysta, 99% /ACROS</t>
  </si>
  <si>
    <r>
      <rPr>
        <sz val="9"/>
        <rFont val="Calibri"/>
        <family val="2"/>
        <charset val="238"/>
      </rPr>
      <t>Octan etylu do HPLC 2,5 dm</t>
    </r>
    <r>
      <rPr>
        <vertAlign val="superscript"/>
        <sz val="9"/>
        <rFont val="Calibri"/>
        <family val="2"/>
        <charset val="238"/>
      </rPr>
      <t>3</t>
    </r>
    <r>
      <rPr>
        <sz val="9"/>
        <rFont val="Calibri"/>
        <family val="2"/>
        <charset val="238"/>
      </rPr>
      <t/>
    </r>
  </si>
  <si>
    <t>Potasu jodek CZDA</t>
  </si>
  <si>
    <t>743 160 117</t>
  </si>
  <si>
    <t>2- propanol (Izopropanol) CZDA- 1 L</t>
  </si>
  <si>
    <t>Sodu chlorek CZDA</t>
  </si>
  <si>
    <t>794 121 116</t>
  </si>
  <si>
    <t>Sodu dodecylosiarczan CZ, Ph.Eur.</t>
  </si>
  <si>
    <t>TitraFix™ odważka analityczna sodu wodorotlenek  0,1 mol/L (0,1N)(ciecz)</t>
  </si>
  <si>
    <t>1 szt.</t>
  </si>
  <si>
    <t>Tris (hydroksymetylo)aminometan CZDA</t>
  </si>
  <si>
    <t>Ksylen, dwumetylobenzen, ksylol (mieszanina izomerów) CZDA</t>
  </si>
  <si>
    <t>363-115208603-1L</t>
  </si>
  <si>
    <t>Formalina 36-38%, formaldehyd, aldehyd mrówkowy CZDA</t>
  </si>
  <si>
    <t>363-114321734-500ML</t>
  </si>
  <si>
    <t>Formaldehyd, formalina buforowana r-r 4% formaliny</t>
  </si>
  <si>
    <t>363-114321729-1L</t>
  </si>
  <si>
    <t>Formaldehyd, formalina buforowana r-r 10% formaliny</t>
  </si>
  <si>
    <t>363-114321730-1L</t>
  </si>
  <si>
    <t>spirytus cz.d.a 99%</t>
  </si>
  <si>
    <t>METANOL czda</t>
  </si>
  <si>
    <t>O1960</t>
  </si>
  <si>
    <t>Chemland</t>
  </si>
  <si>
    <t>5</t>
  </si>
  <si>
    <t>METANOL HPLC</t>
  </si>
  <si>
    <t>2</t>
  </si>
  <si>
    <t>2,5 l</t>
  </si>
  <si>
    <t>363-113964800-1 L</t>
  </si>
  <si>
    <t>Ilość opakowań (sztuki)</t>
  </si>
  <si>
    <t>Stawka podatku VAT</t>
  </si>
  <si>
    <t>Załacznik nr III A do SIWZ - Szczegółowa oferta cenowa</t>
  </si>
  <si>
    <t>Zadanie nr 1</t>
  </si>
  <si>
    <t>Lp.</t>
  </si>
  <si>
    <t>Data i podpis osoby upoważnionej</t>
  </si>
  <si>
    <t>………………………………………………………..</t>
  </si>
  <si>
    <t>Zadanie nr 5</t>
  </si>
  <si>
    <t>BRUTTO</t>
  </si>
  <si>
    <t>Zadanie nr 28</t>
  </si>
  <si>
    <t>SM0222</t>
  </si>
  <si>
    <t>kwas solny odważka stężenie 0,1 mol/L</t>
  </si>
  <si>
    <t>wodorotlenek sodu odważka stężenie 0,1 mol/L</t>
  </si>
  <si>
    <t>3*1kg</t>
  </si>
  <si>
    <t>LGC Standards</t>
  </si>
  <si>
    <t>Kit Olerup SSP do typowania ligandów HLA genów KIR</t>
  </si>
  <si>
    <t>104.201-12U</t>
  </si>
  <si>
    <t>Polgen</t>
  </si>
  <si>
    <t>12 ozn.</t>
  </si>
  <si>
    <t>40 ozn.</t>
  </si>
  <si>
    <t>10 ozn.</t>
  </si>
  <si>
    <t>TBE bufor 5x stężony</t>
  </si>
  <si>
    <t>GX12770</t>
  </si>
  <si>
    <t>HLA Ready Plate AB 120</t>
  </si>
  <si>
    <t>5 ozn.</t>
  </si>
  <si>
    <t xml:space="preserve">KIR Ready gene </t>
  </si>
  <si>
    <t>16 oz.</t>
  </si>
  <si>
    <t>HLA Ready Gene DQ</t>
  </si>
  <si>
    <t>HLA Ready Gene DR</t>
  </si>
  <si>
    <t>20 oz.</t>
  </si>
  <si>
    <t>40 oz.</t>
  </si>
  <si>
    <t>HLA Ready Gene A</t>
  </si>
  <si>
    <t>HLA Ready Gene DP</t>
  </si>
  <si>
    <t>HLA Ready Gene B</t>
  </si>
  <si>
    <t>10</t>
  </si>
  <si>
    <t xml:space="preserve">Sclerostin ELISA Kit </t>
  </si>
  <si>
    <t xml:space="preserve">NSE ELISA Kit </t>
  </si>
  <si>
    <t>EIA4610</t>
  </si>
  <si>
    <t xml:space="preserve"> PP ELISA Kit </t>
  </si>
  <si>
    <t>201-12-0033</t>
  </si>
  <si>
    <t>MSE-5600</t>
  </si>
  <si>
    <t>LDN</t>
  </si>
  <si>
    <t>MSE-5200</t>
  </si>
  <si>
    <t>100 mL</t>
  </si>
  <si>
    <t>Mini-PROTEAN® Short Plates #1653308</t>
  </si>
  <si>
    <t>Human prothrombin fragment 1+2 (F1+2)</t>
  </si>
  <si>
    <t>201-12-1138</t>
  </si>
  <si>
    <t>Human tPA</t>
  </si>
  <si>
    <t>ET2001-1</t>
  </si>
  <si>
    <t>Human Plasminogen Activator Inhibitor-1</t>
  </si>
  <si>
    <t>EP1100-1</t>
  </si>
  <si>
    <t>Human Thrombin-Antithrombin Complex (TAT)</t>
  </si>
  <si>
    <t>ET1020-1</t>
  </si>
  <si>
    <t>PAP Complex (Plasmin alpha-2 antiplsmin complex)</t>
  </si>
  <si>
    <t>EIA3763</t>
  </si>
  <si>
    <t>ET 1001-1</t>
  </si>
  <si>
    <t>Human beta-thromboglobulin (beta-TG)</t>
  </si>
  <si>
    <t>SRB-T-88285</t>
  </si>
  <si>
    <t xml:space="preserve">CRP, HS (C-Reactive Protein) </t>
  </si>
  <si>
    <t>EIA-3954</t>
  </si>
  <si>
    <t>500 g</t>
  </si>
  <si>
    <t>APTT - P4</t>
  </si>
  <si>
    <t>K-320</t>
  </si>
  <si>
    <t>PZ Cormay</t>
  </si>
  <si>
    <t>Thromboplastin PT-S 10</t>
  </si>
  <si>
    <t>K-251</t>
  </si>
  <si>
    <t>Control Plasma Normal</t>
  </si>
  <si>
    <t>K-100</t>
  </si>
  <si>
    <t>Calcium Chloride 0,025M</t>
  </si>
  <si>
    <t>K-355</t>
  </si>
  <si>
    <t>Glucose standard 300</t>
  </si>
  <si>
    <t>5-122</t>
  </si>
  <si>
    <t>Creatinine standard 2</t>
  </si>
  <si>
    <t>5-123</t>
  </si>
  <si>
    <t>Iron standard 56</t>
  </si>
  <si>
    <t>5-133</t>
  </si>
  <si>
    <t>Cleaner</t>
  </si>
  <si>
    <t>8-868</t>
  </si>
  <si>
    <t>Lysing reagent CN FREE</t>
  </si>
  <si>
    <t>8-883</t>
  </si>
  <si>
    <t>Diluent</t>
  </si>
  <si>
    <t>8-882</t>
  </si>
  <si>
    <t>kalibrator HDL/LDL</t>
  </si>
  <si>
    <t>5-178</t>
  </si>
  <si>
    <t>1 mL</t>
  </si>
  <si>
    <t>Microalbumin 60</t>
  </si>
  <si>
    <t>2-315</t>
  </si>
  <si>
    <t>Zestaw do oznaczania frakcji LDL cholesterolu całkowitego  metodą bezpośrednią</t>
  </si>
  <si>
    <t>2-180</t>
  </si>
  <si>
    <t>COL1A2 (E-6)</t>
  </si>
  <si>
    <t>sc-393573</t>
  </si>
  <si>
    <t>10 ug</t>
  </si>
  <si>
    <t>S.I.R Mycoplasma 10 tests</t>
  </si>
  <si>
    <t>PLATELIA ASPERGILLUS AG 96T.</t>
  </si>
  <si>
    <t>Pl.Candida Ag Plus</t>
  </si>
  <si>
    <t>Fungitst  kit</t>
  </si>
  <si>
    <t>Candi select</t>
  </si>
  <si>
    <t>100 szt</t>
  </si>
  <si>
    <t>miRNeasy Mini Kit</t>
  </si>
  <si>
    <t>50 reakcji</t>
  </si>
  <si>
    <t>GAPDH - G9M</t>
  </si>
  <si>
    <t>sc-365062</t>
  </si>
  <si>
    <t>D5014</t>
  </si>
  <si>
    <t>ATCC-30-2200</t>
  </si>
  <si>
    <t>Dulbecco's PBC w/o Ca or Mg</t>
  </si>
  <si>
    <t>ATCC-30-2101</t>
  </si>
  <si>
    <t>Trypsin/EDTA, 1X, 100 mL</t>
  </si>
  <si>
    <t>ATCC-30-2025</t>
  </si>
  <si>
    <t>Fetal Bovine Serum</t>
  </si>
  <si>
    <t>ATCC-30-2003</t>
  </si>
  <si>
    <t>Eagle's Minimum Essential Medium (EMEM)</t>
  </si>
  <si>
    <t>Rat Pth (parathyroid hormone) EISA kit</t>
  </si>
  <si>
    <t>ER0388</t>
  </si>
  <si>
    <t>Rat INS (insulin) ELISA kit</t>
  </si>
  <si>
    <t>ER1113</t>
  </si>
  <si>
    <t>Rat GC glucagon) ELISA kit</t>
  </si>
  <si>
    <t>ER0488</t>
  </si>
  <si>
    <t>Rat Sst  (Somatostatin) ELISA kit</t>
  </si>
  <si>
    <t>ER0331</t>
  </si>
  <si>
    <t>COR (Cortisol) ELISA kit</t>
  </si>
  <si>
    <t>EU0391</t>
  </si>
  <si>
    <t>Anti-beta III Tubulin antibody</t>
  </si>
  <si>
    <t>AB18207</t>
  </si>
  <si>
    <t>Anti-TLE3/ESG antibody</t>
  </si>
  <si>
    <t>AB185508</t>
  </si>
  <si>
    <t>6N4630</t>
  </si>
  <si>
    <t>biovigen</t>
  </si>
  <si>
    <t>200ul</t>
  </si>
  <si>
    <t>Paraffin Pretreatment KIt1</t>
  </si>
  <si>
    <t>2J0232</t>
  </si>
  <si>
    <t>6N4601</t>
  </si>
  <si>
    <t>EZ DNA Methylation-Gold™ Kit</t>
  </si>
  <si>
    <t>D5006</t>
  </si>
  <si>
    <t>Zymo Research</t>
  </si>
  <si>
    <t>HCT116 DKO Methylated DNA - DNA only 5µg / 20µl</t>
  </si>
  <si>
    <t>Human HCT116 DKO Non-methylated DNA - DNA only 5µg / 20µl</t>
  </si>
  <si>
    <t xml:space="preserve">D5014-1 </t>
  </si>
  <si>
    <t>Sso Advanced Universal SYBR Green Supermix 1000 x 20 uL</t>
  </si>
  <si>
    <t>PyroMark Q48 Discs (50)</t>
  </si>
  <si>
    <t>PyroMark Q48 AbsorberStrips (100)</t>
  </si>
  <si>
    <t>PyroMark Q48 Cartridge Set</t>
  </si>
  <si>
    <t>PyroMark Q48 AdvancedReagents (4 x 48)</t>
  </si>
  <si>
    <t>PyroMark Q48 AdvancedCpG Reagents (4 x 48)</t>
  </si>
  <si>
    <t>PyroMark Q48 MagneticBeads (300)</t>
  </si>
  <si>
    <t>PyroMark Control Oligo</t>
  </si>
  <si>
    <t>PyroMark PCR Kit (200)</t>
  </si>
  <si>
    <t>EpiTect Plus DNA BisulfiteKit (48)</t>
  </si>
  <si>
    <t>EpiTect Fast DNA Kit (50)</t>
  </si>
  <si>
    <t>Przeciwciało II rz (m-IgGκ BP-HRP)</t>
  </si>
  <si>
    <t>sc-516102</t>
  </si>
  <si>
    <t xml:space="preserve">200 µg/0.5 ml </t>
  </si>
  <si>
    <t>Tris</t>
  </si>
  <si>
    <t>Glicyne</t>
  </si>
  <si>
    <t>10 szt</t>
  </si>
  <si>
    <t>10 x 10 mL</t>
  </si>
  <si>
    <t>10 x 4 mL</t>
  </si>
  <si>
    <t>10 x 1 mL</t>
  </si>
  <si>
    <t>1 x 5 mL</t>
  </si>
  <si>
    <t>1 x 5mL</t>
  </si>
  <si>
    <t>4 x 50 mL</t>
  </si>
  <si>
    <t>4 x 30 mL</t>
  </si>
  <si>
    <t>1 szt</t>
  </si>
  <si>
    <t>192 reakcji</t>
  </si>
  <si>
    <t>300 oznaczeń</t>
  </si>
  <si>
    <t>1szt</t>
  </si>
  <si>
    <t>QIAamp Viral RNA Mini Kit (250)</t>
  </si>
  <si>
    <t>GAPDH  (0411)</t>
  </si>
  <si>
    <t xml:space="preserve"> sc-47724</t>
  </si>
  <si>
    <t>GAPDH(0411) HRP</t>
  </si>
  <si>
    <t>sc-47724 HRP</t>
  </si>
  <si>
    <t>AX-80-ADPHU-E01</t>
  </si>
  <si>
    <t xml:space="preserve">LX -40-50000_IVD  </t>
  </si>
  <si>
    <t>20 ozn.</t>
  </si>
  <si>
    <t>10 sztuk</t>
  </si>
  <si>
    <t>500 µl /50 aplikacji</t>
  </si>
  <si>
    <t>5 sztuk</t>
  </si>
  <si>
    <t>20 x 1.25 ml /1000 reakcji</t>
  </si>
  <si>
    <t>1 sztuka</t>
  </si>
  <si>
    <t>1 sztuka, 5 L</t>
  </si>
  <si>
    <t>1 sztuka, 1 kg</t>
  </si>
  <si>
    <t>50 sztuk</t>
  </si>
  <si>
    <t>20 szt</t>
  </si>
  <si>
    <t>SK00385-01</t>
  </si>
  <si>
    <t>Aviscera</t>
  </si>
  <si>
    <t xml:space="preserve"> Plasma Renin Activity</t>
  </si>
  <si>
    <t>Aldosterone ELISA</t>
  </si>
  <si>
    <t>192 ozn.</t>
  </si>
  <si>
    <t>FineTest</t>
  </si>
  <si>
    <t>Abcam</t>
  </si>
  <si>
    <t>002044005L</t>
  </si>
  <si>
    <t>3</t>
  </si>
  <si>
    <r>
      <t>pathVysion HER-2DNA PROBE KIT II CE marked (200 ul probe, DAPI, NP40,</t>
    </r>
    <r>
      <rPr>
        <sz val="9"/>
        <rFont val="Arial"/>
        <family val="2"/>
        <charset val="238"/>
      </rPr>
      <t xml:space="preserve"> 20xSCC)</t>
    </r>
  </si>
  <si>
    <r>
      <t xml:space="preserve">Protease IV </t>
    </r>
    <r>
      <rPr>
        <sz val="9"/>
        <rFont val="Arial"/>
        <family val="2"/>
        <charset val="238"/>
      </rPr>
      <t>5x75 mg</t>
    </r>
  </si>
  <si>
    <t>Recombinant Human TGF-beta 1 Protein</t>
  </si>
  <si>
    <t>7754-BH-005</t>
  </si>
  <si>
    <t>bio-techne</t>
  </si>
  <si>
    <t>Human CXCL8/IL-8 Quantikine ELISA Kit</t>
  </si>
  <si>
    <t>D8000C</t>
  </si>
  <si>
    <t>R&amp;D Systems</t>
  </si>
  <si>
    <t>Human EPO (TC) (recombinant)</t>
  </si>
  <si>
    <t>287-TC-500</t>
  </si>
  <si>
    <t>500units</t>
  </si>
  <si>
    <t>Human IL-15 Quantikine ELISA Kit</t>
  </si>
  <si>
    <t>D1500</t>
  </si>
  <si>
    <t>human IL-18/IL-1F4 ELISA Kit</t>
  </si>
  <si>
    <t>human IL-4 ELISA Kit</t>
  </si>
  <si>
    <t>D4050</t>
  </si>
  <si>
    <t>Human IL-6 Quantikine ELISA Kit</t>
  </si>
  <si>
    <t>D6050</t>
  </si>
  <si>
    <t>human/mouse total COX -2 DuoSet IC (ELISA Developm</t>
  </si>
  <si>
    <t>DYC4198-2</t>
  </si>
  <si>
    <t>Zestaw</t>
  </si>
  <si>
    <t>Quantikine Human BDNF Elisa</t>
  </si>
  <si>
    <t>DBD00</t>
  </si>
  <si>
    <t>Quantikine Human BMP-7 Elisa</t>
  </si>
  <si>
    <t>DBP700</t>
  </si>
  <si>
    <t>Quantikine Human CD40 Ligand Elisa Kit</t>
  </si>
  <si>
    <t>DCDL40</t>
  </si>
  <si>
    <t>Quantikine Human FGF-19 Elisa</t>
  </si>
  <si>
    <t>DF1900</t>
  </si>
  <si>
    <t>Quantikine Human HGF Elisa Kit</t>
  </si>
  <si>
    <t>DHG00B</t>
  </si>
  <si>
    <t>Quantikine Human IFN gamma Elisa kit</t>
  </si>
  <si>
    <t>DIF50</t>
  </si>
  <si>
    <t>Quantikine Human IGF-1 Elisa kit</t>
  </si>
  <si>
    <t>DG100</t>
  </si>
  <si>
    <t>Quantikine Human IL-10 Elisa kit</t>
  </si>
  <si>
    <t>D1000B</t>
  </si>
  <si>
    <t>Quantikine Human IL-23 Elisa Kit</t>
  </si>
  <si>
    <t>D2300B</t>
  </si>
  <si>
    <t>Quantikine Human PDGF-BB Elisa Kit</t>
  </si>
  <si>
    <t>DBB00</t>
  </si>
  <si>
    <t>Quantikine Human SDF-1 alpha Elisa Kit</t>
  </si>
  <si>
    <t>DSA00</t>
  </si>
  <si>
    <t>Quantikine Human sVCAM-1 Elisa Kit</t>
  </si>
  <si>
    <t>DVC00</t>
  </si>
  <si>
    <t>Quantikine Human TGF beta Elisa</t>
  </si>
  <si>
    <t>DB100B</t>
  </si>
  <si>
    <t>Quantikine Human TNF alpha/TNFSF2 Elisa</t>
  </si>
  <si>
    <t>DTA00D</t>
  </si>
  <si>
    <t>Quantikine Human VEGF Elisa kit</t>
  </si>
  <si>
    <t>DVE00</t>
  </si>
  <si>
    <t>Recombinant Human IL-1 beta</t>
  </si>
  <si>
    <t>201-LB/CF</t>
  </si>
  <si>
    <t>Recombinant Human IL-10 Protein</t>
  </si>
  <si>
    <t>217-IL/CF</t>
  </si>
  <si>
    <t xml:space="preserve">Recombinant Human IL-21 Protein </t>
  </si>
  <si>
    <t>8879-IL/CF</t>
  </si>
  <si>
    <t xml:space="preserve">Recombinant Human IL-34 Protein </t>
  </si>
  <si>
    <t>5265-IL/CF</t>
  </si>
  <si>
    <t xml:space="preserve">Recombinant Human IL-35 Fc Chimera Protein, CF </t>
  </si>
  <si>
    <t>8608-IL</t>
  </si>
  <si>
    <t>50 ug</t>
  </si>
  <si>
    <t>Recombinant Human TNF-alpha Protein</t>
  </si>
  <si>
    <t>210-TA/CF</t>
  </si>
  <si>
    <t>20 ug</t>
  </si>
  <si>
    <t>TBARS Parameter Assay Kit, 2 Plate</t>
  </si>
  <si>
    <t>KGE013</t>
  </si>
  <si>
    <t>Thromboxane B2/TXB2 Parameter ELISA KIT</t>
  </si>
  <si>
    <t>KGE011</t>
  </si>
  <si>
    <t>Human IL-1 beta/IL-F1 Quantikine ELISA Kit</t>
  </si>
  <si>
    <t>DLB50</t>
  </si>
  <si>
    <t>Human IL-1 beta/IL-F2 Quantikine ELISA Kit</t>
  </si>
  <si>
    <t>Human IL-2 Quantikine Elisa Kit</t>
  </si>
  <si>
    <t>d2050</t>
  </si>
  <si>
    <r>
      <t>Western Bright Sirius Western Blotting HRP Substrate (for 2000 cm</t>
    </r>
    <r>
      <rPr>
        <vertAlign val="superscript"/>
        <sz val="9"/>
        <color indexed="8"/>
        <rFont val="Calibri"/>
        <family val="2"/>
        <charset val="238"/>
        <scheme val="minor"/>
      </rPr>
      <t>2</t>
    </r>
    <r>
      <rPr>
        <sz val="9"/>
        <color indexed="8"/>
        <rFont val="Calibri"/>
        <family val="2"/>
        <charset val="238"/>
        <scheme val="minor"/>
      </rPr>
      <t xml:space="preserve"> membrane) (Advansta)</t>
    </r>
  </si>
  <si>
    <t>Część nr 2 - dopuszcza się złożenie oferty z odczynnikami równoważnymi do wskazanych, zgodnie z zapisami Rozdziału XVII SIWZ</t>
  </si>
  <si>
    <t>Część nr 3 - dopuszcza się złożenie oferty z odczynnikami równoważnymi do wskazanych, zgodnie z zapisami Rozdziału XVII SIWZ</t>
  </si>
  <si>
    <t>Część nr 4 - dopuszcza się złożenie oferty z odczynnikami równoważnymi do wskazanych, zgodnie z zapisami Rozdziału XVII SIWZ</t>
  </si>
  <si>
    <t>Część nr 5 - dopuszcza się złożenie oferty z odczynnikami równoważnymi do wskazanych, zgodnie z zapisami Rozdziału XVII SIWZ</t>
  </si>
  <si>
    <t>Część nr 7 - dopuszcza się złożenie oferty z odczynnikami równoważnymi do wskazanych, zgodnie z zapisami Rozdziału XVII SIWZ</t>
  </si>
  <si>
    <t>Część nr 9 - dopuszcza się złożenie oferty z odczynnikami równoważnymi do wskazanych, zgodnie z zapisami Rozdziału XVII SIWZ</t>
  </si>
  <si>
    <t>Część nr 10 - dopuszcza się złożenie oferty z odczynnikami równoważnymi do wskazanych, zgodnie z zapisami Rozdziału XVII SIWZ</t>
  </si>
  <si>
    <t>część nr 13 - dopuszcza się złożenie oferty z odczynnikami równoważnymi do wskazanych, zgodnie z zapisami Rozdziału XVII SIWZ</t>
  </si>
  <si>
    <t>Część nr 1 - dopuszcza się złożenie oferty z odczynnikami równoważnymi do wskazanych, zgodnie z zapisami Rozdziału XVII SIWZ</t>
  </si>
  <si>
    <t>Część nr 6 - dopuszcza się złożenie oferty z odczynnikami równoważnymi do wskazanych, zgodnie z zapisami Rozdziału XVII SIWZ</t>
  </si>
  <si>
    <t>część nr 11 - dopuszcza się złożenie oferty z odczynnikami równoważnymi do wskazanych, zgodnie z zapisami Rozdziału XVII SIWZ</t>
  </si>
  <si>
    <t>część nr 12 - dopuszcza się złożenie oferty z odczynnikami równoważnymi do wskazanych, zgodnie z zapisami Rozdziału XVII SIWZ</t>
  </si>
  <si>
    <t>Część nr 8 - dopuszcza się złożenie oferty z odczynnikami równoważnymi do wskazanych, zgodnie z zapisami Rozdziału XVII SIWZ</t>
  </si>
</sst>
</file>

<file path=xl/styles.xml><?xml version="1.0" encoding="utf-8"?>
<styleSheet xmlns="http://schemas.openxmlformats.org/spreadsheetml/2006/main">
  <numFmts count="9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&quot; &quot;#,##0.00&quot; zł &quot;;&quot;-&quot;#,##0.00&quot; zł &quot;;&quot; -&quot;#&quot; zł &quot;;&quot; &quot;@&quot; &quot;"/>
    <numFmt numFmtId="165" formatCode="[$-415]General"/>
    <numFmt numFmtId="166" formatCode="#,##0.00&quot; &quot;[$zł-415];[Red]&quot;-&quot;#,##0.00&quot; &quot;[$zł-415]"/>
    <numFmt numFmtId="167" formatCode="0.0"/>
    <numFmt numFmtId="168" formatCode="0.0000"/>
    <numFmt numFmtId="169" formatCode="#,##0.00\ [$zł-415];\-#,##0.00\ [$zł-415]"/>
    <numFmt numFmtId="170" formatCode="[$-415]0.00%"/>
  </numFmts>
  <fonts count="4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rgb="FF404040"/>
      <name val="Calibri"/>
      <family val="2"/>
      <charset val="238"/>
      <scheme val="minor"/>
    </font>
    <font>
      <sz val="11"/>
      <color indexed="8"/>
      <name val="Czcionka tekstu podstawowego"/>
    </font>
    <font>
      <u/>
      <sz val="11"/>
      <color theme="10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9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vertAlign val="subscript"/>
      <sz val="9"/>
      <color rgb="FF000000"/>
      <name val="Calibri"/>
      <family val="2"/>
      <charset val="238"/>
    </font>
    <font>
      <vertAlign val="superscript"/>
      <sz val="9"/>
      <color rgb="FF000000"/>
      <name val="Calibri"/>
      <family val="2"/>
      <charset val="238"/>
    </font>
    <font>
      <vertAlign val="subscript"/>
      <sz val="9"/>
      <name val="Calibri"/>
      <family val="2"/>
      <charset val="238"/>
    </font>
    <font>
      <u/>
      <sz val="11"/>
      <color theme="10"/>
      <name val="Czcionka tekstu podstawowego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9"/>
      <color rgb="FF0000FF"/>
      <name val="Calibri"/>
      <family val="2"/>
      <charset val="238"/>
      <scheme val="minor"/>
    </font>
    <font>
      <sz val="9"/>
      <color rgb="FF0000FF"/>
      <name val="Calibri"/>
      <family val="2"/>
      <charset val="238"/>
    </font>
    <font>
      <sz val="12"/>
      <name val="Calibri"/>
      <family val="2"/>
      <charset val="238"/>
    </font>
    <font>
      <sz val="12"/>
      <color rgb="FF00B050"/>
      <name val="Calibri"/>
      <family val="2"/>
      <charset val="238"/>
    </font>
    <font>
      <sz val="10"/>
      <name val="Arial"/>
      <family val="2"/>
      <charset val="238"/>
    </font>
    <font>
      <sz val="9"/>
      <color theme="1"/>
      <name val="Arial Narrow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 tint="4.9989318521683403E-2"/>
      <name val="Calibri"/>
      <family val="2"/>
      <charset val="238"/>
      <scheme val="minor"/>
    </font>
    <font>
      <sz val="9"/>
      <color theme="1" tint="4.9989318521683403E-2"/>
      <name val="Calibri"/>
      <family val="2"/>
      <charset val="238"/>
    </font>
    <font>
      <sz val="9"/>
      <color theme="1"/>
      <name val="Arial"/>
      <family val="2"/>
      <charset val="238"/>
    </font>
    <font>
      <i/>
      <sz val="9"/>
      <color rgb="FF000000"/>
      <name val="Calibri"/>
      <family val="2"/>
      <charset val="238"/>
    </font>
    <font>
      <vertAlign val="superscript"/>
      <sz val="9"/>
      <color indexed="8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EDEDED"/>
        <bgColor rgb="FFEDEDED"/>
      </patternFill>
    </fill>
    <fill>
      <patternFill patternType="solid">
        <fgColor theme="2"/>
        <bgColor indexed="64"/>
      </patternFill>
    </fill>
    <fill>
      <patternFill patternType="solid">
        <fgColor rgb="FFF2F2F2"/>
      </patternFill>
    </fill>
    <fill>
      <patternFill patternType="solid">
        <fgColor rgb="FFFFFFFF"/>
        <bgColor rgb="FFEDEDED"/>
      </patternFill>
    </fill>
    <fill>
      <patternFill patternType="solid">
        <fgColor theme="0"/>
        <bgColor rgb="FFEDEDED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rgb="FFEDEDED"/>
      </patternFill>
    </fill>
    <fill>
      <patternFill patternType="solid">
        <fgColor rgb="FFF4F5D7"/>
        <bgColor rgb="FFEDEDED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EDEDED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DEDED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BE5D6"/>
        <bgColor rgb="FFFBE5D6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0"/>
        <bgColor rgb="FF9DC3E6"/>
      </patternFill>
    </fill>
    <fill>
      <patternFill patternType="solid">
        <fgColor theme="0"/>
        <bgColor rgb="FF92D050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6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1" fillId="0" borderId="0" applyNumberFormat="0" applyFill="0" applyBorder="0" applyProtection="0"/>
    <xf numFmtId="0" fontId="1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3" fillId="0" borderId="0"/>
    <xf numFmtId="164" fontId="14" fillId="0" borderId="0"/>
    <xf numFmtId="165" fontId="14" fillId="0" borderId="0"/>
    <xf numFmtId="0" fontId="15" fillId="0" borderId="0">
      <alignment horizontal="center"/>
    </xf>
    <xf numFmtId="0" fontId="15" fillId="0" borderId="0">
      <alignment horizontal="center" textRotation="90"/>
    </xf>
    <xf numFmtId="0" fontId="16" fillId="0" borderId="0"/>
    <xf numFmtId="166" fontId="16" fillId="0" borderId="0"/>
    <xf numFmtId="0" fontId="19" fillId="0" borderId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6" fillId="7" borderId="14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0"/>
    <xf numFmtId="0" fontId="40" fillId="0" borderId="0"/>
    <xf numFmtId="0" fontId="41" fillId="0" borderId="0"/>
    <xf numFmtId="0" fontId="14" fillId="0" borderId="0" applyNumberFormat="0" applyBorder="0" applyProtection="0"/>
  </cellStyleXfs>
  <cellXfs count="346">
    <xf numFmtId="0" fontId="0" fillId="0" borderId="0" xfId="0"/>
    <xf numFmtId="0" fontId="5" fillId="0" borderId="2" xfId="0" applyFont="1" applyFill="1" applyBorder="1" applyAlignment="1">
      <alignment horizontal="left"/>
    </xf>
    <xf numFmtId="0" fontId="0" fillId="0" borderId="0" xfId="0"/>
    <xf numFmtId="0" fontId="5" fillId="0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4" fontId="5" fillId="2" borderId="7" xfId="1" applyFont="1" applyFill="1" applyBorder="1" applyAlignment="1">
      <alignment horizontal="center" vertical="center" wrapText="1"/>
    </xf>
    <xf numFmtId="44" fontId="5" fillId="2" borderId="8" xfId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9" fontId="5" fillId="2" borderId="7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5" fillId="0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0" fillId="0" borderId="0" xfId="0" applyFill="1"/>
    <xf numFmtId="169" fontId="0" fillId="0" borderId="0" xfId="0" applyNumberFormat="1"/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center" vertical="center" wrapText="1"/>
    </xf>
    <xf numFmtId="7" fontId="5" fillId="2" borderId="19" xfId="1" applyNumberFormat="1" applyFont="1" applyFill="1" applyBorder="1" applyAlignment="1">
      <alignment horizontal="right" vertical="center" wrapText="1"/>
    </xf>
    <xf numFmtId="9" fontId="5" fillId="2" borderId="19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7" fontId="5" fillId="2" borderId="25" xfId="1" applyNumberFormat="1" applyFont="1" applyFill="1" applyBorder="1" applyAlignment="1">
      <alignment vertical="center" wrapText="1"/>
    </xf>
    <xf numFmtId="0" fontId="35" fillId="0" borderId="0" xfId="0" applyFont="1"/>
    <xf numFmtId="0" fontId="5" fillId="0" borderId="2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7" fontId="5" fillId="2" borderId="11" xfId="1" applyNumberFormat="1" applyFont="1" applyFill="1" applyBorder="1" applyAlignment="1">
      <alignment horizontal="right" vertical="center" wrapText="1"/>
    </xf>
    <xf numFmtId="7" fontId="5" fillId="2" borderId="11" xfId="1" applyNumberFormat="1" applyFont="1" applyFill="1" applyBorder="1" applyAlignment="1">
      <alignment horizontal="center" vertical="center" wrapText="1"/>
    </xf>
    <xf numFmtId="0" fontId="6" fillId="10" borderId="29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 wrapText="1"/>
    </xf>
    <xf numFmtId="0" fontId="5" fillId="10" borderId="24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5" fillId="10" borderId="26" xfId="0" applyFont="1" applyFill="1" applyBorder="1" applyAlignment="1">
      <alignment horizontal="center" vertical="center" wrapText="1"/>
    </xf>
    <xf numFmtId="44" fontId="6" fillId="10" borderId="25" xfId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44" fontId="5" fillId="2" borderId="25" xfId="2" applyFont="1" applyFill="1" applyBorder="1" applyAlignment="1">
      <alignment vertical="center" wrapText="1"/>
    </xf>
    <xf numFmtId="44" fontId="5" fillId="2" borderId="26" xfId="2" applyFont="1" applyFill="1" applyBorder="1" applyAlignment="1">
      <alignment vertical="center" wrapText="1"/>
    </xf>
    <xf numFmtId="0" fontId="10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5" fillId="10" borderId="30" xfId="0" applyFont="1" applyFill="1" applyBorder="1" applyAlignment="1">
      <alignment horizontal="center" vertical="center" wrapText="1"/>
    </xf>
    <xf numFmtId="0" fontId="5" fillId="10" borderId="31" xfId="0" applyFont="1" applyFill="1" applyBorder="1" applyAlignment="1">
      <alignment horizontal="center" vertical="center" wrapText="1"/>
    </xf>
    <xf numFmtId="0" fontId="5" fillId="10" borderId="32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44" fontId="5" fillId="2" borderId="9" xfId="1" applyFont="1" applyFill="1" applyBorder="1" applyAlignment="1">
      <alignment vertical="center" wrapText="1"/>
    </xf>
    <xf numFmtId="44" fontId="5" fillId="2" borderId="10" xfId="1" applyFont="1" applyFill="1" applyBorder="1" applyAlignment="1">
      <alignment vertical="center" wrapText="1"/>
    </xf>
    <xf numFmtId="44" fontId="6" fillId="10" borderId="9" xfId="1" applyFont="1" applyFill="1" applyBorder="1" applyAlignment="1">
      <alignment horizontal="center" vertical="center" wrapText="1"/>
    </xf>
    <xf numFmtId="0" fontId="5" fillId="10" borderId="3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quotePrefix="1" applyFont="1" applyBorder="1"/>
    <xf numFmtId="0" fontId="8" fillId="0" borderId="7" xfId="0" applyFont="1" applyBorder="1" applyAlignment="1">
      <alignment horizontal="center"/>
    </xf>
    <xf numFmtId="168" fontId="8" fillId="0" borderId="7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7" fillId="0" borderId="7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left" vertical="top" wrapText="1"/>
    </xf>
    <xf numFmtId="0" fontId="4" fillId="8" borderId="2" xfId="0" applyFont="1" applyFill="1" applyBorder="1" applyAlignment="1">
      <alignment horizont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169" fontId="4" fillId="11" borderId="2" xfId="0" applyNumberFormat="1" applyFont="1" applyFill="1" applyBorder="1" applyAlignment="1">
      <alignment horizontal="center" vertical="center" wrapText="1"/>
    </xf>
    <xf numFmtId="169" fontId="17" fillId="11" borderId="2" xfId="0" applyNumberFormat="1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left" vertical="center" wrapText="1"/>
    </xf>
    <xf numFmtId="0" fontId="17" fillId="8" borderId="2" xfId="19" applyFont="1" applyFill="1" applyBorder="1" applyAlignment="1">
      <alignment horizontal="left" vertical="center" wrapText="1"/>
    </xf>
    <xf numFmtId="0" fontId="17" fillId="8" borderId="2" xfId="0" applyFont="1" applyFill="1" applyBorder="1" applyAlignment="1">
      <alignment horizontal="center" vertical="center"/>
    </xf>
    <xf numFmtId="0" fontId="17" fillId="8" borderId="2" xfId="19" applyFont="1" applyFill="1" applyBorder="1" applyAlignment="1">
      <alignment horizontal="center" vertical="center" wrapText="1"/>
    </xf>
    <xf numFmtId="0" fontId="17" fillId="11" borderId="2" xfId="19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left" vertical="top" wrapText="1"/>
    </xf>
    <xf numFmtId="0" fontId="17" fillId="8" borderId="2" xfId="0" applyFont="1" applyFill="1" applyBorder="1" applyAlignment="1">
      <alignment horizontal="center" wrapText="1"/>
    </xf>
    <xf numFmtId="0" fontId="17" fillId="8" borderId="2" xfId="0" applyFont="1" applyFill="1" applyBorder="1" applyAlignment="1">
      <alignment horizontal="center"/>
    </xf>
    <xf numFmtId="0" fontId="17" fillId="8" borderId="2" xfId="0" applyFont="1" applyFill="1" applyBorder="1" applyAlignment="1">
      <alignment horizontal="left"/>
    </xf>
    <xf numFmtId="0" fontId="17" fillId="9" borderId="2" xfId="0" applyFont="1" applyFill="1" applyBorder="1" applyAlignment="1">
      <alignment horizontal="left" vertical="center" wrapText="1"/>
    </xf>
    <xf numFmtId="0" fontId="17" fillId="9" borderId="2" xfId="0" applyFont="1" applyFill="1" applyBorder="1"/>
    <xf numFmtId="0" fontId="17" fillId="9" borderId="2" xfId="0" applyFont="1" applyFill="1" applyBorder="1" applyAlignment="1">
      <alignment horizontal="center" vertical="center" wrapText="1"/>
    </xf>
    <xf numFmtId="0" fontId="17" fillId="9" borderId="2" xfId="19" applyFont="1" applyFill="1" applyBorder="1" applyAlignment="1">
      <alignment horizontal="left" vertical="center" wrapText="1"/>
    </xf>
    <xf numFmtId="0" fontId="17" fillId="9" borderId="2" xfId="0" applyFont="1" applyFill="1" applyBorder="1" applyAlignment="1">
      <alignment horizontal="center" vertical="center"/>
    </xf>
    <xf numFmtId="0" fontId="17" fillId="9" borderId="2" xfId="19" applyFont="1" applyFill="1" applyBorder="1" applyAlignment="1">
      <alignment horizontal="center" vertical="center" wrapText="1"/>
    </xf>
    <xf numFmtId="0" fontId="18" fillId="11" borderId="2" xfId="0" applyFont="1" applyFill="1" applyBorder="1" applyAlignment="1">
      <alignment horizontal="center" vertical="center" wrapText="1"/>
    </xf>
    <xf numFmtId="0" fontId="17" fillId="8" borderId="2" xfId="0" applyFont="1" applyFill="1" applyBorder="1"/>
    <xf numFmtId="169" fontId="17" fillId="11" borderId="2" xfId="1" applyNumberFormat="1" applyFont="1" applyFill="1" applyBorder="1" applyAlignment="1" applyProtection="1">
      <alignment horizontal="center" vertical="center" wrapText="1"/>
    </xf>
    <xf numFmtId="0" fontId="4" fillId="8" borderId="2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left"/>
    </xf>
    <xf numFmtId="0" fontId="17" fillId="8" borderId="2" xfId="0" applyFont="1" applyFill="1" applyBorder="1" applyAlignment="1">
      <alignment horizontal="left" wrapText="1"/>
    </xf>
    <xf numFmtId="49" fontId="4" fillId="11" borderId="2" xfId="0" applyNumberFormat="1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169" fontId="17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/>
    <xf numFmtId="0" fontId="17" fillId="8" borderId="29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left" vertical="top" wrapText="1"/>
    </xf>
    <xf numFmtId="0" fontId="4" fillId="8" borderId="7" xfId="0" applyFont="1" applyFill="1" applyBorder="1" applyAlignment="1">
      <alignment horizont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 wrapText="1"/>
    </xf>
    <xf numFmtId="169" fontId="4" fillId="11" borderId="7" xfId="0" applyNumberFormat="1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7" fillId="8" borderId="2" xfId="0" applyFont="1" applyFill="1" applyBorder="1" applyAlignment="1">
      <alignment horizontal="left" vertical="center" wrapText="1"/>
    </xf>
    <xf numFmtId="7" fontId="7" fillId="2" borderId="28" xfId="1" applyNumberFormat="1" applyFont="1" applyFill="1" applyBorder="1" applyAlignment="1">
      <alignment horizontal="right" vertical="center" wrapText="1"/>
    </xf>
    <xf numFmtId="7" fontId="7" fillId="2" borderId="26" xfId="1" applyNumberFormat="1" applyFont="1" applyFill="1" applyBorder="1" applyAlignment="1">
      <alignment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169" fontId="17" fillId="11" borderId="19" xfId="0" applyNumberFormat="1" applyFont="1" applyFill="1" applyBorder="1" applyAlignment="1">
      <alignment horizontal="center" vertical="center" wrapText="1"/>
    </xf>
    <xf numFmtId="169" fontId="22" fillId="2" borderId="9" xfId="15" applyNumberFormat="1" applyFont="1" applyFill="1" applyBorder="1" applyAlignment="1">
      <alignment vertical="center" wrapText="1"/>
    </xf>
    <xf numFmtId="0" fontId="17" fillId="12" borderId="2" xfId="0" applyFont="1" applyFill="1" applyBorder="1" applyAlignment="1">
      <alignment horizontal="center" vertical="center" wrapText="1"/>
    </xf>
    <xf numFmtId="169" fontId="4" fillId="11" borderId="19" xfId="0" applyNumberFormat="1" applyFont="1" applyFill="1" applyBorder="1" applyAlignment="1">
      <alignment horizontal="center" vertical="center" wrapText="1"/>
    </xf>
    <xf numFmtId="169" fontId="39" fillId="2" borderId="10" xfId="15" applyNumberFormat="1" applyFont="1" applyFill="1" applyBorder="1" applyAlignment="1">
      <alignment vertical="center" wrapText="1"/>
    </xf>
    <xf numFmtId="169" fontId="17" fillId="14" borderId="19" xfId="0" applyNumberFormat="1" applyFont="1" applyFill="1" applyBorder="1" applyAlignment="1">
      <alignment horizontal="center" vertical="center" wrapText="1"/>
    </xf>
    <xf numFmtId="169" fontId="22" fillId="13" borderId="9" xfId="15" applyNumberFormat="1" applyFont="1" applyFill="1" applyBorder="1" applyAlignment="1">
      <alignment vertical="center" wrapText="1"/>
    </xf>
    <xf numFmtId="169" fontId="38" fillId="13" borderId="10" xfId="15" applyNumberFormat="1" applyFont="1" applyFill="1" applyBorder="1" applyAlignment="1">
      <alignment vertical="center" wrapText="1"/>
    </xf>
    <xf numFmtId="169" fontId="4" fillId="14" borderId="19" xfId="0" applyNumberFormat="1" applyFont="1" applyFill="1" applyBorder="1" applyAlignment="1">
      <alignment horizontal="center" vertical="center" wrapText="1"/>
    </xf>
    <xf numFmtId="169" fontId="4" fillId="15" borderId="19" xfId="0" applyNumberFormat="1" applyFont="1" applyFill="1" applyBorder="1" applyAlignment="1">
      <alignment horizontal="center" vertical="center" wrapText="1"/>
    </xf>
    <xf numFmtId="0" fontId="17" fillId="16" borderId="2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169" fontId="4" fillId="14" borderId="2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0" xfId="0" applyFont="1"/>
    <xf numFmtId="0" fontId="2" fillId="3" borderId="19" xfId="0" applyFont="1" applyFill="1" applyBorder="1" applyAlignment="1">
      <alignment horizontal="center" vertical="center" wrapText="1"/>
    </xf>
    <xf numFmtId="3" fontId="8" fillId="3" borderId="19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3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left"/>
    </xf>
    <xf numFmtId="0" fontId="7" fillId="3" borderId="19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168" fontId="8" fillId="0" borderId="19" xfId="0" applyNumberFormat="1" applyFont="1" applyBorder="1" applyAlignment="1">
      <alignment horizontal="center"/>
    </xf>
    <xf numFmtId="0" fontId="5" fillId="0" borderId="19" xfId="0" applyFont="1" applyBorder="1"/>
    <xf numFmtId="0" fontId="8" fillId="0" borderId="19" xfId="0" quotePrefix="1" applyFont="1" applyFill="1" applyBorder="1" applyAlignment="1">
      <alignment horizontal="center"/>
    </xf>
    <xf numFmtId="0" fontId="8" fillId="0" borderId="19" xfId="0" quotePrefix="1" applyFont="1" applyBorder="1" applyAlignment="1">
      <alignment wrapText="1"/>
    </xf>
    <xf numFmtId="2" fontId="8" fillId="0" borderId="19" xfId="0" applyNumberFormat="1" applyFont="1" applyBorder="1" applyAlignment="1">
      <alignment horizontal="center"/>
    </xf>
    <xf numFmtId="0" fontId="8" fillId="0" borderId="19" xfId="0" quotePrefix="1" applyFont="1" applyBorder="1" applyAlignment="1">
      <alignment horizontal="center"/>
    </xf>
    <xf numFmtId="0" fontId="8" fillId="0" borderId="19" xfId="0" quotePrefix="1" applyFont="1" applyBorder="1"/>
    <xf numFmtId="0" fontId="7" fillId="0" borderId="19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Fill="1" applyBorder="1" applyAlignment="1"/>
    <xf numFmtId="0" fontId="2" fillId="0" borderId="1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wrapText="1"/>
    </xf>
    <xf numFmtId="0" fontId="5" fillId="0" borderId="19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44" fontId="5" fillId="3" borderId="19" xfId="16" applyFont="1" applyFill="1" applyBorder="1" applyAlignment="1">
      <alignment horizontal="center" vertical="center" wrapText="1"/>
    </xf>
    <xf numFmtId="0" fontId="20" fillId="0" borderId="0" xfId="0" applyFont="1"/>
    <xf numFmtId="0" fontId="7" fillId="0" borderId="19" xfId="0" applyFont="1" applyFill="1" applyBorder="1"/>
    <xf numFmtId="0" fontId="7" fillId="0" borderId="7" xfId="0" applyFont="1" applyFill="1" applyBorder="1"/>
    <xf numFmtId="0" fontId="5" fillId="3" borderId="0" xfId="0" applyFont="1" applyFill="1"/>
    <xf numFmtId="44" fontId="5" fillId="3" borderId="19" xfId="2" applyFont="1" applyFill="1" applyBorder="1" applyAlignment="1">
      <alignment horizontal="center" vertical="center" wrapText="1"/>
    </xf>
    <xf numFmtId="9" fontId="5" fillId="3" borderId="19" xfId="0" applyNumberFormat="1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/>
    </xf>
    <xf numFmtId="44" fontId="5" fillId="0" borderId="19" xfId="1" applyFont="1" applyBorder="1"/>
    <xf numFmtId="9" fontId="2" fillId="3" borderId="19" xfId="0" applyNumberFormat="1" applyFont="1" applyFill="1" applyBorder="1" applyAlignment="1">
      <alignment horizontal="center" vertical="center" wrapText="1"/>
    </xf>
    <xf numFmtId="0" fontId="4" fillId="17" borderId="19" xfId="0" applyFont="1" applyFill="1" applyBorder="1" applyAlignment="1">
      <alignment horizontal="center" vertical="center" wrapText="1"/>
    </xf>
    <xf numFmtId="0" fontId="2" fillId="17" borderId="19" xfId="0" applyFont="1" applyFill="1" applyBorder="1" applyAlignment="1">
      <alignment horizontal="center" vertical="center" wrapText="1"/>
    </xf>
    <xf numFmtId="44" fontId="5" fillId="3" borderId="19" xfId="1" applyFont="1" applyFill="1" applyBorder="1" applyAlignment="1">
      <alignment horizontal="center" vertical="center" wrapText="1"/>
    </xf>
    <xf numFmtId="44" fontId="5" fillId="2" borderId="25" xfId="1" applyFont="1" applyFill="1" applyBorder="1" applyAlignment="1">
      <alignment vertical="center" wrapText="1"/>
    </xf>
    <xf numFmtId="44" fontId="5" fillId="2" borderId="26" xfId="1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7" fillId="0" borderId="19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center" wrapText="1"/>
    </xf>
    <xf numFmtId="4" fontId="6" fillId="10" borderId="25" xfId="0" applyNumberFormat="1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center"/>
    </xf>
    <xf numFmtId="44" fontId="5" fillId="3" borderId="7" xfId="16" applyFont="1" applyFill="1" applyBorder="1" applyAlignment="1">
      <alignment horizontal="center" vertical="center" wrapText="1"/>
    </xf>
    <xf numFmtId="9" fontId="5" fillId="3" borderId="7" xfId="6" applyFont="1" applyFill="1" applyBorder="1" applyAlignment="1">
      <alignment horizontal="center" vertical="center" wrapText="1"/>
    </xf>
    <xf numFmtId="9" fontId="5" fillId="3" borderId="19" xfId="6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4" fillId="3" borderId="19" xfId="3" applyFont="1" applyFill="1" applyBorder="1" applyAlignment="1">
      <alignment horizontal="center" vertical="center" wrapText="1"/>
    </xf>
    <xf numFmtId="0" fontId="5" fillId="0" borderId="19" xfId="0" applyFont="1" applyBorder="1" applyAlignment="1">
      <alignment vertical="top" wrapText="1"/>
    </xf>
    <xf numFmtId="44" fontId="8" fillId="3" borderId="19" xfId="1" applyFont="1" applyFill="1" applyBorder="1" applyAlignment="1">
      <alignment horizontal="center" vertical="center" wrapText="1"/>
    </xf>
    <xf numFmtId="9" fontId="8" fillId="3" borderId="19" xfId="0" applyNumberFormat="1" applyFont="1" applyFill="1" applyBorder="1" applyAlignment="1">
      <alignment horizontal="center" vertical="center" wrapText="1"/>
    </xf>
    <xf numFmtId="44" fontId="4" fillId="2" borderId="25" xfId="15" applyFont="1" applyFill="1" applyBorder="1" applyAlignment="1">
      <alignment horizontal="center" vertical="center" wrapText="1"/>
    </xf>
    <xf numFmtId="165" fontId="17" fillId="18" borderId="34" xfId="9" applyFont="1" applyFill="1" applyBorder="1" applyAlignment="1" applyProtection="1">
      <alignment horizontal="center" vertical="center" wrapText="1"/>
    </xf>
    <xf numFmtId="44" fontId="2" fillId="2" borderId="25" xfId="17" applyFont="1" applyFill="1" applyBorder="1" applyAlignment="1">
      <alignment vertical="center" wrapText="1"/>
    </xf>
    <xf numFmtId="44" fontId="2" fillId="2" borderId="26" xfId="17" applyFont="1" applyFill="1" applyBorder="1" applyAlignment="1">
      <alignment vertical="center" wrapText="1"/>
    </xf>
    <xf numFmtId="44" fontId="2" fillId="3" borderId="19" xfId="1" applyFont="1" applyFill="1" applyBorder="1" applyAlignment="1">
      <alignment horizontal="center" vertical="center" wrapText="1"/>
    </xf>
    <xf numFmtId="167" fontId="2" fillId="3" borderId="19" xfId="0" applyNumberFormat="1" applyFont="1" applyFill="1" applyBorder="1" applyAlignment="1">
      <alignment horizontal="center" vertical="center" wrapText="1"/>
    </xf>
    <xf numFmtId="0" fontId="5" fillId="3" borderId="19" xfId="1" applyNumberFormat="1" applyFont="1" applyFill="1" applyBorder="1" applyAlignment="1">
      <alignment horizontal="center" vertical="center" wrapText="1"/>
    </xf>
    <xf numFmtId="165" fontId="17" fillId="0" borderId="35" xfId="9" applyFont="1" applyFill="1" applyBorder="1" applyAlignment="1" applyProtection="1">
      <alignment horizontal="center" vertical="center" wrapText="1"/>
    </xf>
    <xf numFmtId="165" fontId="17" fillId="4" borderId="35" xfId="9" applyFont="1" applyFill="1" applyBorder="1" applyAlignment="1" applyProtection="1">
      <alignment horizontal="center" vertical="center" wrapText="1"/>
    </xf>
    <xf numFmtId="165" fontId="4" fillId="0" borderId="35" xfId="9" applyFont="1" applyFill="1" applyBorder="1" applyAlignment="1" applyProtection="1">
      <alignment horizontal="left" vertical="center" wrapText="1"/>
    </xf>
    <xf numFmtId="0" fontId="44" fillId="0" borderId="19" xfId="0" applyFont="1" applyBorder="1" applyAlignment="1">
      <alignment horizontal="center" vertical="center" wrapText="1"/>
    </xf>
    <xf numFmtId="0" fontId="45" fillId="3" borderId="19" xfId="0" applyFont="1" applyFill="1" applyBorder="1" applyAlignment="1">
      <alignment horizontal="left" vertical="center" wrapText="1"/>
    </xf>
    <xf numFmtId="44" fontId="9" fillId="3" borderId="19" xfId="1" applyFont="1" applyFill="1" applyBorder="1" applyAlignment="1">
      <alignment horizontal="right" vertical="center" wrapText="1"/>
    </xf>
    <xf numFmtId="44" fontId="9" fillId="3" borderId="11" xfId="1" applyFont="1" applyFill="1" applyBorder="1" applyAlignment="1">
      <alignment horizontal="right" vertical="center" wrapText="1"/>
    </xf>
    <xf numFmtId="44" fontId="9" fillId="3" borderId="28" xfId="1" applyFont="1" applyFill="1" applyBorder="1" applyAlignment="1">
      <alignment horizontal="righ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4" fillId="3" borderId="19" xfId="0" applyFont="1" applyFill="1" applyBorder="1" applyAlignment="1">
      <alignment horizontal="left" vertical="center" wrapText="1"/>
    </xf>
    <xf numFmtId="44" fontId="7" fillId="3" borderId="19" xfId="1" applyFont="1" applyFill="1" applyBorder="1" applyAlignment="1">
      <alignment horizontal="right" vertical="center" wrapText="1"/>
    </xf>
    <xf numFmtId="0" fontId="7" fillId="10" borderId="15" xfId="0" applyFont="1" applyFill="1" applyBorder="1" applyAlignment="1">
      <alignment horizontal="center" vertical="center" wrapText="1"/>
    </xf>
    <xf numFmtId="44" fontId="7" fillId="2" borderId="16" xfId="1" applyFont="1" applyFill="1" applyBorder="1" applyAlignment="1">
      <alignment horizontal="right" vertical="center" wrapText="1"/>
    </xf>
    <xf numFmtId="44" fontId="7" fillId="6" borderId="18" xfId="1" applyFont="1" applyFill="1" applyBorder="1" applyAlignment="1">
      <alignment horizontal="right" vertical="center" wrapText="1"/>
    </xf>
    <xf numFmtId="0" fontId="6" fillId="10" borderId="25" xfId="0" applyFont="1" applyFill="1" applyBorder="1" applyAlignment="1">
      <alignment horizontal="center" vertical="center" wrapText="1"/>
    </xf>
    <xf numFmtId="0" fontId="3" fillId="10" borderId="25" xfId="0" applyFont="1" applyFill="1" applyBorder="1" applyAlignment="1">
      <alignment horizontal="center" vertical="center" wrapText="1"/>
    </xf>
    <xf numFmtId="0" fontId="24" fillId="10" borderId="25" xfId="0" applyFont="1" applyFill="1" applyBorder="1" applyAlignment="1">
      <alignment horizontal="center" vertical="center" wrapText="1"/>
    </xf>
    <xf numFmtId="165" fontId="18" fillId="18" borderId="35" xfId="9" applyFont="1" applyFill="1" applyBorder="1" applyAlignment="1" applyProtection="1">
      <alignment horizontal="center" vertical="center" wrapText="1"/>
    </xf>
    <xf numFmtId="0" fontId="7" fillId="17" borderId="19" xfId="0" applyFont="1" applyFill="1" applyBorder="1" applyAlignment="1">
      <alignment horizontal="center" vertical="center" wrapText="1"/>
    </xf>
    <xf numFmtId="0" fontId="7" fillId="17" borderId="7" xfId="0" applyFont="1" applyFill="1" applyBorder="1" applyAlignment="1">
      <alignment horizontal="center" vertical="center" wrapText="1"/>
    </xf>
    <xf numFmtId="0" fontId="5" fillId="17" borderId="19" xfId="0" applyFont="1" applyFill="1" applyBorder="1" applyAlignment="1">
      <alignment horizontal="center" vertical="center" wrapText="1"/>
    </xf>
    <xf numFmtId="0" fontId="5" fillId="17" borderId="19" xfId="0" applyFont="1" applyFill="1" applyBorder="1" applyAlignment="1">
      <alignment horizontal="center" wrapText="1"/>
    </xf>
    <xf numFmtId="0" fontId="8" fillId="17" borderId="19" xfId="0" applyFont="1" applyFill="1" applyBorder="1" applyAlignment="1">
      <alignment horizontal="center" vertical="center" wrapText="1"/>
    </xf>
    <xf numFmtId="0" fontId="8" fillId="17" borderId="19" xfId="0" applyFont="1" applyFill="1" applyBorder="1" applyAlignment="1">
      <alignment horizontal="center"/>
    </xf>
    <xf numFmtId="44" fontId="5" fillId="3" borderId="7" xfId="1" applyFont="1" applyFill="1" applyBorder="1" applyAlignment="1">
      <alignment horizontal="center" vertical="center" wrapText="1"/>
    </xf>
    <xf numFmtId="9" fontId="5" fillId="3" borderId="7" xfId="0" applyNumberFormat="1" applyFont="1" applyFill="1" applyBorder="1" applyAlignment="1">
      <alignment horizontal="center" vertical="center"/>
    </xf>
    <xf numFmtId="44" fontId="5" fillId="3" borderId="8" xfId="1" applyFont="1" applyFill="1" applyBorder="1" applyAlignment="1">
      <alignment horizontal="center" vertical="center" wrapText="1"/>
    </xf>
    <xf numFmtId="44" fontId="7" fillId="3" borderId="19" xfId="1" applyFont="1" applyFill="1" applyBorder="1" applyAlignment="1">
      <alignment horizontal="center" vertical="center" wrapText="1"/>
    </xf>
    <xf numFmtId="44" fontId="5" fillId="3" borderId="22" xfId="1" applyFont="1" applyFill="1" applyBorder="1" applyAlignment="1">
      <alignment horizontal="center" vertical="center" wrapText="1"/>
    </xf>
    <xf numFmtId="0" fontId="5" fillId="17" borderId="7" xfId="0" applyFont="1" applyFill="1" applyBorder="1" applyAlignment="1">
      <alignment horizontal="center" vertical="center" wrapText="1"/>
    </xf>
    <xf numFmtId="0" fontId="5" fillId="17" borderId="19" xfId="0" applyFont="1" applyFill="1" applyBorder="1" applyAlignment="1">
      <alignment horizontal="center"/>
    </xf>
    <xf numFmtId="44" fontId="8" fillId="3" borderId="19" xfId="16" applyFont="1" applyFill="1" applyBorder="1"/>
    <xf numFmtId="44" fontId="8" fillId="3" borderId="19" xfId="16" applyFont="1" applyFill="1" applyBorder="1" applyAlignment="1">
      <alignment horizontal="right" vertical="center" wrapText="1"/>
    </xf>
    <xf numFmtId="44" fontId="4" fillId="3" borderId="7" xfId="15" applyFont="1" applyFill="1" applyBorder="1" applyAlignment="1">
      <alignment horizontal="center" vertical="center" wrapText="1"/>
    </xf>
    <xf numFmtId="44" fontId="4" fillId="3" borderId="19" xfId="15" applyFont="1" applyFill="1" applyBorder="1" applyAlignment="1">
      <alignment horizontal="center" vertical="center" wrapText="1"/>
    </xf>
    <xf numFmtId="9" fontId="4" fillId="3" borderId="19" xfId="0" applyNumberFormat="1" applyFont="1" applyFill="1" applyBorder="1" applyAlignment="1">
      <alignment horizontal="center" vertical="center" wrapText="1"/>
    </xf>
    <xf numFmtId="0" fontId="8" fillId="17" borderId="7" xfId="0" applyFont="1" applyFill="1" applyBorder="1" applyAlignment="1">
      <alignment horizontal="center" vertical="center" wrapText="1"/>
    </xf>
    <xf numFmtId="9" fontId="5" fillId="3" borderId="19" xfId="1" applyNumberFormat="1" applyFont="1" applyFill="1" applyBorder="1" applyAlignment="1">
      <alignment horizontal="center" vertical="center" wrapText="1"/>
    </xf>
    <xf numFmtId="44" fontId="8" fillId="3" borderId="19" xfId="15" applyFont="1" applyFill="1" applyBorder="1" applyAlignment="1">
      <alignment horizontal="center" vertical="center" wrapText="1"/>
    </xf>
    <xf numFmtId="9" fontId="8" fillId="3" borderId="19" xfId="6" applyFont="1" applyFill="1" applyBorder="1" applyAlignment="1">
      <alignment horizontal="center" vertical="center" wrapText="1"/>
    </xf>
    <xf numFmtId="44" fontId="8" fillId="3" borderId="19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5" fillId="3" borderId="19" xfId="0" applyFont="1" applyFill="1" applyBorder="1" applyAlignment="1">
      <alignment horizontal="center" vertical="top" wrapText="1"/>
    </xf>
    <xf numFmtId="0" fontId="7" fillId="17" borderId="19" xfId="0" applyFont="1" applyFill="1" applyBorder="1" applyAlignment="1">
      <alignment horizontal="center"/>
    </xf>
    <xf numFmtId="49" fontId="7" fillId="17" borderId="7" xfId="0" applyNumberFormat="1" applyFont="1" applyFill="1" applyBorder="1" applyAlignment="1">
      <alignment horizontal="center" vertical="top" wrapText="1"/>
    </xf>
    <xf numFmtId="0" fontId="5" fillId="17" borderId="19" xfId="0" applyFont="1" applyFill="1" applyBorder="1" applyAlignment="1">
      <alignment horizontal="center" vertical="top" wrapText="1"/>
    </xf>
    <xf numFmtId="49" fontId="7" fillId="17" borderId="19" xfId="0" applyNumberFormat="1" applyFont="1" applyFill="1" applyBorder="1" applyAlignment="1">
      <alignment horizontal="center" vertical="top" wrapText="1"/>
    </xf>
    <xf numFmtId="0" fontId="8" fillId="17" borderId="19" xfId="0" applyFont="1" applyFill="1" applyBorder="1" applyAlignment="1">
      <alignment horizontal="center" vertical="top" wrapText="1"/>
    </xf>
    <xf numFmtId="49" fontId="7" fillId="17" borderId="19" xfId="0" applyNumberFormat="1" applyFont="1" applyFill="1" applyBorder="1" applyAlignment="1">
      <alignment horizontal="center" vertical="center" wrapText="1"/>
    </xf>
    <xf numFmtId="0" fontId="5" fillId="17" borderId="30" xfId="0" applyFont="1" applyFill="1" applyBorder="1" applyAlignment="1">
      <alignment horizontal="center" vertical="center" wrapText="1"/>
    </xf>
    <xf numFmtId="1" fontId="8" fillId="17" borderId="7" xfId="0" applyNumberFormat="1" applyFont="1" applyFill="1" applyBorder="1" applyAlignment="1">
      <alignment horizontal="center"/>
    </xf>
    <xf numFmtId="1" fontId="8" fillId="17" borderId="19" xfId="0" applyNumberFormat="1" applyFont="1" applyFill="1" applyBorder="1" applyAlignment="1">
      <alignment horizontal="center"/>
    </xf>
    <xf numFmtId="0" fontId="2" fillId="17" borderId="7" xfId="0" applyFont="1" applyFill="1" applyBorder="1" applyAlignment="1">
      <alignment horizontal="center" vertical="center" wrapText="1"/>
    </xf>
    <xf numFmtId="165" fontId="17" fillId="21" borderId="35" xfId="9" applyFont="1" applyFill="1" applyBorder="1" applyAlignment="1" applyProtection="1">
      <alignment horizontal="center" vertical="center" wrapText="1"/>
    </xf>
    <xf numFmtId="165" fontId="17" fillId="19" borderId="35" xfId="9" applyFont="1" applyFill="1" applyBorder="1" applyAlignment="1" applyProtection="1">
      <alignment horizontal="center" vertical="center" wrapText="1"/>
    </xf>
    <xf numFmtId="164" fontId="17" fillId="20" borderId="35" xfId="8" applyFont="1" applyFill="1" applyBorder="1" applyAlignment="1" applyProtection="1">
      <alignment horizontal="center" vertical="center" wrapText="1"/>
    </xf>
    <xf numFmtId="170" fontId="17" fillId="20" borderId="35" xfId="8" applyNumberFormat="1" applyFont="1" applyFill="1" applyBorder="1" applyAlignment="1" applyProtection="1">
      <alignment horizontal="center" vertical="center" wrapText="1"/>
    </xf>
    <xf numFmtId="9" fontId="5" fillId="0" borderId="0" xfId="6" applyFont="1"/>
    <xf numFmtId="44" fontId="5" fillId="0" borderId="0" xfId="0" applyNumberFormat="1" applyFont="1"/>
    <xf numFmtId="44" fontId="5" fillId="0" borderId="0" xfId="1" applyFont="1"/>
    <xf numFmtId="9" fontId="5" fillId="3" borderId="0" xfId="6" applyFont="1" applyFill="1"/>
    <xf numFmtId="44" fontId="5" fillId="3" borderId="0" xfId="0" applyNumberFormat="1" applyFont="1" applyFill="1"/>
    <xf numFmtId="0" fontId="46" fillId="0" borderId="19" xfId="0" applyFont="1" applyBorder="1" applyAlignment="1">
      <alignment horizontal="center"/>
    </xf>
    <xf numFmtId="44" fontId="8" fillId="2" borderId="25" xfId="16" applyFont="1" applyFill="1" applyBorder="1" applyAlignment="1">
      <alignment vertical="center" wrapText="1"/>
    </xf>
    <xf numFmtId="44" fontId="24" fillId="2" borderId="26" xfId="16" applyFont="1" applyFill="1" applyBorder="1" applyAlignment="1">
      <alignment vertical="center" wrapText="1"/>
    </xf>
    <xf numFmtId="49" fontId="7" fillId="0" borderId="19" xfId="0" applyNumberFormat="1" applyFont="1" applyFill="1" applyBorder="1" applyAlignment="1">
      <alignment horizontal="center"/>
    </xf>
    <xf numFmtId="0" fontId="43" fillId="0" borderId="19" xfId="0" applyFont="1" applyBorder="1"/>
    <xf numFmtId="0" fontId="43" fillId="0" borderId="19" xfId="0" applyFont="1" applyBorder="1" applyAlignment="1">
      <alignment horizontal="center"/>
    </xf>
    <xf numFmtId="44" fontId="4" fillId="2" borderId="26" xfId="15" applyFont="1" applyFill="1" applyBorder="1" applyAlignment="1">
      <alignment horizontal="center" vertical="center" wrapText="1"/>
    </xf>
    <xf numFmtId="44" fontId="20" fillId="0" borderId="0" xfId="0" applyNumberFormat="1" applyFont="1"/>
    <xf numFmtId="165" fontId="17" fillId="0" borderId="0" xfId="9" applyFont="1" applyFill="1" applyAlignment="1" applyProtection="1"/>
    <xf numFmtId="165" fontId="47" fillId="0" borderId="0" xfId="9" applyFont="1" applyFill="1" applyAlignment="1" applyProtection="1"/>
    <xf numFmtId="0" fontId="42" fillId="0" borderId="0" xfId="0" applyFont="1" applyAlignment="1">
      <alignment wrapText="1"/>
    </xf>
    <xf numFmtId="0" fontId="5" fillId="0" borderId="7" xfId="0" applyFont="1" applyBorder="1" applyAlignment="1">
      <alignment vertical="top" wrapText="1"/>
    </xf>
    <xf numFmtId="0" fontId="5" fillId="3" borderId="7" xfId="0" applyFont="1" applyFill="1" applyBorder="1" applyAlignment="1">
      <alignment horizontal="center" vertical="top" wrapText="1"/>
    </xf>
    <xf numFmtId="44" fontId="8" fillId="2" borderId="25" xfId="15" applyFont="1" applyFill="1" applyBorder="1" applyAlignment="1">
      <alignment vertical="center" wrapText="1"/>
    </xf>
    <xf numFmtId="44" fontId="8" fillId="2" borderId="26" xfId="15" applyFont="1" applyFill="1" applyBorder="1" applyAlignment="1">
      <alignment vertical="center" wrapText="1"/>
    </xf>
    <xf numFmtId="44" fontId="2" fillId="2" borderId="25" xfId="15" applyFont="1" applyFill="1" applyBorder="1" applyAlignment="1">
      <alignment vertical="center" wrapText="1"/>
    </xf>
    <xf numFmtId="44" fontId="2" fillId="2" borderId="26" xfId="15" applyFont="1" applyFill="1" applyBorder="1" applyAlignment="1">
      <alignment vertical="center" wrapText="1"/>
    </xf>
    <xf numFmtId="44" fontId="17" fillId="5" borderId="35" xfId="15" applyFont="1" applyFill="1" applyBorder="1" applyAlignment="1" applyProtection="1">
      <alignment vertical="center" wrapText="1"/>
    </xf>
    <xf numFmtId="164" fontId="17" fillId="0" borderId="0" xfId="9" applyNumberFormat="1" applyFont="1" applyFill="1" applyAlignment="1" applyProtection="1"/>
    <xf numFmtId="0" fontId="8" fillId="0" borderId="19" xfId="0" quotePrefix="1" applyFont="1" applyBorder="1" applyAlignment="1">
      <alignment vertical="top"/>
    </xf>
    <xf numFmtId="0" fontId="8" fillId="0" borderId="19" xfId="0" quotePrefix="1" applyFont="1" applyBorder="1" applyAlignment="1">
      <alignment horizontal="center" vertical="top"/>
    </xf>
    <xf numFmtId="168" fontId="8" fillId="0" borderId="19" xfId="0" applyNumberFormat="1" applyFont="1" applyBorder="1" applyAlignment="1">
      <alignment horizontal="center" vertical="top" wrapText="1"/>
    </xf>
    <xf numFmtId="1" fontId="8" fillId="17" borderId="19" xfId="0" applyNumberFormat="1" applyFont="1" applyFill="1" applyBorder="1" applyAlignment="1">
      <alignment horizontal="center" vertical="top"/>
    </xf>
    <xf numFmtId="2" fontId="8" fillId="0" borderId="19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 wrapText="1"/>
    </xf>
    <xf numFmtId="0" fontId="7" fillId="3" borderId="19" xfId="0" applyFont="1" applyFill="1" applyBorder="1" applyAlignment="1">
      <alignment horizontal="center" wrapText="1"/>
    </xf>
    <xf numFmtId="9" fontId="9" fillId="3" borderId="11" xfId="6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horizontal="center" vertical="center" wrapText="1"/>
    </xf>
    <xf numFmtId="0" fontId="7" fillId="3" borderId="19" xfId="0" applyNumberFormat="1" applyFont="1" applyFill="1" applyBorder="1" applyAlignment="1">
      <alignment horizontal="center" vertical="center" wrapText="1"/>
    </xf>
    <xf numFmtId="9" fontId="7" fillId="3" borderId="11" xfId="6" applyFont="1" applyFill="1" applyBorder="1" applyAlignment="1">
      <alignment horizontal="center" vertical="center" wrapText="1"/>
    </xf>
    <xf numFmtId="0" fontId="44" fillId="3" borderId="19" xfId="0" applyFont="1" applyFill="1" applyBorder="1" applyAlignment="1">
      <alignment wrapText="1"/>
    </xf>
    <xf numFmtId="0" fontId="27" fillId="10" borderId="4" xfId="0" applyFont="1" applyFill="1" applyBorder="1" applyAlignment="1">
      <alignment horizontal="right" vertical="center"/>
    </xf>
    <xf numFmtId="0" fontId="27" fillId="10" borderId="20" xfId="0" applyFont="1" applyFill="1" applyBorder="1" applyAlignment="1">
      <alignment horizontal="right" vertical="center"/>
    </xf>
    <xf numFmtId="0" fontId="27" fillId="10" borderId="21" xfId="0" applyFont="1" applyFill="1" applyBorder="1" applyAlignment="1">
      <alignment horizontal="right" vertical="center"/>
    </xf>
    <xf numFmtId="0" fontId="27" fillId="10" borderId="3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horizontal="center" vertical="center"/>
    </xf>
    <xf numFmtId="0" fontId="27" fillId="10" borderId="5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 wrapText="1"/>
    </xf>
    <xf numFmtId="0" fontId="6" fillId="10" borderId="25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0" fontId="6" fillId="10" borderId="32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6" fillId="10" borderId="32" xfId="0" applyFont="1" applyFill="1" applyBorder="1" applyAlignment="1">
      <alignment horizontal="right" vertical="center" wrapText="1"/>
    </xf>
    <xf numFmtId="0" fontId="6" fillId="10" borderId="25" xfId="0" applyFont="1" applyFill="1" applyBorder="1" applyAlignment="1">
      <alignment horizontal="right" vertical="center" wrapText="1"/>
    </xf>
    <xf numFmtId="0" fontId="24" fillId="10" borderId="32" xfId="0" applyFont="1" applyFill="1" applyBorder="1" applyAlignment="1">
      <alignment horizontal="center" vertical="center" wrapText="1"/>
    </xf>
    <xf numFmtId="0" fontId="24" fillId="10" borderId="25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/>
    </xf>
    <xf numFmtId="0" fontId="6" fillId="10" borderId="20" xfId="0" applyFont="1" applyFill="1" applyBorder="1" applyAlignment="1">
      <alignment horizontal="center" vertical="center"/>
    </xf>
    <xf numFmtId="0" fontId="6" fillId="10" borderId="21" xfId="0" applyFont="1" applyFill="1" applyBorder="1" applyAlignment="1">
      <alignment horizontal="center" vertical="center"/>
    </xf>
    <xf numFmtId="0" fontId="3" fillId="10" borderId="32" xfId="0" applyFont="1" applyFill="1" applyBorder="1" applyAlignment="1">
      <alignment horizontal="center" vertical="center" wrapText="1"/>
    </xf>
    <xf numFmtId="0" fontId="3" fillId="10" borderId="25" xfId="0" applyFont="1" applyFill="1" applyBorder="1" applyAlignment="1">
      <alignment horizontal="center" vertical="center" wrapText="1"/>
    </xf>
    <xf numFmtId="0" fontId="6" fillId="18" borderId="36" xfId="0" applyFont="1" applyFill="1" applyBorder="1" applyAlignment="1">
      <alignment horizontal="center"/>
    </xf>
    <xf numFmtId="165" fontId="18" fillId="18" borderId="35" xfId="9" applyFont="1" applyFill="1" applyBorder="1" applyAlignment="1" applyProtection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44" fontId="7" fillId="10" borderId="17" xfId="1" applyFont="1" applyFill="1" applyBorder="1" applyAlignment="1">
      <alignment horizontal="right" vertical="center" wrapText="1"/>
    </xf>
    <xf numFmtId="44" fontId="7" fillId="10" borderId="15" xfId="1" applyFont="1" applyFill="1" applyBorder="1" applyAlignment="1">
      <alignment horizontal="right" vertical="center" wrapText="1"/>
    </xf>
    <xf numFmtId="0" fontId="3" fillId="10" borderId="9" xfId="0" applyFont="1" applyFill="1" applyBorder="1" applyAlignment="1">
      <alignment horizontal="center" vertical="center" wrapText="1"/>
    </xf>
  </cellXfs>
  <cellStyles count="26">
    <cellStyle name="Dane wyjściowe 2" xfId="18"/>
    <cellStyle name="Excel Built-in Currency" xfId="8"/>
    <cellStyle name="Excel Built-in Normal" xfId="9"/>
    <cellStyle name="Excel Built-in Normal 1" xfId="25"/>
    <cellStyle name="Heading" xfId="10"/>
    <cellStyle name="Heading1" xfId="11"/>
    <cellStyle name="Hiperłącze 2" xfId="5"/>
    <cellStyle name="Hiperłącze 3" xfId="21"/>
    <cellStyle name="Normal_Sheet1" xfId="22"/>
    <cellStyle name="Normale 2" xfId="23"/>
    <cellStyle name="Normalny" xfId="0" builtinId="0"/>
    <cellStyle name="Normalny 2" xfId="7"/>
    <cellStyle name="Normalny 3" xfId="24"/>
    <cellStyle name="Normalny 4" xfId="4"/>
    <cellStyle name="Normalny 5" xfId="3"/>
    <cellStyle name="Normalny 6" xfId="14"/>
    <cellStyle name="Procentowy" xfId="6" builtinId="5"/>
    <cellStyle name="Result" xfId="12"/>
    <cellStyle name="Result2" xfId="13"/>
    <cellStyle name="Tekst objaśnienia" xfId="19" builtinId="53"/>
    <cellStyle name="Walutowy" xfId="1" builtinId="4"/>
    <cellStyle name="Walutowy 2" xfId="2"/>
    <cellStyle name="Walutowy 2 2" xfId="15"/>
    <cellStyle name="Walutowy 2 2 2" xfId="17"/>
    <cellStyle name="Walutowy 3" xfId="16"/>
    <cellStyle name="Walutowy 4" xfId="20"/>
  </cellStyles>
  <dxfs count="0"/>
  <tableStyles count="0" defaultTableStyle="TableStyleMedium2" defaultPivotStyle="PivotStyleLight16"/>
  <colors>
    <mruColors>
      <color rgb="FF0000FF"/>
      <color rgb="FFF4F5D7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4"/>
  <sheetViews>
    <sheetView zoomScaleNormal="100" workbookViewId="0">
      <selection activeCell="D8" sqref="D8"/>
    </sheetView>
  </sheetViews>
  <sheetFormatPr defaultColWidth="9.140625" defaultRowHeight="15"/>
  <cols>
    <col min="1" max="1" width="6.140625" style="2" customWidth="1"/>
    <col min="2" max="2" width="27.5703125" style="2" customWidth="1"/>
    <col min="3" max="4" width="13.28515625" style="2" customWidth="1"/>
    <col min="5" max="5" width="12.7109375" style="2" bestFit="1" customWidth="1"/>
    <col min="6" max="6" width="14.7109375" style="2" customWidth="1"/>
    <col min="7" max="11" width="13.28515625" style="2" customWidth="1"/>
    <col min="12" max="16384" width="9.140625" style="2"/>
  </cols>
  <sheetData>
    <row r="1" spans="1:11" ht="30" customHeight="1">
      <c r="A1" s="317" t="s">
        <v>408</v>
      </c>
      <c r="B1" s="318"/>
      <c r="C1" s="318"/>
      <c r="D1" s="318"/>
      <c r="E1" s="318"/>
      <c r="F1" s="318"/>
      <c r="G1" s="318"/>
      <c r="H1" s="318"/>
      <c r="I1" s="318"/>
      <c r="J1" s="318"/>
      <c r="K1" s="319"/>
    </row>
    <row r="2" spans="1:11" ht="24" customHeight="1" thickBot="1">
      <c r="A2" s="320" t="s">
        <v>409</v>
      </c>
      <c r="B2" s="321"/>
      <c r="C2" s="321"/>
      <c r="D2" s="321"/>
      <c r="E2" s="321"/>
      <c r="F2" s="321"/>
      <c r="G2" s="321"/>
      <c r="H2" s="321"/>
      <c r="I2" s="321"/>
      <c r="J2" s="321"/>
      <c r="K2" s="322"/>
    </row>
    <row r="3" spans="1:11" ht="48">
      <c r="A3" s="35" t="s">
        <v>410</v>
      </c>
      <c r="B3" s="36" t="s">
        <v>0</v>
      </c>
      <c r="C3" s="36" t="s">
        <v>1</v>
      </c>
      <c r="D3" s="36" t="s">
        <v>2</v>
      </c>
      <c r="E3" s="36" t="s">
        <v>406</v>
      </c>
      <c r="F3" s="36" t="s">
        <v>3</v>
      </c>
      <c r="G3" s="36" t="s">
        <v>4</v>
      </c>
      <c r="H3" s="36" t="s">
        <v>5</v>
      </c>
      <c r="I3" s="36" t="s">
        <v>407</v>
      </c>
      <c r="J3" s="36" t="s">
        <v>6</v>
      </c>
      <c r="K3" s="37" t="s">
        <v>7</v>
      </c>
    </row>
    <row r="4" spans="1:11" ht="15.75" thickBot="1">
      <c r="A4" s="38" t="s">
        <v>8</v>
      </c>
      <c r="B4" s="39" t="s">
        <v>9</v>
      </c>
      <c r="C4" s="39" t="s">
        <v>10</v>
      </c>
      <c r="D4" s="39" t="s">
        <v>11</v>
      </c>
      <c r="E4" s="39" t="s">
        <v>12</v>
      </c>
      <c r="F4" s="39" t="s">
        <v>13</v>
      </c>
      <c r="G4" s="39" t="s">
        <v>14</v>
      </c>
      <c r="H4" s="39" t="s">
        <v>15</v>
      </c>
      <c r="I4" s="39" t="s">
        <v>16</v>
      </c>
      <c r="J4" s="39" t="s">
        <v>17</v>
      </c>
      <c r="K4" s="40" t="s">
        <v>18</v>
      </c>
    </row>
    <row r="5" spans="1:11" ht="22.5">
      <c r="A5" s="29">
        <v>1</v>
      </c>
      <c r="B5" s="30" t="s">
        <v>164</v>
      </c>
      <c r="C5" s="7" t="s">
        <v>165</v>
      </c>
      <c r="D5" s="31" t="s">
        <v>70</v>
      </c>
      <c r="E5" s="32">
        <v>12</v>
      </c>
      <c r="F5" s="7" t="s">
        <v>166</v>
      </c>
      <c r="G5" s="33">
        <v>967.5</v>
      </c>
      <c r="H5" s="33">
        <f>E5*G5</f>
        <v>11610</v>
      </c>
      <c r="I5" s="25">
        <v>0.23</v>
      </c>
      <c r="J5" s="34">
        <f>G5*1.23</f>
        <v>1190.0250000000001</v>
      </c>
      <c r="K5" s="134">
        <f>E5*G5*1.23</f>
        <v>14280.3</v>
      </c>
    </row>
    <row r="6" spans="1:11" ht="22.5">
      <c r="A6" s="26">
        <v>2</v>
      </c>
      <c r="B6" s="22" t="s">
        <v>167</v>
      </c>
      <c r="C6" s="21" t="s">
        <v>168</v>
      </c>
      <c r="D6" s="23" t="s">
        <v>70</v>
      </c>
      <c r="E6" s="14">
        <v>14</v>
      </c>
      <c r="F6" s="21" t="s">
        <v>169</v>
      </c>
      <c r="G6" s="24">
        <v>1177.5</v>
      </c>
      <c r="H6" s="33">
        <f t="shared" ref="H6:H17" si="0">E6*G6</f>
        <v>16485</v>
      </c>
      <c r="I6" s="25">
        <v>0.23</v>
      </c>
      <c r="J6" s="34">
        <f t="shared" ref="J6:J17" si="1">G6*1.23</f>
        <v>1448.325</v>
      </c>
      <c r="K6" s="134">
        <f t="shared" ref="K6:K17" si="2">E6*G6*1.23</f>
        <v>20276.55</v>
      </c>
    </row>
    <row r="7" spans="1:11" ht="22.5">
      <c r="A7" s="26">
        <v>3</v>
      </c>
      <c r="B7" s="22" t="s">
        <v>170</v>
      </c>
      <c r="C7" s="21" t="s">
        <v>76</v>
      </c>
      <c r="D7" s="23" t="s">
        <v>70</v>
      </c>
      <c r="E7" s="14">
        <v>10</v>
      </c>
      <c r="F7" s="21" t="s">
        <v>75</v>
      </c>
      <c r="G7" s="24">
        <v>468</v>
      </c>
      <c r="H7" s="33">
        <f t="shared" si="0"/>
        <v>4680</v>
      </c>
      <c r="I7" s="25">
        <v>0.23</v>
      </c>
      <c r="J7" s="34">
        <f t="shared" si="1"/>
        <v>575.64</v>
      </c>
      <c r="K7" s="134">
        <f t="shared" si="2"/>
        <v>5756.4</v>
      </c>
    </row>
    <row r="8" spans="1:11" ht="24">
      <c r="A8" s="26">
        <v>4</v>
      </c>
      <c r="B8" s="22" t="s">
        <v>171</v>
      </c>
      <c r="C8" s="21" t="s">
        <v>172</v>
      </c>
      <c r="D8" s="23" t="s">
        <v>70</v>
      </c>
      <c r="E8" s="14">
        <v>4</v>
      </c>
      <c r="F8" s="21" t="s">
        <v>191</v>
      </c>
      <c r="G8" s="24">
        <v>583.5</v>
      </c>
      <c r="H8" s="33">
        <f t="shared" si="0"/>
        <v>2334</v>
      </c>
      <c r="I8" s="25">
        <v>0.23</v>
      </c>
      <c r="J8" s="34">
        <f t="shared" si="1"/>
        <v>717.70500000000004</v>
      </c>
      <c r="K8" s="134">
        <f t="shared" si="2"/>
        <v>2870.82</v>
      </c>
    </row>
    <row r="9" spans="1:11" ht="24">
      <c r="A9" s="26">
        <v>5</v>
      </c>
      <c r="B9" s="22" t="s">
        <v>173</v>
      </c>
      <c r="C9" s="21" t="s">
        <v>174</v>
      </c>
      <c r="D9" s="23" t="s">
        <v>70</v>
      </c>
      <c r="E9" s="14">
        <v>4</v>
      </c>
      <c r="F9" s="21" t="s">
        <v>191</v>
      </c>
      <c r="G9" s="24">
        <v>271.5</v>
      </c>
      <c r="H9" s="33">
        <f t="shared" si="0"/>
        <v>1086</v>
      </c>
      <c r="I9" s="25">
        <v>0.23</v>
      </c>
      <c r="J9" s="34">
        <f t="shared" si="1"/>
        <v>333.94499999999999</v>
      </c>
      <c r="K9" s="134">
        <f t="shared" si="2"/>
        <v>1335.78</v>
      </c>
    </row>
    <row r="10" spans="1:11" ht="24">
      <c r="A10" s="26">
        <v>6</v>
      </c>
      <c r="B10" s="22" t="s">
        <v>175</v>
      </c>
      <c r="C10" s="21" t="s">
        <v>176</v>
      </c>
      <c r="D10" s="23" t="s">
        <v>70</v>
      </c>
      <c r="E10" s="14">
        <v>8</v>
      </c>
      <c r="F10" s="21" t="s">
        <v>191</v>
      </c>
      <c r="G10" s="24">
        <v>88.5</v>
      </c>
      <c r="H10" s="33">
        <f t="shared" si="0"/>
        <v>708</v>
      </c>
      <c r="I10" s="25">
        <v>0.23</v>
      </c>
      <c r="J10" s="34">
        <f t="shared" si="1"/>
        <v>108.855</v>
      </c>
      <c r="K10" s="134">
        <f t="shared" si="2"/>
        <v>870.84</v>
      </c>
    </row>
    <row r="11" spans="1:11" ht="24">
      <c r="A11" s="26">
        <v>7</v>
      </c>
      <c r="B11" s="22" t="s">
        <v>77</v>
      </c>
      <c r="C11" s="21" t="s">
        <v>78</v>
      </c>
      <c r="D11" s="23" t="s">
        <v>70</v>
      </c>
      <c r="E11" s="14">
        <v>5</v>
      </c>
      <c r="F11" s="21" t="s">
        <v>191</v>
      </c>
      <c r="G11" s="24">
        <v>129</v>
      </c>
      <c r="H11" s="33">
        <f t="shared" si="0"/>
        <v>645</v>
      </c>
      <c r="I11" s="25">
        <v>0.23</v>
      </c>
      <c r="J11" s="34">
        <f t="shared" si="1"/>
        <v>158.66999999999999</v>
      </c>
      <c r="K11" s="134">
        <f t="shared" si="2"/>
        <v>793.35</v>
      </c>
    </row>
    <row r="12" spans="1:11" ht="24">
      <c r="A12" s="26">
        <v>8</v>
      </c>
      <c r="B12" s="22" t="s">
        <v>177</v>
      </c>
      <c r="C12" s="21" t="s">
        <v>178</v>
      </c>
      <c r="D12" s="23" t="s">
        <v>70</v>
      </c>
      <c r="E12" s="14">
        <v>4</v>
      </c>
      <c r="F12" s="21" t="s">
        <v>191</v>
      </c>
      <c r="G12" s="24">
        <v>330.75</v>
      </c>
      <c r="H12" s="33">
        <f t="shared" si="0"/>
        <v>1323</v>
      </c>
      <c r="I12" s="25">
        <v>0.23</v>
      </c>
      <c r="J12" s="34">
        <f t="shared" si="1"/>
        <v>406.82249999999999</v>
      </c>
      <c r="K12" s="134">
        <f t="shared" si="2"/>
        <v>1627.29</v>
      </c>
    </row>
    <row r="13" spans="1:11" ht="24">
      <c r="A13" s="26">
        <v>9</v>
      </c>
      <c r="B13" s="22" t="s">
        <v>179</v>
      </c>
      <c r="C13" s="21" t="s">
        <v>180</v>
      </c>
      <c r="D13" s="23" t="s">
        <v>70</v>
      </c>
      <c r="E13" s="14">
        <v>8</v>
      </c>
      <c r="F13" s="21" t="s">
        <v>191</v>
      </c>
      <c r="G13" s="24">
        <v>772.5</v>
      </c>
      <c r="H13" s="33">
        <f t="shared" si="0"/>
        <v>6180</v>
      </c>
      <c r="I13" s="25">
        <v>0.23</v>
      </c>
      <c r="J13" s="34">
        <f t="shared" si="1"/>
        <v>950.17499999999995</v>
      </c>
      <c r="K13" s="134">
        <f t="shared" si="2"/>
        <v>7601.4</v>
      </c>
    </row>
    <row r="14" spans="1:11" ht="24">
      <c r="A14" s="26">
        <v>10</v>
      </c>
      <c r="B14" s="22" t="s">
        <v>181</v>
      </c>
      <c r="C14" s="21" t="s">
        <v>182</v>
      </c>
      <c r="D14" s="23" t="s">
        <v>70</v>
      </c>
      <c r="E14" s="14">
        <v>2</v>
      </c>
      <c r="F14" s="21" t="s">
        <v>191</v>
      </c>
      <c r="G14" s="24">
        <v>236.25</v>
      </c>
      <c r="H14" s="33">
        <f t="shared" si="0"/>
        <v>472.5</v>
      </c>
      <c r="I14" s="25">
        <v>0.23</v>
      </c>
      <c r="J14" s="34">
        <f t="shared" si="1"/>
        <v>290.58749999999998</v>
      </c>
      <c r="K14" s="134">
        <f t="shared" si="2"/>
        <v>581.17499999999995</v>
      </c>
    </row>
    <row r="15" spans="1:11" ht="22.5">
      <c r="A15" s="26">
        <v>11</v>
      </c>
      <c r="B15" s="22" t="s">
        <v>183</v>
      </c>
      <c r="C15" s="21" t="s">
        <v>184</v>
      </c>
      <c r="D15" s="23" t="s">
        <v>70</v>
      </c>
      <c r="E15" s="14">
        <v>2</v>
      </c>
      <c r="F15" s="21" t="s">
        <v>185</v>
      </c>
      <c r="G15" s="24">
        <v>2347.5</v>
      </c>
      <c r="H15" s="33">
        <f t="shared" si="0"/>
        <v>4695</v>
      </c>
      <c r="I15" s="25">
        <v>0.23</v>
      </c>
      <c r="J15" s="34">
        <f t="shared" si="1"/>
        <v>2887.4250000000002</v>
      </c>
      <c r="K15" s="134">
        <f t="shared" si="2"/>
        <v>5774.85</v>
      </c>
    </row>
    <row r="16" spans="1:11" ht="22.5">
      <c r="A16" s="26">
        <v>12</v>
      </c>
      <c r="B16" s="22" t="s">
        <v>186</v>
      </c>
      <c r="C16" s="132" t="s">
        <v>416</v>
      </c>
      <c r="D16" s="23" t="s">
        <v>70</v>
      </c>
      <c r="E16" s="14">
        <v>1</v>
      </c>
      <c r="F16" s="21" t="s">
        <v>187</v>
      </c>
      <c r="G16" s="24">
        <v>765</v>
      </c>
      <c r="H16" s="33">
        <f t="shared" si="0"/>
        <v>765</v>
      </c>
      <c r="I16" s="25">
        <v>0.23</v>
      </c>
      <c r="J16" s="34">
        <f t="shared" si="1"/>
        <v>940.94999999999993</v>
      </c>
      <c r="K16" s="134">
        <f t="shared" si="2"/>
        <v>940.94999999999993</v>
      </c>
    </row>
    <row r="17" spans="1:11" ht="22.5">
      <c r="A17" s="26">
        <v>13</v>
      </c>
      <c r="B17" s="22" t="s">
        <v>188</v>
      </c>
      <c r="C17" s="21" t="s">
        <v>189</v>
      </c>
      <c r="D17" s="23" t="s">
        <v>70</v>
      </c>
      <c r="E17" s="14">
        <v>1</v>
      </c>
      <c r="F17" s="21" t="s">
        <v>190</v>
      </c>
      <c r="G17" s="24">
        <v>157.5</v>
      </c>
      <c r="H17" s="33">
        <f t="shared" si="0"/>
        <v>157.5</v>
      </c>
      <c r="I17" s="25">
        <v>0.23</v>
      </c>
      <c r="J17" s="34">
        <f t="shared" si="1"/>
        <v>193.72499999999999</v>
      </c>
      <c r="K17" s="134">
        <f t="shared" si="2"/>
        <v>193.72499999999999</v>
      </c>
    </row>
    <row r="18" spans="1:11" ht="15.75" thickBot="1">
      <c r="A18" s="323" t="s">
        <v>19</v>
      </c>
      <c r="B18" s="324"/>
      <c r="C18" s="324"/>
      <c r="D18" s="324"/>
      <c r="E18" s="324"/>
      <c r="F18" s="324"/>
      <c r="G18" s="41" t="s">
        <v>20</v>
      </c>
      <c r="H18" s="27">
        <f>SUM(H5:H17)</f>
        <v>51141</v>
      </c>
      <c r="I18" s="324" t="s">
        <v>21</v>
      </c>
      <c r="J18" s="324"/>
      <c r="K18" s="135">
        <f>SUM(K5:K17)</f>
        <v>62903.429999999993</v>
      </c>
    </row>
    <row r="23" spans="1:11">
      <c r="H23" s="28" t="s">
        <v>412</v>
      </c>
      <c r="I23" s="28"/>
      <c r="J23" s="28"/>
    </row>
    <row r="24" spans="1:11">
      <c r="H24" s="28" t="s">
        <v>411</v>
      </c>
      <c r="I24" s="28"/>
      <c r="J24" s="28"/>
    </row>
  </sheetData>
  <mergeCells count="4">
    <mergeCell ref="A1:K1"/>
    <mergeCell ref="A2:K2"/>
    <mergeCell ref="A18:F18"/>
    <mergeCell ref="I18:J18"/>
  </mergeCells>
  <pageMargins left="0.7" right="0.7" top="0.75" bottom="0.75" header="0.3" footer="0.3"/>
  <pageSetup paperSize="9" scale="5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K15"/>
  <sheetViews>
    <sheetView view="pageLayout" zoomScaleNormal="100" workbookViewId="0">
      <selection sqref="A1:K1"/>
    </sheetView>
  </sheetViews>
  <sheetFormatPr defaultRowHeight="12"/>
  <cols>
    <col min="1" max="1" width="2.85546875" style="152" customWidth="1"/>
    <col min="2" max="2" width="39.28515625" style="152" customWidth="1"/>
    <col min="3" max="3" width="9.28515625" style="152" customWidth="1"/>
    <col min="4" max="4" width="14.5703125" style="152" customWidth="1"/>
    <col min="5" max="5" width="7.7109375" style="152" customWidth="1"/>
    <col min="6" max="6" width="13.42578125" style="152" customWidth="1"/>
    <col min="7" max="7" width="8.5703125" style="152" customWidth="1"/>
    <col min="8" max="8" width="8" style="152" customWidth="1"/>
    <col min="9" max="9" width="7.28515625" style="152" customWidth="1"/>
    <col min="10" max="10" width="10" style="152" customWidth="1"/>
    <col min="11" max="11" width="8.42578125" style="152" customWidth="1"/>
    <col min="12" max="16384" width="9.140625" style="152"/>
  </cols>
  <sheetData>
    <row r="1" spans="1:11" ht="12.75" thickBot="1">
      <c r="A1" s="325" t="s">
        <v>684</v>
      </c>
      <c r="B1" s="326"/>
      <c r="C1" s="326"/>
      <c r="D1" s="326"/>
      <c r="E1" s="326"/>
      <c r="F1" s="326"/>
      <c r="G1" s="326"/>
      <c r="H1" s="326"/>
      <c r="I1" s="326"/>
      <c r="J1" s="326"/>
      <c r="K1" s="327"/>
    </row>
    <row r="2" spans="1:11" ht="60">
      <c r="A2" s="35" t="s">
        <v>410</v>
      </c>
      <c r="B2" s="36" t="s">
        <v>0</v>
      </c>
      <c r="C2" s="36" t="s">
        <v>1</v>
      </c>
      <c r="D2" s="36" t="s">
        <v>2</v>
      </c>
      <c r="E2" s="36" t="s">
        <v>406</v>
      </c>
      <c r="F2" s="36" t="s">
        <v>3</v>
      </c>
      <c r="G2" s="36" t="s">
        <v>4</v>
      </c>
      <c r="H2" s="36" t="s">
        <v>5</v>
      </c>
      <c r="I2" s="36" t="s">
        <v>407</v>
      </c>
      <c r="J2" s="36" t="s">
        <v>6</v>
      </c>
      <c r="K2" s="37" t="s">
        <v>7</v>
      </c>
    </row>
    <row r="3" spans="1:11" ht="12.75" thickBot="1">
      <c r="A3" s="74" t="s">
        <v>8</v>
      </c>
      <c r="B3" s="64" t="s">
        <v>9</v>
      </c>
      <c r="C3" s="64" t="s">
        <v>10</v>
      </c>
      <c r="D3" s="64" t="s">
        <v>11</v>
      </c>
      <c r="E3" s="64" t="s">
        <v>12</v>
      </c>
      <c r="F3" s="64" t="s">
        <v>13</v>
      </c>
      <c r="G3" s="64" t="s">
        <v>14</v>
      </c>
      <c r="H3" s="64" t="s">
        <v>15</v>
      </c>
      <c r="I3" s="64" t="s">
        <v>16</v>
      </c>
      <c r="J3" s="64" t="s">
        <v>17</v>
      </c>
      <c r="K3" s="65" t="s">
        <v>18</v>
      </c>
    </row>
    <row r="4" spans="1:11" ht="26.25">
      <c r="A4" s="13">
        <v>1</v>
      </c>
      <c r="B4" s="297" t="s">
        <v>671</v>
      </c>
      <c r="C4" s="310" t="s">
        <v>81</v>
      </c>
      <c r="D4" s="310" t="s">
        <v>82</v>
      </c>
      <c r="E4" s="268" t="s">
        <v>596</v>
      </c>
      <c r="F4" s="298" t="s">
        <v>83</v>
      </c>
      <c r="G4" s="261"/>
      <c r="H4" s="261"/>
      <c r="I4" s="262"/>
      <c r="J4" s="214"/>
      <c r="K4" s="263"/>
    </row>
    <row r="5" spans="1:11">
      <c r="A5" s="13">
        <v>2</v>
      </c>
      <c r="B5" s="213" t="s">
        <v>84</v>
      </c>
      <c r="C5" s="264" t="s">
        <v>85</v>
      </c>
      <c r="D5" s="264" t="s">
        <v>86</v>
      </c>
      <c r="E5" s="269">
        <v>3</v>
      </c>
      <c r="F5" s="266" t="s">
        <v>559</v>
      </c>
      <c r="G5" s="261"/>
      <c r="H5" s="261"/>
      <c r="I5" s="262"/>
      <c r="J5" s="214"/>
      <c r="K5" s="263"/>
    </row>
    <row r="6" spans="1:11">
      <c r="A6" s="13">
        <v>4</v>
      </c>
      <c r="B6" s="213" t="s">
        <v>537</v>
      </c>
      <c r="C6" s="264" t="s">
        <v>538</v>
      </c>
      <c r="D6" s="265" t="s">
        <v>539</v>
      </c>
      <c r="E6" s="270" t="s">
        <v>440</v>
      </c>
      <c r="F6" s="266" t="s">
        <v>73</v>
      </c>
      <c r="G6" s="261"/>
      <c r="H6" s="261"/>
      <c r="I6" s="262"/>
      <c r="J6" s="214"/>
      <c r="K6" s="263"/>
    </row>
    <row r="7" spans="1:11" ht="24">
      <c r="A7" s="13">
        <v>5</v>
      </c>
      <c r="B7" s="213" t="s">
        <v>540</v>
      </c>
      <c r="C7" s="264" t="s">
        <v>508</v>
      </c>
      <c r="D7" s="265" t="s">
        <v>539</v>
      </c>
      <c r="E7" s="270" t="s">
        <v>440</v>
      </c>
      <c r="F7" s="266" t="s">
        <v>191</v>
      </c>
      <c r="G7" s="261"/>
      <c r="H7" s="261"/>
      <c r="I7" s="262"/>
      <c r="J7" s="214"/>
      <c r="K7" s="263"/>
    </row>
    <row r="8" spans="1:11" ht="24">
      <c r="A8" s="13">
        <v>6</v>
      </c>
      <c r="B8" s="213" t="s">
        <v>541</v>
      </c>
      <c r="C8" s="264" t="s">
        <v>542</v>
      </c>
      <c r="D8" s="265" t="s">
        <v>539</v>
      </c>
      <c r="E8" s="271">
        <v>3</v>
      </c>
      <c r="F8" s="266" t="s">
        <v>191</v>
      </c>
      <c r="G8" s="261"/>
      <c r="H8" s="261"/>
      <c r="I8" s="262"/>
      <c r="J8" s="214"/>
      <c r="K8" s="263"/>
    </row>
    <row r="9" spans="1:11" ht="12.75" thickBot="1">
      <c r="A9" s="332" t="s">
        <v>19</v>
      </c>
      <c r="B9" s="333"/>
      <c r="C9" s="333"/>
      <c r="D9" s="333"/>
      <c r="E9" s="333"/>
      <c r="F9" s="333"/>
      <c r="G9" s="239" t="s">
        <v>20</v>
      </c>
      <c r="H9" s="299">
        <f>SUM(H4:H8)</f>
        <v>0</v>
      </c>
      <c r="I9" s="333" t="s">
        <v>21</v>
      </c>
      <c r="J9" s="333"/>
      <c r="K9" s="300">
        <f>SUM(K4:K8)</f>
        <v>0</v>
      </c>
    </row>
    <row r="14" spans="1:11">
      <c r="H14" s="188"/>
      <c r="I14" s="188"/>
      <c r="J14" s="188"/>
    </row>
    <row r="15" spans="1:11">
      <c r="H15" s="188"/>
      <c r="I15" s="188"/>
      <c r="J15" s="188"/>
    </row>
  </sheetData>
  <mergeCells count="3">
    <mergeCell ref="A9:F9"/>
    <mergeCell ref="I9:J9"/>
    <mergeCell ref="A1:K1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DZP-262-3/2020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K8"/>
  <sheetViews>
    <sheetView view="pageLayout" zoomScaleNormal="86" workbookViewId="0">
      <selection sqref="A1:K1"/>
    </sheetView>
  </sheetViews>
  <sheetFormatPr defaultRowHeight="12"/>
  <cols>
    <col min="1" max="1" width="4.5703125" style="152" customWidth="1"/>
    <col min="2" max="2" width="25.140625" style="152" customWidth="1"/>
    <col min="3" max="3" width="14" style="152" customWidth="1"/>
    <col min="4" max="4" width="15.28515625" style="152" customWidth="1"/>
    <col min="5" max="6" width="9.140625" style="152"/>
    <col min="7" max="7" width="10.85546875" style="152" customWidth="1"/>
    <col min="8" max="8" width="8.42578125" style="152" customWidth="1"/>
    <col min="9" max="10" width="9.140625" style="152"/>
    <col min="11" max="11" width="12.140625" style="152" customWidth="1"/>
    <col min="12" max="16384" width="9.140625" style="152"/>
  </cols>
  <sheetData>
    <row r="1" spans="1:11" ht="12.75" thickBot="1">
      <c r="A1" s="325" t="s">
        <v>677</v>
      </c>
      <c r="B1" s="326"/>
      <c r="C1" s="326"/>
      <c r="D1" s="326"/>
      <c r="E1" s="326"/>
      <c r="F1" s="326"/>
      <c r="G1" s="326"/>
      <c r="H1" s="326"/>
      <c r="I1" s="326"/>
      <c r="J1" s="326"/>
      <c r="K1" s="327"/>
    </row>
    <row r="2" spans="1:11" ht="60">
      <c r="A2" s="35" t="s">
        <v>410</v>
      </c>
      <c r="B2" s="36" t="s">
        <v>0</v>
      </c>
      <c r="C2" s="36" t="s">
        <v>1</v>
      </c>
      <c r="D2" s="36" t="s">
        <v>2</v>
      </c>
      <c r="E2" s="36" t="s">
        <v>406</v>
      </c>
      <c r="F2" s="36" t="s">
        <v>3</v>
      </c>
      <c r="G2" s="36" t="s">
        <v>4</v>
      </c>
      <c r="H2" s="36" t="s">
        <v>5</v>
      </c>
      <c r="I2" s="36" t="s">
        <v>407</v>
      </c>
      <c r="J2" s="36" t="s">
        <v>6</v>
      </c>
      <c r="K2" s="37" t="s">
        <v>7</v>
      </c>
    </row>
    <row r="3" spans="1:11">
      <c r="A3" s="74" t="s">
        <v>8</v>
      </c>
      <c r="B3" s="64" t="s">
        <v>9</v>
      </c>
      <c r="C3" s="64" t="s">
        <v>10</v>
      </c>
      <c r="D3" s="64" t="s">
        <v>11</v>
      </c>
      <c r="E3" s="64" t="s">
        <v>12</v>
      </c>
      <c r="F3" s="64" t="s">
        <v>13</v>
      </c>
      <c r="G3" s="64" t="s">
        <v>14</v>
      </c>
      <c r="H3" s="64" t="s">
        <v>15</v>
      </c>
      <c r="I3" s="64" t="s">
        <v>16</v>
      </c>
      <c r="J3" s="64" t="s">
        <v>17</v>
      </c>
      <c r="K3" s="65" t="s">
        <v>18</v>
      </c>
    </row>
    <row r="4" spans="1:11" ht="24">
      <c r="A4" s="13">
        <v>1</v>
      </c>
      <c r="B4" s="156" t="s">
        <v>516</v>
      </c>
      <c r="C4" s="157" t="s">
        <v>515</v>
      </c>
      <c r="D4" s="151" t="s">
        <v>420</v>
      </c>
      <c r="E4" s="198">
        <v>40</v>
      </c>
      <c r="F4" s="153" t="s">
        <v>136</v>
      </c>
      <c r="G4" s="199"/>
      <c r="H4" s="199"/>
      <c r="I4" s="260"/>
      <c r="J4" s="199"/>
      <c r="K4" s="199"/>
    </row>
    <row r="5" spans="1:11">
      <c r="A5" s="13">
        <v>2</v>
      </c>
      <c r="B5" s="156" t="s">
        <v>514</v>
      </c>
      <c r="C5" s="157" t="s">
        <v>513</v>
      </c>
      <c r="D5" s="151" t="s">
        <v>420</v>
      </c>
      <c r="E5" s="198">
        <v>10</v>
      </c>
      <c r="F5" s="153" t="s">
        <v>136</v>
      </c>
      <c r="G5" s="199"/>
      <c r="H5" s="199"/>
      <c r="I5" s="260"/>
      <c r="J5" s="199"/>
      <c r="K5" s="199"/>
    </row>
    <row r="6" spans="1:11">
      <c r="A6" s="13">
        <v>3</v>
      </c>
      <c r="B6" s="156" t="s">
        <v>512</v>
      </c>
      <c r="C6" s="157" t="s">
        <v>511</v>
      </c>
      <c r="D6" s="151" t="s">
        <v>420</v>
      </c>
      <c r="E6" s="198">
        <v>10</v>
      </c>
      <c r="F6" s="153" t="s">
        <v>449</v>
      </c>
      <c r="G6" s="199"/>
      <c r="H6" s="199"/>
      <c r="I6" s="260"/>
      <c r="J6" s="199"/>
      <c r="K6" s="199"/>
    </row>
    <row r="7" spans="1:11">
      <c r="A7" s="13">
        <v>4</v>
      </c>
      <c r="B7" s="156" t="s">
        <v>510</v>
      </c>
      <c r="C7" s="157" t="s">
        <v>509</v>
      </c>
      <c r="D7" s="151" t="s">
        <v>420</v>
      </c>
      <c r="E7" s="198">
        <v>20</v>
      </c>
      <c r="F7" s="153" t="s">
        <v>136</v>
      </c>
      <c r="G7" s="199"/>
      <c r="H7" s="199"/>
      <c r="I7" s="260"/>
      <c r="J7" s="199"/>
      <c r="K7" s="199"/>
    </row>
    <row r="8" spans="1:11" ht="12.75" thickBot="1">
      <c r="A8" s="337" t="s">
        <v>19</v>
      </c>
      <c r="B8" s="338"/>
      <c r="C8" s="338"/>
      <c r="D8" s="338"/>
      <c r="E8" s="338"/>
      <c r="F8" s="338"/>
      <c r="G8" s="238" t="s">
        <v>20</v>
      </c>
      <c r="H8" s="301">
        <f>SUM(H4:H7)</f>
        <v>0</v>
      </c>
      <c r="I8" s="338" t="s">
        <v>21</v>
      </c>
      <c r="J8" s="338"/>
      <c r="K8" s="302">
        <f>SUM(K4:K7)</f>
        <v>0</v>
      </c>
    </row>
  </sheetData>
  <mergeCells count="3">
    <mergeCell ref="A1:K1"/>
    <mergeCell ref="A8:F8"/>
    <mergeCell ref="I8:J8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 DZP-262-3/2020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K10"/>
  <sheetViews>
    <sheetView view="pageLayout" zoomScaleNormal="100" workbookViewId="0">
      <selection sqref="A1:K1"/>
    </sheetView>
  </sheetViews>
  <sheetFormatPr defaultColWidth="9.140625" defaultRowHeight="12"/>
  <cols>
    <col min="1" max="1" width="4.5703125" style="152" customWidth="1"/>
    <col min="2" max="2" width="25.140625" style="152" customWidth="1"/>
    <col min="3" max="3" width="13.5703125" style="152" customWidth="1"/>
    <col min="4" max="4" width="9.5703125" style="152" customWidth="1"/>
    <col min="5" max="5" width="9.140625" style="152"/>
    <col min="6" max="6" width="12.7109375" style="152" customWidth="1"/>
    <col min="7" max="7" width="9.42578125" style="152" bestFit="1" customWidth="1"/>
    <col min="8" max="8" width="15.5703125" style="152" customWidth="1"/>
    <col min="9" max="9" width="9.140625" style="152"/>
    <col min="10" max="10" width="9.42578125" style="152" bestFit="1" customWidth="1"/>
    <col min="11" max="11" width="13.28515625" style="152" customWidth="1"/>
    <col min="12" max="16384" width="9.140625" style="152"/>
  </cols>
  <sheetData>
    <row r="1" spans="1:11" ht="12.75" thickBot="1">
      <c r="A1" s="325" t="s">
        <v>678</v>
      </c>
      <c r="B1" s="326"/>
      <c r="C1" s="326"/>
      <c r="D1" s="326"/>
      <c r="E1" s="326"/>
      <c r="F1" s="326"/>
      <c r="G1" s="326"/>
      <c r="H1" s="326"/>
      <c r="I1" s="326"/>
      <c r="J1" s="326"/>
      <c r="K1" s="327"/>
    </row>
    <row r="2" spans="1:11" ht="60">
      <c r="A2" s="35" t="s">
        <v>410</v>
      </c>
      <c r="B2" s="36" t="s">
        <v>0</v>
      </c>
      <c r="C2" s="36" t="s">
        <v>1</v>
      </c>
      <c r="D2" s="36" t="s">
        <v>2</v>
      </c>
      <c r="E2" s="36" t="s">
        <v>406</v>
      </c>
      <c r="F2" s="36" t="s">
        <v>3</v>
      </c>
      <c r="G2" s="36" t="s">
        <v>4</v>
      </c>
      <c r="H2" s="36" t="s">
        <v>5</v>
      </c>
      <c r="I2" s="36" t="s">
        <v>407</v>
      </c>
      <c r="J2" s="36" t="s">
        <v>6</v>
      </c>
      <c r="K2" s="37" t="s">
        <v>7</v>
      </c>
    </row>
    <row r="3" spans="1:11" ht="12.75" thickBot="1">
      <c r="A3" s="74" t="s">
        <v>8</v>
      </c>
      <c r="B3" s="64" t="s">
        <v>9</v>
      </c>
      <c r="C3" s="64" t="s">
        <v>10</v>
      </c>
      <c r="D3" s="64" t="s">
        <v>11</v>
      </c>
      <c r="E3" s="64" t="s">
        <v>12</v>
      </c>
      <c r="F3" s="64" t="s">
        <v>13</v>
      </c>
      <c r="G3" s="64" t="s">
        <v>14</v>
      </c>
      <c r="H3" s="64" t="s">
        <v>15</v>
      </c>
      <c r="I3" s="64" t="s">
        <v>16</v>
      </c>
      <c r="J3" s="64" t="s">
        <v>17</v>
      </c>
      <c r="K3" s="65" t="s">
        <v>18</v>
      </c>
    </row>
    <row r="4" spans="1:11" ht="24">
      <c r="A4" s="75">
        <v>1</v>
      </c>
      <c r="B4" s="86" t="s">
        <v>421</v>
      </c>
      <c r="C4" s="87" t="s">
        <v>422</v>
      </c>
      <c r="D4" s="153" t="s">
        <v>423</v>
      </c>
      <c r="E4" s="276">
        <v>24</v>
      </c>
      <c r="F4" s="85" t="s">
        <v>424</v>
      </c>
      <c r="G4" s="199"/>
      <c r="H4" s="199"/>
      <c r="I4" s="222"/>
      <c r="J4" s="199"/>
      <c r="K4" s="199"/>
    </row>
    <row r="5" spans="1:11" ht="12.75" thickBot="1">
      <c r="A5" s="337" t="s">
        <v>19</v>
      </c>
      <c r="B5" s="338"/>
      <c r="C5" s="338"/>
      <c r="D5" s="338"/>
      <c r="E5" s="338"/>
      <c r="F5" s="338"/>
      <c r="G5" s="238" t="s">
        <v>20</v>
      </c>
      <c r="H5" s="301">
        <f>SUM(H4:H4)</f>
        <v>0</v>
      </c>
      <c r="I5" s="338" t="s">
        <v>21</v>
      </c>
      <c r="J5" s="338"/>
      <c r="K5" s="302">
        <f>SUM(K4:K4)</f>
        <v>0</v>
      </c>
    </row>
    <row r="9" spans="1:11">
      <c r="H9" s="188"/>
      <c r="I9" s="188"/>
      <c r="J9" s="188"/>
      <c r="K9" s="282"/>
    </row>
    <row r="10" spans="1:11">
      <c r="H10" s="188"/>
      <c r="I10" s="188"/>
      <c r="J10" s="188"/>
    </row>
  </sheetData>
  <mergeCells count="3">
    <mergeCell ref="A1:K1"/>
    <mergeCell ref="A5:F5"/>
    <mergeCell ref="I5:J5"/>
  </mergeCells>
  <pageMargins left="0.25" right="0.25" top="0.75" bottom="0.75" header="0.3" footer="0.3"/>
  <pageSetup paperSize="9" orientation="landscape" r:id="rId1"/>
  <headerFooter>
    <oddHeader>&amp;C&amp;"-,Pogrubiony"Dostawa specjalistycznych oraz podstawowych odczynników chemicznych -  DZP-262-3/2020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K22"/>
  <sheetViews>
    <sheetView view="pageLayout" zoomScaleNormal="100" workbookViewId="0">
      <selection sqref="A1:K1"/>
    </sheetView>
  </sheetViews>
  <sheetFormatPr defaultRowHeight="12"/>
  <cols>
    <col min="1" max="1" width="4.5703125" style="152" customWidth="1"/>
    <col min="2" max="2" width="25.140625" style="152" customWidth="1"/>
    <col min="3" max="3" width="14" style="152" customWidth="1"/>
    <col min="4" max="4" width="15.28515625" style="152" customWidth="1"/>
    <col min="5" max="5" width="9.140625" style="152"/>
    <col min="6" max="6" width="10.5703125" style="152" customWidth="1"/>
    <col min="7" max="7" width="11.140625" style="152" bestFit="1" customWidth="1"/>
    <col min="8" max="8" width="10.5703125" style="152" customWidth="1"/>
    <col min="9" max="9" width="7.5703125" style="152" customWidth="1"/>
    <col min="10" max="10" width="11.5703125" style="152" customWidth="1"/>
    <col min="11" max="11" width="10" style="152" customWidth="1"/>
    <col min="12" max="16384" width="9.140625" style="152"/>
  </cols>
  <sheetData>
    <row r="1" spans="1:11" ht="12.75" thickBot="1">
      <c r="A1" s="325" t="s">
        <v>682</v>
      </c>
      <c r="B1" s="326"/>
      <c r="C1" s="326"/>
      <c r="D1" s="326"/>
      <c r="E1" s="326"/>
      <c r="F1" s="326"/>
      <c r="G1" s="326"/>
      <c r="H1" s="326"/>
      <c r="I1" s="326"/>
      <c r="J1" s="326"/>
      <c r="K1" s="327"/>
    </row>
    <row r="2" spans="1:11" ht="48">
      <c r="A2" s="35" t="s">
        <v>410</v>
      </c>
      <c r="B2" s="36" t="s">
        <v>0</v>
      </c>
      <c r="C2" s="36" t="s">
        <v>1</v>
      </c>
      <c r="D2" s="36" t="s">
        <v>2</v>
      </c>
      <c r="E2" s="36" t="s">
        <v>406</v>
      </c>
      <c r="F2" s="36" t="s">
        <v>3</v>
      </c>
      <c r="G2" s="36" t="s">
        <v>4</v>
      </c>
      <c r="H2" s="36" t="s">
        <v>5</v>
      </c>
      <c r="I2" s="36" t="s">
        <v>407</v>
      </c>
      <c r="J2" s="36" t="s">
        <v>6</v>
      </c>
      <c r="K2" s="37" t="s">
        <v>7</v>
      </c>
    </row>
    <row r="3" spans="1:11" ht="12.75" thickBot="1">
      <c r="A3" s="74" t="s">
        <v>8</v>
      </c>
      <c r="B3" s="64" t="s">
        <v>9</v>
      </c>
      <c r="C3" s="64" t="s">
        <v>10</v>
      </c>
      <c r="D3" s="64" t="s">
        <v>11</v>
      </c>
      <c r="E3" s="64" t="s">
        <v>12</v>
      </c>
      <c r="F3" s="64" t="s">
        <v>13</v>
      </c>
      <c r="G3" s="64" t="s">
        <v>14</v>
      </c>
      <c r="H3" s="64" t="s">
        <v>15</v>
      </c>
      <c r="I3" s="64" t="s">
        <v>16</v>
      </c>
      <c r="J3" s="64" t="s">
        <v>17</v>
      </c>
      <c r="K3" s="65" t="s">
        <v>18</v>
      </c>
    </row>
    <row r="4" spans="1:11">
      <c r="A4" s="13">
        <v>1</v>
      </c>
      <c r="B4" s="156" t="s">
        <v>467</v>
      </c>
      <c r="C4" s="87" t="s">
        <v>468</v>
      </c>
      <c r="D4" s="153" t="s">
        <v>469</v>
      </c>
      <c r="E4" s="276">
        <v>2</v>
      </c>
      <c r="F4" s="85" t="s">
        <v>561</v>
      </c>
      <c r="G4" s="199"/>
      <c r="H4" s="199"/>
      <c r="I4" s="260"/>
      <c r="J4" s="199"/>
      <c r="K4" s="199"/>
    </row>
    <row r="5" spans="1:11">
      <c r="A5" s="13">
        <v>2</v>
      </c>
      <c r="B5" s="156" t="s">
        <v>470</v>
      </c>
      <c r="C5" s="157" t="s">
        <v>471</v>
      </c>
      <c r="D5" s="153" t="s">
        <v>469</v>
      </c>
      <c r="E5" s="198">
        <v>2</v>
      </c>
      <c r="F5" s="153" t="s">
        <v>560</v>
      </c>
      <c r="G5" s="199"/>
      <c r="H5" s="199"/>
      <c r="I5" s="260"/>
      <c r="J5" s="199"/>
      <c r="K5" s="199"/>
    </row>
    <row r="6" spans="1:11">
      <c r="A6" s="13">
        <v>3</v>
      </c>
      <c r="B6" s="156" t="s">
        <v>472</v>
      </c>
      <c r="C6" s="157" t="s">
        <v>473</v>
      </c>
      <c r="D6" s="153" t="s">
        <v>469</v>
      </c>
      <c r="E6" s="198">
        <v>2</v>
      </c>
      <c r="F6" s="153" t="s">
        <v>562</v>
      </c>
      <c r="G6" s="199"/>
      <c r="H6" s="199"/>
      <c r="I6" s="260"/>
      <c r="J6" s="199"/>
      <c r="K6" s="199"/>
    </row>
    <row r="7" spans="1:11">
      <c r="A7" s="13">
        <v>4</v>
      </c>
      <c r="B7" s="164" t="s">
        <v>474</v>
      </c>
      <c r="C7" s="157" t="s">
        <v>475</v>
      </c>
      <c r="D7" s="153" t="s">
        <v>469</v>
      </c>
      <c r="E7" s="198">
        <v>2</v>
      </c>
      <c r="F7" s="153" t="s">
        <v>560</v>
      </c>
      <c r="G7" s="199"/>
      <c r="H7" s="199"/>
      <c r="I7" s="260"/>
      <c r="J7" s="199"/>
      <c r="K7" s="199"/>
    </row>
    <row r="8" spans="1:11">
      <c r="A8" s="13">
        <v>5</v>
      </c>
      <c r="B8" s="156" t="s">
        <v>476</v>
      </c>
      <c r="C8" s="157" t="s">
        <v>477</v>
      </c>
      <c r="D8" s="153" t="s">
        <v>469</v>
      </c>
      <c r="E8" s="198">
        <v>2</v>
      </c>
      <c r="F8" s="153" t="s">
        <v>563</v>
      </c>
      <c r="G8" s="199"/>
      <c r="H8" s="199"/>
      <c r="I8" s="260"/>
      <c r="J8" s="199"/>
      <c r="K8" s="199"/>
    </row>
    <row r="9" spans="1:11">
      <c r="A9" s="13">
        <v>6</v>
      </c>
      <c r="B9" s="156" t="s">
        <v>478</v>
      </c>
      <c r="C9" s="157" t="s">
        <v>479</v>
      </c>
      <c r="D9" s="153" t="s">
        <v>469</v>
      </c>
      <c r="E9" s="198">
        <v>2</v>
      </c>
      <c r="F9" s="158" t="s">
        <v>563</v>
      </c>
      <c r="G9" s="199"/>
      <c r="H9" s="199"/>
      <c r="I9" s="260"/>
      <c r="J9" s="199"/>
      <c r="K9" s="199"/>
    </row>
    <row r="10" spans="1:11">
      <c r="A10" s="13">
        <v>7</v>
      </c>
      <c r="B10" s="156" t="s">
        <v>480</v>
      </c>
      <c r="C10" s="157" t="s">
        <v>481</v>
      </c>
      <c r="D10" s="153" t="s">
        <v>469</v>
      </c>
      <c r="E10" s="198">
        <v>2</v>
      </c>
      <c r="F10" s="158" t="s">
        <v>564</v>
      </c>
      <c r="G10" s="199"/>
      <c r="H10" s="199"/>
      <c r="I10" s="260"/>
      <c r="J10" s="199"/>
      <c r="K10" s="199"/>
    </row>
    <row r="11" spans="1:11">
      <c r="A11" s="13">
        <v>8</v>
      </c>
      <c r="B11" s="156" t="s">
        <v>482</v>
      </c>
      <c r="C11" s="157" t="s">
        <v>483</v>
      </c>
      <c r="D11" s="153" t="s">
        <v>469</v>
      </c>
      <c r="E11" s="198">
        <v>4</v>
      </c>
      <c r="F11" s="158" t="s">
        <v>79</v>
      </c>
      <c r="G11" s="199"/>
      <c r="H11" s="199"/>
      <c r="I11" s="260"/>
      <c r="J11" s="199"/>
      <c r="K11" s="199"/>
    </row>
    <row r="12" spans="1:11">
      <c r="A12" s="13">
        <v>9</v>
      </c>
      <c r="B12" s="156" t="s">
        <v>484</v>
      </c>
      <c r="C12" s="157" t="s">
        <v>485</v>
      </c>
      <c r="D12" s="153" t="s">
        <v>469</v>
      </c>
      <c r="E12" s="198">
        <v>4</v>
      </c>
      <c r="F12" s="158" t="s">
        <v>79</v>
      </c>
      <c r="G12" s="220"/>
      <c r="H12" s="199"/>
      <c r="I12" s="260"/>
      <c r="J12" s="199"/>
      <c r="K12" s="199"/>
    </row>
    <row r="13" spans="1:11">
      <c r="A13" s="13">
        <v>10</v>
      </c>
      <c r="B13" s="156" t="s">
        <v>486</v>
      </c>
      <c r="C13" s="157" t="s">
        <v>487</v>
      </c>
      <c r="D13" s="153" t="s">
        <v>469</v>
      </c>
      <c r="E13" s="198">
        <v>2</v>
      </c>
      <c r="F13" s="158" t="s">
        <v>80</v>
      </c>
      <c r="G13" s="220"/>
      <c r="H13" s="199"/>
      <c r="I13" s="260"/>
      <c r="J13" s="199"/>
      <c r="K13" s="199"/>
    </row>
    <row r="14" spans="1:11">
      <c r="A14" s="13">
        <v>11</v>
      </c>
      <c r="B14" s="156" t="s">
        <v>488</v>
      </c>
      <c r="C14" s="157" t="s">
        <v>489</v>
      </c>
      <c r="D14" s="153" t="s">
        <v>469</v>
      </c>
      <c r="E14" s="198">
        <v>5</v>
      </c>
      <c r="F14" s="158" t="s">
        <v>490</v>
      </c>
      <c r="G14" s="220"/>
      <c r="H14" s="199"/>
      <c r="I14" s="260"/>
      <c r="J14" s="199"/>
      <c r="K14" s="199"/>
    </row>
    <row r="15" spans="1:11">
      <c r="A15" s="13">
        <v>12</v>
      </c>
      <c r="B15" s="156" t="s">
        <v>491</v>
      </c>
      <c r="C15" s="157" t="s">
        <v>492</v>
      </c>
      <c r="D15" s="153" t="s">
        <v>469</v>
      </c>
      <c r="E15" s="198">
        <v>2</v>
      </c>
      <c r="F15" s="158" t="s">
        <v>565</v>
      </c>
      <c r="G15" s="220"/>
      <c r="H15" s="199"/>
      <c r="I15" s="260"/>
      <c r="J15" s="199"/>
      <c r="K15" s="199"/>
    </row>
    <row r="16" spans="1:11" ht="36">
      <c r="A16" s="13">
        <v>13</v>
      </c>
      <c r="B16" s="156" t="s">
        <v>493</v>
      </c>
      <c r="C16" s="157" t="s">
        <v>494</v>
      </c>
      <c r="D16" s="153" t="s">
        <v>469</v>
      </c>
      <c r="E16" s="197">
        <v>2</v>
      </c>
      <c r="F16" s="63" t="s">
        <v>566</v>
      </c>
      <c r="G16" s="220"/>
      <c r="H16" s="199"/>
      <c r="I16" s="260"/>
      <c r="J16" s="199"/>
      <c r="K16" s="199"/>
    </row>
    <row r="17" spans="1:11" ht="12.75" thickBot="1">
      <c r="A17" s="337" t="s">
        <v>19</v>
      </c>
      <c r="B17" s="338"/>
      <c r="C17" s="338"/>
      <c r="D17" s="338"/>
      <c r="E17" s="338"/>
      <c r="F17" s="338"/>
      <c r="G17" s="238" t="s">
        <v>20</v>
      </c>
      <c r="H17" s="301">
        <f>SUM(H4:H16)</f>
        <v>0</v>
      </c>
      <c r="I17" s="338" t="s">
        <v>21</v>
      </c>
      <c r="J17" s="338"/>
      <c r="K17" s="302">
        <f>SUM(K4:K16)</f>
        <v>0</v>
      </c>
    </row>
    <row r="21" spans="1:11">
      <c r="H21" s="188"/>
      <c r="I21" s="188"/>
      <c r="J21" s="188"/>
      <c r="K21" s="282"/>
    </row>
    <row r="22" spans="1:11">
      <c r="H22" s="188"/>
      <c r="I22" s="188"/>
      <c r="J22" s="188"/>
    </row>
  </sheetData>
  <mergeCells count="3">
    <mergeCell ref="A1:K1"/>
    <mergeCell ref="A17:F17"/>
    <mergeCell ref="I17:J17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DZP-262-3/2020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AMJ12"/>
  <sheetViews>
    <sheetView view="pageLayout" zoomScaleNormal="100" workbookViewId="0">
      <selection sqref="A1:K1"/>
    </sheetView>
  </sheetViews>
  <sheetFormatPr defaultRowHeight="12"/>
  <cols>
    <col min="1" max="1" width="4.85546875" style="294" customWidth="1"/>
    <col min="2" max="2" width="26.7109375" style="294" customWidth="1"/>
    <col min="3" max="3" width="14.85546875" style="294" customWidth="1"/>
    <col min="4" max="4" width="16.28515625" style="294" customWidth="1"/>
    <col min="5" max="6" width="9.28515625" style="294" customWidth="1"/>
    <col min="7" max="7" width="10" style="294" customWidth="1"/>
    <col min="8" max="8" width="8.28515625" style="294" customWidth="1"/>
    <col min="9" max="9" width="7.85546875" style="294" customWidth="1"/>
    <col min="10" max="10" width="11" style="294" customWidth="1"/>
    <col min="11" max="11" width="9.42578125" style="294" customWidth="1"/>
    <col min="12" max="1024" width="9.28515625" style="294" customWidth="1"/>
    <col min="1025" max="1025" width="10.28515625" style="152" customWidth="1"/>
    <col min="1026" max="16384" width="9.140625" style="152"/>
  </cols>
  <sheetData>
    <row r="1" spans="1:11">
      <c r="A1" s="339" t="s">
        <v>683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</row>
    <row r="2" spans="1:11" ht="48">
      <c r="A2" s="240" t="s">
        <v>410</v>
      </c>
      <c r="B2" s="240" t="s">
        <v>0</v>
      </c>
      <c r="C2" s="240" t="s">
        <v>1</v>
      </c>
      <c r="D2" s="240" t="s">
        <v>2</v>
      </c>
      <c r="E2" s="240" t="s">
        <v>406</v>
      </c>
      <c r="F2" s="240" t="s">
        <v>3</v>
      </c>
      <c r="G2" s="240" t="s">
        <v>4</v>
      </c>
      <c r="H2" s="240" t="s">
        <v>5</v>
      </c>
      <c r="I2" s="240" t="s">
        <v>407</v>
      </c>
      <c r="J2" s="240" t="s">
        <v>6</v>
      </c>
      <c r="K2" s="240" t="s">
        <v>7</v>
      </c>
    </row>
    <row r="3" spans="1:11">
      <c r="A3" s="217" t="s">
        <v>8</v>
      </c>
      <c r="B3" s="217" t="s">
        <v>9</v>
      </c>
      <c r="C3" s="217" t="s">
        <v>10</v>
      </c>
      <c r="D3" s="217" t="s">
        <v>11</v>
      </c>
      <c r="E3" s="217" t="s">
        <v>12</v>
      </c>
      <c r="F3" s="217" t="s">
        <v>13</v>
      </c>
      <c r="G3" s="217" t="s">
        <v>14</v>
      </c>
      <c r="H3" s="217" t="s">
        <v>15</v>
      </c>
      <c r="I3" s="217" t="s">
        <v>16</v>
      </c>
      <c r="J3" s="217" t="s">
        <v>17</v>
      </c>
      <c r="K3" s="217" t="s">
        <v>18</v>
      </c>
    </row>
    <row r="4" spans="1:11" ht="36">
      <c r="A4" s="223">
        <v>1</v>
      </c>
      <c r="B4" s="225" t="s">
        <v>597</v>
      </c>
      <c r="C4" s="223" t="s">
        <v>531</v>
      </c>
      <c r="D4" s="277" t="s">
        <v>532</v>
      </c>
      <c r="E4" s="278">
        <v>4</v>
      </c>
      <c r="F4" s="224" t="s">
        <v>533</v>
      </c>
      <c r="G4" s="279"/>
      <c r="H4" s="279"/>
      <c r="I4" s="280"/>
      <c r="J4" s="279"/>
      <c r="K4" s="279"/>
    </row>
    <row r="5" spans="1:11">
      <c r="A5" s="223">
        <v>2</v>
      </c>
      <c r="B5" s="225" t="s">
        <v>534</v>
      </c>
      <c r="C5" s="223" t="s">
        <v>535</v>
      </c>
      <c r="D5" s="277" t="s">
        <v>532</v>
      </c>
      <c r="E5" s="278">
        <v>4</v>
      </c>
      <c r="F5" s="224" t="s">
        <v>198</v>
      </c>
      <c r="G5" s="279"/>
      <c r="H5" s="279"/>
      <c r="I5" s="280"/>
      <c r="J5" s="279"/>
      <c r="K5" s="279"/>
    </row>
    <row r="6" spans="1:11">
      <c r="A6" s="223">
        <v>3</v>
      </c>
      <c r="B6" s="225" t="s">
        <v>598</v>
      </c>
      <c r="C6" s="223" t="s">
        <v>536</v>
      </c>
      <c r="D6" s="277" t="s">
        <v>532</v>
      </c>
      <c r="E6" s="278">
        <v>4</v>
      </c>
      <c r="F6" s="224" t="s">
        <v>199</v>
      </c>
      <c r="G6" s="279"/>
      <c r="H6" s="279"/>
      <c r="I6" s="280"/>
      <c r="J6" s="279"/>
      <c r="K6" s="279"/>
    </row>
    <row r="7" spans="1:11" ht="16.5" customHeight="1">
      <c r="A7" s="340" t="s">
        <v>64</v>
      </c>
      <c r="B7" s="340"/>
      <c r="C7" s="340"/>
      <c r="D7" s="340"/>
      <c r="E7" s="340"/>
      <c r="F7" s="340"/>
      <c r="G7" s="240" t="s">
        <v>20</v>
      </c>
      <c r="H7" s="303">
        <f>SUM(H4:H6)</f>
        <v>0</v>
      </c>
      <c r="I7" s="340" t="s">
        <v>21</v>
      </c>
      <c r="J7" s="340"/>
      <c r="K7" s="303">
        <f>SUM(K4:K6)</f>
        <v>0</v>
      </c>
    </row>
    <row r="11" spans="1:11">
      <c r="H11" s="295"/>
      <c r="I11" s="295"/>
      <c r="J11" s="295"/>
      <c r="K11" s="304"/>
    </row>
    <row r="12" spans="1:11">
      <c r="H12" s="295"/>
      <c r="I12" s="295"/>
      <c r="J12" s="295"/>
    </row>
  </sheetData>
  <mergeCells count="3">
    <mergeCell ref="A1:K1"/>
    <mergeCell ref="A7:F7"/>
    <mergeCell ref="I7:J7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 DZP-262-3/2020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Layout" zoomScaleNormal="100" workbookViewId="0">
      <selection sqref="A1:K1"/>
    </sheetView>
  </sheetViews>
  <sheetFormatPr defaultRowHeight="12"/>
  <cols>
    <col min="1" max="1" width="3.85546875" style="152" bestFit="1" customWidth="1"/>
    <col min="2" max="2" width="33.7109375" style="152" customWidth="1"/>
    <col min="3" max="3" width="12.7109375" style="152" customWidth="1"/>
    <col min="4" max="4" width="11.140625" style="152" customWidth="1"/>
    <col min="5" max="5" width="9.28515625" style="152" customWidth="1"/>
    <col min="6" max="6" width="8.7109375" style="152" customWidth="1"/>
    <col min="7" max="7" width="13.42578125" style="152" customWidth="1"/>
    <col min="8" max="8" width="7.28515625" style="152" customWidth="1"/>
    <col min="9" max="9" width="6.7109375" style="152" customWidth="1"/>
    <col min="10" max="10" width="10.7109375" style="152" customWidth="1"/>
    <col min="11" max="11" width="8.85546875" style="152" customWidth="1"/>
    <col min="12" max="16384" width="9.140625" style="152"/>
  </cols>
  <sheetData>
    <row r="1" spans="1:11" ht="12.75" thickBot="1">
      <c r="A1" s="325" t="s">
        <v>679</v>
      </c>
      <c r="B1" s="326"/>
      <c r="C1" s="326"/>
      <c r="D1" s="326"/>
      <c r="E1" s="326"/>
      <c r="F1" s="326"/>
      <c r="G1" s="326"/>
      <c r="H1" s="326"/>
      <c r="I1" s="326"/>
      <c r="J1" s="326"/>
      <c r="K1" s="327"/>
    </row>
    <row r="2" spans="1:11" ht="51" customHeight="1">
      <c r="A2" s="35" t="s">
        <v>410</v>
      </c>
      <c r="B2" s="36" t="s">
        <v>0</v>
      </c>
      <c r="C2" s="36" t="s">
        <v>1</v>
      </c>
      <c r="D2" s="36" t="s">
        <v>2</v>
      </c>
      <c r="E2" s="36" t="s">
        <v>406</v>
      </c>
      <c r="F2" s="36" t="s">
        <v>3</v>
      </c>
      <c r="G2" s="36" t="s">
        <v>4</v>
      </c>
      <c r="H2" s="36" t="s">
        <v>5</v>
      </c>
      <c r="I2" s="36" t="s">
        <v>407</v>
      </c>
      <c r="J2" s="36" t="s">
        <v>6</v>
      </c>
      <c r="K2" s="37" t="s">
        <v>7</v>
      </c>
    </row>
    <row r="3" spans="1:11" ht="10.5" customHeight="1" thickBot="1">
      <c r="A3" s="74" t="s">
        <v>8</v>
      </c>
      <c r="B3" s="64" t="s">
        <v>9</v>
      </c>
      <c r="C3" s="64" t="s">
        <v>10</v>
      </c>
      <c r="D3" s="64" t="s">
        <v>11</v>
      </c>
      <c r="E3" s="64" t="s">
        <v>12</v>
      </c>
      <c r="F3" s="64" t="s">
        <v>13</v>
      </c>
      <c r="G3" s="39" t="s">
        <v>14</v>
      </c>
      <c r="H3" s="39" t="s">
        <v>15</v>
      </c>
      <c r="I3" s="39" t="s">
        <v>16</v>
      </c>
      <c r="J3" s="39" t="s">
        <v>17</v>
      </c>
      <c r="K3" s="40" t="s">
        <v>18</v>
      </c>
    </row>
    <row r="4" spans="1:11" s="296" customFormat="1" ht="24">
      <c r="A4" s="226">
        <v>1</v>
      </c>
      <c r="B4" s="227" t="s">
        <v>599</v>
      </c>
      <c r="C4" s="177" t="s">
        <v>600</v>
      </c>
      <c r="D4" s="177" t="s">
        <v>601</v>
      </c>
      <c r="E4" s="177">
        <v>2</v>
      </c>
      <c r="F4" s="177" t="s">
        <v>65</v>
      </c>
      <c r="G4" s="228"/>
      <c r="H4" s="229"/>
      <c r="I4" s="312"/>
      <c r="J4" s="229"/>
      <c r="K4" s="230"/>
    </row>
    <row r="5" spans="1:11" s="296" customFormat="1">
      <c r="A5" s="226">
        <v>2</v>
      </c>
      <c r="B5" s="231" t="s">
        <v>602</v>
      </c>
      <c r="C5" s="161" t="s">
        <v>603</v>
      </c>
      <c r="D5" s="161" t="s">
        <v>604</v>
      </c>
      <c r="E5" s="161">
        <v>4</v>
      </c>
      <c r="F5" s="161" t="s">
        <v>131</v>
      </c>
      <c r="G5" s="228"/>
      <c r="H5" s="229"/>
      <c r="I5" s="312"/>
      <c r="J5" s="229"/>
      <c r="K5" s="230"/>
    </row>
    <row r="6" spans="1:11" s="296" customFormat="1">
      <c r="A6" s="226">
        <v>3</v>
      </c>
      <c r="B6" s="231" t="s">
        <v>605</v>
      </c>
      <c r="C6" s="313" t="s">
        <v>606</v>
      </c>
      <c r="D6" s="161" t="s">
        <v>604</v>
      </c>
      <c r="E6" s="161">
        <v>4</v>
      </c>
      <c r="F6" s="161" t="s">
        <v>607</v>
      </c>
      <c r="G6" s="228"/>
      <c r="H6" s="229"/>
      <c r="I6" s="312"/>
      <c r="J6" s="229"/>
      <c r="K6" s="230"/>
    </row>
    <row r="7" spans="1:11" s="296" customFormat="1">
      <c r="A7" s="226">
        <v>4</v>
      </c>
      <c r="B7" s="231" t="s">
        <v>608</v>
      </c>
      <c r="C7" s="161" t="s">
        <v>609</v>
      </c>
      <c r="D7" s="161" t="s">
        <v>604</v>
      </c>
      <c r="E7" s="161">
        <v>4</v>
      </c>
      <c r="F7" s="161" t="s">
        <v>131</v>
      </c>
      <c r="G7" s="228"/>
      <c r="H7" s="229"/>
      <c r="I7" s="312"/>
      <c r="J7" s="229"/>
      <c r="K7" s="230"/>
    </row>
    <row r="8" spans="1:11" s="296" customFormat="1">
      <c r="A8" s="226">
        <v>5</v>
      </c>
      <c r="B8" s="232" t="s">
        <v>610</v>
      </c>
      <c r="C8" s="314">
        <v>7620</v>
      </c>
      <c r="D8" s="161" t="s">
        <v>604</v>
      </c>
      <c r="E8" s="161">
        <v>5</v>
      </c>
      <c r="F8" s="161" t="s">
        <v>131</v>
      </c>
      <c r="G8" s="228"/>
      <c r="H8" s="229"/>
      <c r="I8" s="312"/>
      <c r="J8" s="229"/>
      <c r="K8" s="230"/>
    </row>
    <row r="9" spans="1:11" s="296" customFormat="1">
      <c r="A9" s="226">
        <v>6</v>
      </c>
      <c r="B9" s="231" t="s">
        <v>611</v>
      </c>
      <c r="C9" s="161" t="s">
        <v>612</v>
      </c>
      <c r="D9" s="161" t="s">
        <v>604</v>
      </c>
      <c r="E9" s="161">
        <v>5</v>
      </c>
      <c r="F9" s="161" t="s">
        <v>131</v>
      </c>
      <c r="G9" s="228"/>
      <c r="H9" s="229"/>
      <c r="I9" s="312"/>
      <c r="J9" s="229"/>
      <c r="K9" s="230"/>
    </row>
    <row r="10" spans="1:11" s="296" customFormat="1">
      <c r="A10" s="226">
        <v>7</v>
      </c>
      <c r="B10" s="231" t="s">
        <v>613</v>
      </c>
      <c r="C10" s="161" t="s">
        <v>614</v>
      </c>
      <c r="D10" s="161" t="s">
        <v>604</v>
      </c>
      <c r="E10" s="161">
        <v>4</v>
      </c>
      <c r="F10" s="161" t="s">
        <v>131</v>
      </c>
      <c r="G10" s="228"/>
      <c r="H10" s="229"/>
      <c r="I10" s="312"/>
      <c r="J10" s="229"/>
      <c r="K10" s="230"/>
    </row>
    <row r="11" spans="1:11" s="296" customFormat="1" ht="24">
      <c r="A11" s="226">
        <v>8</v>
      </c>
      <c r="B11" s="231" t="s">
        <v>615</v>
      </c>
      <c r="C11" s="313" t="s">
        <v>616</v>
      </c>
      <c r="D11" s="161" t="s">
        <v>604</v>
      </c>
      <c r="E11" s="161">
        <v>4</v>
      </c>
      <c r="F11" s="161" t="s">
        <v>617</v>
      </c>
      <c r="G11" s="228"/>
      <c r="H11" s="229"/>
      <c r="I11" s="312"/>
      <c r="J11" s="229"/>
      <c r="K11" s="230"/>
    </row>
    <row r="12" spans="1:11" s="296" customFormat="1">
      <c r="A12" s="226">
        <v>9</v>
      </c>
      <c r="B12" s="231" t="s">
        <v>618</v>
      </c>
      <c r="C12" s="313" t="s">
        <v>619</v>
      </c>
      <c r="D12" s="161" t="s">
        <v>604</v>
      </c>
      <c r="E12" s="161">
        <v>4</v>
      </c>
      <c r="F12" s="161" t="s">
        <v>131</v>
      </c>
      <c r="G12" s="228"/>
      <c r="H12" s="229"/>
      <c r="I12" s="312"/>
      <c r="J12" s="229"/>
      <c r="K12" s="230"/>
    </row>
    <row r="13" spans="1:11" s="296" customFormat="1">
      <c r="A13" s="226">
        <v>10</v>
      </c>
      <c r="B13" s="231" t="s">
        <v>620</v>
      </c>
      <c r="C13" s="313" t="s">
        <v>621</v>
      </c>
      <c r="D13" s="161" t="s">
        <v>604</v>
      </c>
      <c r="E13" s="161">
        <v>4</v>
      </c>
      <c r="F13" s="161" t="s">
        <v>131</v>
      </c>
      <c r="G13" s="228"/>
      <c r="H13" s="229"/>
      <c r="I13" s="312"/>
      <c r="J13" s="229"/>
      <c r="K13" s="230"/>
    </row>
    <row r="14" spans="1:11" s="296" customFormat="1">
      <c r="A14" s="226">
        <v>11</v>
      </c>
      <c r="B14" s="231" t="s">
        <v>622</v>
      </c>
      <c r="C14" s="313" t="s">
        <v>623</v>
      </c>
      <c r="D14" s="161" t="s">
        <v>604</v>
      </c>
      <c r="E14" s="161">
        <v>4</v>
      </c>
      <c r="F14" s="161" t="s">
        <v>131</v>
      </c>
      <c r="G14" s="228"/>
      <c r="H14" s="229"/>
      <c r="I14" s="312"/>
      <c r="J14" s="229"/>
      <c r="K14" s="230"/>
    </row>
    <row r="15" spans="1:11" s="296" customFormat="1">
      <c r="A15" s="226">
        <v>12</v>
      </c>
      <c r="B15" s="231" t="s">
        <v>624</v>
      </c>
      <c r="C15" s="313" t="s">
        <v>625</v>
      </c>
      <c r="D15" s="161" t="s">
        <v>604</v>
      </c>
      <c r="E15" s="161">
        <v>4</v>
      </c>
      <c r="F15" s="161" t="s">
        <v>131</v>
      </c>
      <c r="G15" s="228"/>
      <c r="H15" s="229"/>
      <c r="I15" s="312"/>
      <c r="J15" s="229"/>
      <c r="K15" s="230"/>
    </row>
    <row r="16" spans="1:11" s="296" customFormat="1">
      <c r="A16" s="226">
        <v>13</v>
      </c>
      <c r="B16" s="231" t="s">
        <v>626</v>
      </c>
      <c r="C16" s="313" t="s">
        <v>627</v>
      </c>
      <c r="D16" s="161" t="s">
        <v>604</v>
      </c>
      <c r="E16" s="161">
        <v>4</v>
      </c>
      <c r="F16" s="161" t="s">
        <v>131</v>
      </c>
      <c r="G16" s="228"/>
      <c r="H16" s="229"/>
      <c r="I16" s="312"/>
      <c r="J16" s="229"/>
      <c r="K16" s="230"/>
    </row>
    <row r="17" spans="1:11" s="296" customFormat="1">
      <c r="A17" s="226">
        <v>14</v>
      </c>
      <c r="B17" s="231" t="s">
        <v>628</v>
      </c>
      <c r="C17" s="313" t="s">
        <v>629</v>
      </c>
      <c r="D17" s="161" t="s">
        <v>604</v>
      </c>
      <c r="E17" s="161">
        <v>4</v>
      </c>
      <c r="F17" s="161" t="s">
        <v>131</v>
      </c>
      <c r="G17" s="233"/>
      <c r="H17" s="229"/>
      <c r="I17" s="315"/>
      <c r="J17" s="229"/>
      <c r="K17" s="230"/>
    </row>
    <row r="18" spans="1:11" s="296" customFormat="1">
      <c r="A18" s="226">
        <v>15</v>
      </c>
      <c r="B18" s="231" t="s">
        <v>630</v>
      </c>
      <c r="C18" s="313" t="s">
        <v>631</v>
      </c>
      <c r="D18" s="161" t="s">
        <v>604</v>
      </c>
      <c r="E18" s="161">
        <v>4</v>
      </c>
      <c r="F18" s="161" t="s">
        <v>131</v>
      </c>
      <c r="G18" s="233"/>
      <c r="H18" s="229"/>
      <c r="I18" s="315"/>
      <c r="J18" s="229"/>
      <c r="K18" s="230"/>
    </row>
    <row r="19" spans="1:11" s="296" customFormat="1">
      <c r="A19" s="226">
        <v>16</v>
      </c>
      <c r="B19" s="231" t="s">
        <v>632</v>
      </c>
      <c r="C19" s="313" t="s">
        <v>633</v>
      </c>
      <c r="D19" s="161" t="s">
        <v>604</v>
      </c>
      <c r="E19" s="161">
        <v>4</v>
      </c>
      <c r="F19" s="161" t="s">
        <v>131</v>
      </c>
      <c r="G19" s="233"/>
      <c r="H19" s="229"/>
      <c r="I19" s="315"/>
      <c r="J19" s="229"/>
      <c r="K19" s="230"/>
    </row>
    <row r="20" spans="1:11" s="296" customFormat="1">
      <c r="A20" s="226">
        <v>17</v>
      </c>
      <c r="B20" s="231" t="s">
        <v>634</v>
      </c>
      <c r="C20" s="161" t="s">
        <v>635</v>
      </c>
      <c r="D20" s="161" t="s">
        <v>604</v>
      </c>
      <c r="E20" s="161">
        <v>4</v>
      </c>
      <c r="F20" s="161" t="s">
        <v>131</v>
      </c>
      <c r="G20" s="233"/>
      <c r="H20" s="229"/>
      <c r="I20" s="315"/>
      <c r="J20" s="229"/>
      <c r="K20" s="230"/>
    </row>
    <row r="21" spans="1:11" s="296" customFormat="1">
      <c r="A21" s="226">
        <v>18</v>
      </c>
      <c r="B21" s="231" t="s">
        <v>636</v>
      </c>
      <c r="C21" s="313" t="s">
        <v>637</v>
      </c>
      <c r="D21" s="161" t="s">
        <v>604</v>
      </c>
      <c r="E21" s="161">
        <v>4</v>
      </c>
      <c r="F21" s="161" t="s">
        <v>131</v>
      </c>
      <c r="G21" s="233"/>
      <c r="H21" s="229"/>
      <c r="I21" s="315"/>
      <c r="J21" s="229"/>
      <c r="K21" s="230"/>
    </row>
    <row r="22" spans="1:11" s="296" customFormat="1">
      <c r="A22" s="226">
        <v>19</v>
      </c>
      <c r="B22" s="231" t="s">
        <v>638</v>
      </c>
      <c r="C22" s="313" t="s">
        <v>639</v>
      </c>
      <c r="D22" s="161" t="s">
        <v>604</v>
      </c>
      <c r="E22" s="161">
        <v>4</v>
      </c>
      <c r="F22" s="161" t="s">
        <v>131</v>
      </c>
      <c r="G22" s="233"/>
      <c r="H22" s="229"/>
      <c r="I22" s="315"/>
      <c r="J22" s="229"/>
      <c r="K22" s="230"/>
    </row>
    <row r="23" spans="1:11" s="296" customFormat="1">
      <c r="A23" s="226">
        <v>20</v>
      </c>
      <c r="B23" s="231" t="s">
        <v>640</v>
      </c>
      <c r="C23" s="313" t="s">
        <v>641</v>
      </c>
      <c r="D23" s="161" t="s">
        <v>604</v>
      </c>
      <c r="E23" s="161">
        <v>4</v>
      </c>
      <c r="F23" s="161" t="s">
        <v>131</v>
      </c>
      <c r="G23" s="233"/>
      <c r="H23" s="229"/>
      <c r="I23" s="315"/>
      <c r="J23" s="229"/>
      <c r="K23" s="230"/>
    </row>
    <row r="24" spans="1:11" s="296" customFormat="1">
      <c r="A24" s="226">
        <v>21</v>
      </c>
      <c r="B24" s="231" t="s">
        <v>642</v>
      </c>
      <c r="C24" s="313" t="s">
        <v>643</v>
      </c>
      <c r="D24" s="161" t="s">
        <v>604</v>
      </c>
      <c r="E24" s="161">
        <v>4</v>
      </c>
      <c r="F24" s="161" t="s">
        <v>131</v>
      </c>
      <c r="G24" s="233"/>
      <c r="H24" s="229"/>
      <c r="I24" s="315"/>
      <c r="J24" s="229"/>
      <c r="K24" s="230"/>
    </row>
    <row r="25" spans="1:11" s="296" customFormat="1" ht="24">
      <c r="A25" s="226">
        <v>22</v>
      </c>
      <c r="B25" s="231" t="s">
        <v>644</v>
      </c>
      <c r="C25" s="313" t="s">
        <v>645</v>
      </c>
      <c r="D25" s="161" t="s">
        <v>604</v>
      </c>
      <c r="E25" s="161">
        <v>4</v>
      </c>
      <c r="F25" s="161" t="s">
        <v>131</v>
      </c>
      <c r="G25" s="233"/>
      <c r="H25" s="229"/>
      <c r="I25" s="315"/>
      <c r="J25" s="229"/>
      <c r="K25" s="230"/>
    </row>
    <row r="26" spans="1:11" s="296" customFormat="1">
      <c r="A26" s="226">
        <v>23</v>
      </c>
      <c r="B26" s="231" t="s">
        <v>646</v>
      </c>
      <c r="C26" s="161" t="s">
        <v>647</v>
      </c>
      <c r="D26" s="161" t="s">
        <v>604</v>
      </c>
      <c r="E26" s="161">
        <v>3</v>
      </c>
      <c r="F26" s="161" t="s">
        <v>131</v>
      </c>
      <c r="G26" s="233"/>
      <c r="H26" s="229"/>
      <c r="I26" s="315"/>
      <c r="J26" s="229"/>
      <c r="K26" s="230"/>
    </row>
    <row r="27" spans="1:11" s="296" customFormat="1">
      <c r="A27" s="226">
        <v>24</v>
      </c>
      <c r="B27" s="232" t="s">
        <v>648</v>
      </c>
      <c r="C27" s="311" t="s">
        <v>649</v>
      </c>
      <c r="D27" s="161" t="s">
        <v>604</v>
      </c>
      <c r="E27" s="161">
        <v>4</v>
      </c>
      <c r="F27" s="161" t="s">
        <v>497</v>
      </c>
      <c r="G27" s="233"/>
      <c r="H27" s="229"/>
      <c r="I27" s="315"/>
      <c r="J27" s="229"/>
      <c r="K27" s="230"/>
    </row>
    <row r="28" spans="1:11" s="296" customFormat="1">
      <c r="A28" s="226">
        <v>25</v>
      </c>
      <c r="B28" s="232" t="s">
        <v>650</v>
      </c>
      <c r="C28" s="161" t="s">
        <v>651</v>
      </c>
      <c r="D28" s="161" t="s">
        <v>604</v>
      </c>
      <c r="E28" s="161">
        <v>4</v>
      </c>
      <c r="F28" s="161" t="s">
        <v>497</v>
      </c>
      <c r="G28" s="233"/>
      <c r="H28" s="229"/>
      <c r="I28" s="315"/>
      <c r="J28" s="229"/>
      <c r="K28" s="230"/>
    </row>
    <row r="29" spans="1:11" s="296" customFormat="1">
      <c r="A29" s="226">
        <v>26</v>
      </c>
      <c r="B29" s="232" t="s">
        <v>652</v>
      </c>
      <c r="C29" s="161" t="s">
        <v>653</v>
      </c>
      <c r="D29" s="161" t="s">
        <v>604</v>
      </c>
      <c r="E29" s="161">
        <v>4</v>
      </c>
      <c r="F29" s="161" t="s">
        <v>497</v>
      </c>
      <c r="G29" s="233"/>
      <c r="H29" s="229"/>
      <c r="I29" s="315"/>
      <c r="J29" s="229"/>
      <c r="K29" s="230"/>
    </row>
    <row r="30" spans="1:11" s="296" customFormat="1">
      <c r="A30" s="226">
        <v>27</v>
      </c>
      <c r="B30" s="232" t="s">
        <v>654</v>
      </c>
      <c r="C30" s="311" t="s">
        <v>655</v>
      </c>
      <c r="D30" s="161" t="s">
        <v>604</v>
      </c>
      <c r="E30" s="161">
        <v>4</v>
      </c>
      <c r="F30" s="161" t="s">
        <v>497</v>
      </c>
      <c r="G30" s="233"/>
      <c r="H30" s="229"/>
      <c r="I30" s="315"/>
      <c r="J30" s="229"/>
      <c r="K30" s="230"/>
    </row>
    <row r="31" spans="1:11" s="296" customFormat="1" ht="24">
      <c r="A31" s="226">
        <v>28</v>
      </c>
      <c r="B31" s="316" t="s">
        <v>656</v>
      </c>
      <c r="C31" s="311" t="s">
        <v>657</v>
      </c>
      <c r="D31" s="161" t="s">
        <v>604</v>
      </c>
      <c r="E31" s="161">
        <v>4</v>
      </c>
      <c r="F31" s="311" t="s">
        <v>658</v>
      </c>
      <c r="G31" s="233"/>
      <c r="H31" s="229"/>
      <c r="I31" s="315"/>
      <c r="J31" s="229"/>
      <c r="K31" s="230"/>
    </row>
    <row r="32" spans="1:11" s="296" customFormat="1">
      <c r="A32" s="226">
        <v>29</v>
      </c>
      <c r="B32" s="232" t="s">
        <v>659</v>
      </c>
      <c r="C32" s="311" t="s">
        <v>660</v>
      </c>
      <c r="D32" s="161" t="s">
        <v>604</v>
      </c>
      <c r="E32" s="161">
        <v>2</v>
      </c>
      <c r="F32" s="161" t="s">
        <v>661</v>
      </c>
      <c r="G32" s="233"/>
      <c r="H32" s="229"/>
      <c r="I32" s="315"/>
      <c r="J32" s="229"/>
      <c r="K32" s="230"/>
    </row>
    <row r="33" spans="1:11" s="296" customFormat="1">
      <c r="A33" s="226">
        <v>30</v>
      </c>
      <c r="B33" s="232" t="s">
        <v>662</v>
      </c>
      <c r="C33" s="313" t="s">
        <v>663</v>
      </c>
      <c r="D33" s="161" t="s">
        <v>604</v>
      </c>
      <c r="E33" s="161">
        <v>4</v>
      </c>
      <c r="F33" s="161" t="s">
        <v>198</v>
      </c>
      <c r="G33" s="233"/>
      <c r="H33" s="229"/>
      <c r="I33" s="315"/>
      <c r="J33" s="229"/>
      <c r="K33" s="230"/>
    </row>
    <row r="34" spans="1:11" s="296" customFormat="1" ht="24">
      <c r="A34" s="226">
        <v>31</v>
      </c>
      <c r="B34" s="232" t="s">
        <v>664</v>
      </c>
      <c r="C34" s="313" t="s">
        <v>665</v>
      </c>
      <c r="D34" s="161" t="s">
        <v>604</v>
      </c>
      <c r="E34" s="161">
        <v>4</v>
      </c>
      <c r="F34" s="161" t="s">
        <v>198</v>
      </c>
      <c r="G34" s="233"/>
      <c r="H34" s="229"/>
      <c r="I34" s="315"/>
      <c r="J34" s="229"/>
      <c r="K34" s="230"/>
    </row>
    <row r="35" spans="1:11" s="296" customFormat="1" ht="24">
      <c r="A35" s="226">
        <v>32</v>
      </c>
      <c r="B35" s="232" t="s">
        <v>666</v>
      </c>
      <c r="C35" s="161" t="s">
        <v>667</v>
      </c>
      <c r="D35" s="212" t="s">
        <v>604</v>
      </c>
      <c r="E35" s="161">
        <v>2</v>
      </c>
      <c r="F35" s="161" t="s">
        <v>55</v>
      </c>
      <c r="G35" s="233"/>
      <c r="H35" s="229"/>
      <c r="I35" s="315"/>
      <c r="J35" s="229"/>
      <c r="K35" s="230"/>
    </row>
    <row r="36" spans="1:11" s="296" customFormat="1" ht="24">
      <c r="A36" s="226">
        <v>33</v>
      </c>
      <c r="B36" s="232" t="s">
        <v>668</v>
      </c>
      <c r="C36" s="161" t="s">
        <v>667</v>
      </c>
      <c r="D36" s="212" t="s">
        <v>604</v>
      </c>
      <c r="E36" s="161">
        <v>2</v>
      </c>
      <c r="F36" s="161" t="s">
        <v>55</v>
      </c>
      <c r="G36" s="233"/>
      <c r="H36" s="229"/>
      <c r="I36" s="315"/>
      <c r="J36" s="229"/>
      <c r="K36" s="230"/>
    </row>
    <row r="37" spans="1:11" s="296" customFormat="1">
      <c r="A37" s="226">
        <v>34</v>
      </c>
      <c r="B37" s="232" t="s">
        <v>669</v>
      </c>
      <c r="C37" s="161" t="s">
        <v>670</v>
      </c>
      <c r="D37" s="212" t="s">
        <v>604</v>
      </c>
      <c r="E37" s="161">
        <v>2</v>
      </c>
      <c r="F37" s="161" t="s">
        <v>55</v>
      </c>
      <c r="G37" s="233"/>
      <c r="H37" s="229"/>
      <c r="I37" s="315"/>
      <c r="J37" s="229"/>
      <c r="K37" s="230"/>
    </row>
    <row r="38" spans="1:11" ht="15.75" customHeight="1" thickBot="1">
      <c r="A38" s="341" t="s">
        <v>64</v>
      </c>
      <c r="B38" s="342"/>
      <c r="C38" s="342"/>
      <c r="D38" s="342"/>
      <c r="E38" s="342"/>
      <c r="F38" s="342"/>
      <c r="G38" s="234" t="s">
        <v>20</v>
      </c>
      <c r="H38" s="235">
        <f>SUM(H4:H37)</f>
        <v>0</v>
      </c>
      <c r="I38" s="343" t="s">
        <v>414</v>
      </c>
      <c r="J38" s="344"/>
      <c r="K38" s="236">
        <f>SUM(K4:K37)</f>
        <v>0</v>
      </c>
    </row>
  </sheetData>
  <mergeCells count="3">
    <mergeCell ref="A1:K1"/>
    <mergeCell ref="A38:F38"/>
    <mergeCell ref="I38:J38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 DZP-262-3/2020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AH175"/>
  <sheetViews>
    <sheetView topLeftCell="A157" zoomScale="175" zoomScaleNormal="175" workbookViewId="0">
      <selection activeCell="K172" sqref="K172"/>
    </sheetView>
  </sheetViews>
  <sheetFormatPr defaultColWidth="9.140625" defaultRowHeight="15"/>
  <cols>
    <col min="1" max="1" width="3.5703125" style="2" bestFit="1" customWidth="1"/>
    <col min="2" max="2" width="30" style="2" customWidth="1"/>
    <col min="3" max="3" width="14.5703125" style="2" bestFit="1" customWidth="1"/>
    <col min="4" max="4" width="15.42578125" style="2" customWidth="1"/>
    <col min="5" max="7" width="9.140625" style="2"/>
    <col min="8" max="8" width="12.140625" style="2" bestFit="1" customWidth="1"/>
    <col min="9" max="9" width="9.140625" style="2"/>
    <col min="10" max="10" width="14.7109375" style="2" customWidth="1"/>
    <col min="11" max="11" width="16" style="2" customWidth="1"/>
    <col min="12" max="12" width="11.85546875" style="2" bestFit="1" customWidth="1"/>
    <col min="13" max="16384" width="9.140625" style="2"/>
  </cols>
  <sheetData>
    <row r="1" spans="1:34">
      <c r="A1" s="317" t="s">
        <v>408</v>
      </c>
      <c r="B1" s="318"/>
      <c r="C1" s="318"/>
      <c r="D1" s="318"/>
      <c r="E1" s="318"/>
      <c r="F1" s="318"/>
      <c r="G1" s="318"/>
      <c r="H1" s="318"/>
      <c r="I1" s="318"/>
      <c r="J1" s="318"/>
      <c r="K1" s="319"/>
    </row>
    <row r="2" spans="1:34" ht="15.75" thickBot="1">
      <c r="A2" s="320" t="s">
        <v>415</v>
      </c>
      <c r="B2" s="321"/>
      <c r="C2" s="321"/>
      <c r="D2" s="321"/>
      <c r="E2" s="321"/>
      <c r="F2" s="321"/>
      <c r="G2" s="321"/>
      <c r="H2" s="321"/>
      <c r="I2" s="321"/>
      <c r="J2" s="321"/>
      <c r="K2" s="322"/>
    </row>
    <row r="3" spans="1:34" ht="48">
      <c r="A3" s="35" t="s">
        <v>410</v>
      </c>
      <c r="B3" s="36" t="s">
        <v>0</v>
      </c>
      <c r="C3" s="36" t="s">
        <v>1</v>
      </c>
      <c r="D3" s="36" t="s">
        <v>2</v>
      </c>
      <c r="E3" s="36" t="s">
        <v>406</v>
      </c>
      <c r="F3" s="36" t="s">
        <v>3</v>
      </c>
      <c r="G3" s="36" t="s">
        <v>4</v>
      </c>
      <c r="H3" s="36" t="s">
        <v>5</v>
      </c>
      <c r="I3" s="36" t="s">
        <v>407</v>
      </c>
      <c r="J3" s="36" t="s">
        <v>6</v>
      </c>
      <c r="K3" s="37" t="s">
        <v>7</v>
      </c>
    </row>
    <row r="4" spans="1:34" ht="15.75" thickBot="1">
      <c r="A4" s="74" t="s">
        <v>8</v>
      </c>
      <c r="B4" s="64" t="s">
        <v>9</v>
      </c>
      <c r="C4" s="64" t="s">
        <v>10</v>
      </c>
      <c r="D4" s="64" t="s">
        <v>11</v>
      </c>
      <c r="E4" s="64" t="s">
        <v>12</v>
      </c>
      <c r="F4" s="64" t="s">
        <v>13</v>
      </c>
      <c r="G4" s="64" t="s">
        <v>14</v>
      </c>
      <c r="H4" s="64" t="s">
        <v>15</v>
      </c>
      <c r="I4" s="64" t="s">
        <v>16</v>
      </c>
      <c r="J4" s="64" t="s">
        <v>17</v>
      </c>
      <c r="K4" s="65" t="s">
        <v>18</v>
      </c>
    </row>
    <row r="5" spans="1:34">
      <c r="A5" s="125">
        <v>1</v>
      </c>
      <c r="B5" s="126" t="s">
        <v>382</v>
      </c>
      <c r="C5" s="127">
        <v>751500111</v>
      </c>
      <c r="D5" s="128" t="s">
        <v>219</v>
      </c>
      <c r="E5" s="129">
        <v>40</v>
      </c>
      <c r="F5" s="128" t="s">
        <v>67</v>
      </c>
      <c r="G5" s="130">
        <v>21.3</v>
      </c>
      <c r="H5" s="138">
        <f>E5*G5</f>
        <v>852</v>
      </c>
      <c r="I5" s="95">
        <v>23</v>
      </c>
      <c r="J5" s="141">
        <f>G5*1.23</f>
        <v>26.199000000000002</v>
      </c>
      <c r="K5" s="141">
        <f>E5*G5*1.23</f>
        <v>1047.96</v>
      </c>
      <c r="L5" s="20"/>
    </row>
    <row r="6" spans="1:34">
      <c r="A6" s="131">
        <v>2</v>
      </c>
      <c r="B6" s="96" t="s">
        <v>221</v>
      </c>
      <c r="C6" s="88"/>
      <c r="D6" s="88"/>
      <c r="E6" s="95">
        <v>8</v>
      </c>
      <c r="F6" s="88" t="s">
        <v>222</v>
      </c>
      <c r="G6" s="94">
        <v>95.1</v>
      </c>
      <c r="H6" s="138">
        <f t="shared" ref="H6:H69" si="0">E6*G6</f>
        <v>760.8</v>
      </c>
      <c r="I6" s="95">
        <v>23</v>
      </c>
      <c r="J6" s="141">
        <f t="shared" ref="J6:J69" si="1">G6*1.23</f>
        <v>116.97299999999998</v>
      </c>
      <c r="K6" s="141">
        <f t="shared" ref="K6:K69" si="2">E6*G6*1.23</f>
        <v>935.78399999999988</v>
      </c>
      <c r="L6" s="20"/>
    </row>
    <row r="7" spans="1:34">
      <c r="A7" s="131">
        <v>3</v>
      </c>
      <c r="B7" s="97" t="s">
        <v>202</v>
      </c>
      <c r="C7" s="98">
        <v>111024800</v>
      </c>
      <c r="D7" s="99" t="s">
        <v>203</v>
      </c>
      <c r="E7" s="100">
        <v>80</v>
      </c>
      <c r="F7" s="88" t="s">
        <v>79</v>
      </c>
      <c r="G7" s="94">
        <v>13.5</v>
      </c>
      <c r="H7" s="138">
        <f t="shared" si="0"/>
        <v>1080</v>
      </c>
      <c r="I7" s="95">
        <v>23</v>
      </c>
      <c r="J7" s="141">
        <f t="shared" si="1"/>
        <v>16.605</v>
      </c>
      <c r="K7" s="141">
        <f t="shared" si="2"/>
        <v>1328.4</v>
      </c>
      <c r="L7" s="20"/>
    </row>
    <row r="8" spans="1:34">
      <c r="A8" s="131">
        <v>4</v>
      </c>
      <c r="B8" s="101" t="s">
        <v>362</v>
      </c>
      <c r="C8" s="102">
        <v>102640150</v>
      </c>
      <c r="D8" s="88" t="s">
        <v>219</v>
      </c>
      <c r="E8" s="95">
        <v>1</v>
      </c>
      <c r="F8" s="88" t="s">
        <v>363</v>
      </c>
      <c r="G8" s="93">
        <v>102.1</v>
      </c>
      <c r="H8" s="138">
        <f t="shared" si="0"/>
        <v>102.1</v>
      </c>
      <c r="I8" s="95">
        <v>23</v>
      </c>
      <c r="J8" s="141">
        <f t="shared" si="1"/>
        <v>125.58299999999998</v>
      </c>
      <c r="K8" s="141">
        <f t="shared" si="2"/>
        <v>125.58299999999998</v>
      </c>
      <c r="L8" s="20"/>
    </row>
    <row r="9" spans="1:34">
      <c r="A9" s="131">
        <v>5</v>
      </c>
      <c r="B9" s="96" t="s">
        <v>360</v>
      </c>
      <c r="C9" s="103" t="s">
        <v>361</v>
      </c>
      <c r="D9" s="88" t="s">
        <v>219</v>
      </c>
      <c r="E9" s="95">
        <v>1</v>
      </c>
      <c r="F9" s="88" t="s">
        <v>259</v>
      </c>
      <c r="G9" s="93">
        <v>194.7</v>
      </c>
      <c r="H9" s="138">
        <f t="shared" si="0"/>
        <v>194.7</v>
      </c>
      <c r="I9" s="95">
        <v>23</v>
      </c>
      <c r="J9" s="141">
        <f t="shared" si="1"/>
        <v>239.48099999999999</v>
      </c>
      <c r="K9" s="141">
        <f t="shared" si="2"/>
        <v>239.48099999999999</v>
      </c>
      <c r="L9" s="20"/>
    </row>
    <row r="10" spans="1:34">
      <c r="A10" s="131">
        <v>6</v>
      </c>
      <c r="B10" s="104" t="s">
        <v>223</v>
      </c>
      <c r="C10" s="88"/>
      <c r="D10" s="88"/>
      <c r="E10" s="95">
        <v>40</v>
      </c>
      <c r="F10" s="88" t="s">
        <v>201</v>
      </c>
      <c r="G10" s="94">
        <v>61.95</v>
      </c>
      <c r="H10" s="138">
        <f t="shared" si="0"/>
        <v>2478</v>
      </c>
      <c r="I10" s="95">
        <v>23</v>
      </c>
      <c r="J10" s="141">
        <f t="shared" si="1"/>
        <v>76.198499999999996</v>
      </c>
      <c r="K10" s="141">
        <f t="shared" si="2"/>
        <v>3047.94</v>
      </c>
      <c r="L10" s="20"/>
    </row>
    <row r="11" spans="1:34" s="12" customFormat="1">
      <c r="A11" s="131">
        <v>7</v>
      </c>
      <c r="B11" s="105" t="s">
        <v>291</v>
      </c>
      <c r="C11" s="106"/>
      <c r="D11" s="107" t="s">
        <v>284</v>
      </c>
      <c r="E11" s="95">
        <v>1</v>
      </c>
      <c r="F11" s="107" t="s">
        <v>201</v>
      </c>
      <c r="G11" s="94">
        <v>62.8</v>
      </c>
      <c r="H11" s="138">
        <f t="shared" si="0"/>
        <v>62.8</v>
      </c>
      <c r="I11" s="95">
        <v>23</v>
      </c>
      <c r="J11" s="141">
        <f t="shared" si="1"/>
        <v>77.244</v>
      </c>
      <c r="K11" s="141">
        <f t="shared" si="2"/>
        <v>77.244</v>
      </c>
      <c r="L11" s="2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s="12" customFormat="1">
      <c r="A12" s="131">
        <v>8</v>
      </c>
      <c r="B12" s="108" t="s">
        <v>204</v>
      </c>
      <c r="C12" s="109">
        <v>113964200</v>
      </c>
      <c r="D12" s="110" t="s">
        <v>203</v>
      </c>
      <c r="E12" s="100">
        <v>200</v>
      </c>
      <c r="F12" s="107" t="s">
        <v>71</v>
      </c>
      <c r="G12" s="94">
        <v>55.1</v>
      </c>
      <c r="H12" s="138">
        <f t="shared" si="0"/>
        <v>11020</v>
      </c>
      <c r="I12" s="95">
        <v>23</v>
      </c>
      <c r="J12" s="141">
        <f t="shared" si="1"/>
        <v>67.772999999999996</v>
      </c>
      <c r="K12" s="141">
        <f t="shared" si="2"/>
        <v>13554.6</v>
      </c>
      <c r="L12" s="2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s="12" customFormat="1">
      <c r="A13" s="131">
        <v>9</v>
      </c>
      <c r="B13" s="105" t="s">
        <v>306</v>
      </c>
      <c r="C13" s="107"/>
      <c r="D13" s="107"/>
      <c r="E13" s="95">
        <v>60</v>
      </c>
      <c r="F13" s="107" t="s">
        <v>307</v>
      </c>
      <c r="G13" s="94">
        <v>76</v>
      </c>
      <c r="H13" s="138">
        <f t="shared" si="0"/>
        <v>4560</v>
      </c>
      <c r="I13" s="95">
        <v>23</v>
      </c>
      <c r="J13" s="141">
        <f t="shared" si="1"/>
        <v>93.48</v>
      </c>
      <c r="K13" s="141">
        <f t="shared" si="2"/>
        <v>5608.8</v>
      </c>
      <c r="L13" s="20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s="12" customFormat="1">
      <c r="A14" s="131">
        <v>10</v>
      </c>
      <c r="B14" s="105" t="s">
        <v>215</v>
      </c>
      <c r="C14" s="107">
        <v>423964800</v>
      </c>
      <c r="D14" s="107" t="s">
        <v>203</v>
      </c>
      <c r="E14" s="95">
        <v>20</v>
      </c>
      <c r="F14" s="107" t="s">
        <v>355</v>
      </c>
      <c r="G14" s="94">
        <v>127.4</v>
      </c>
      <c r="H14" s="138">
        <f t="shared" si="0"/>
        <v>2548</v>
      </c>
      <c r="I14" s="95">
        <v>23</v>
      </c>
      <c r="J14" s="141">
        <f t="shared" si="1"/>
        <v>156.702</v>
      </c>
      <c r="K14" s="141">
        <f t="shared" si="2"/>
        <v>3134.04</v>
      </c>
      <c r="L14" s="2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s="12" customFormat="1">
      <c r="A15" s="131">
        <v>11</v>
      </c>
      <c r="B15" s="105" t="s">
        <v>212</v>
      </c>
      <c r="C15" s="107" t="s">
        <v>213</v>
      </c>
      <c r="D15" s="107" t="s">
        <v>214</v>
      </c>
      <c r="E15" s="111">
        <v>3</v>
      </c>
      <c r="F15" s="107" t="s">
        <v>63</v>
      </c>
      <c r="G15" s="94">
        <v>147.30000000000001</v>
      </c>
      <c r="H15" s="138">
        <f t="shared" si="0"/>
        <v>441.90000000000003</v>
      </c>
      <c r="I15" s="95">
        <v>23</v>
      </c>
      <c r="J15" s="141">
        <f t="shared" si="1"/>
        <v>181.179</v>
      </c>
      <c r="K15" s="141">
        <f t="shared" si="2"/>
        <v>543.53700000000003</v>
      </c>
      <c r="L15" s="2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>
      <c r="A16" s="131">
        <v>12</v>
      </c>
      <c r="B16" s="96" t="s">
        <v>290</v>
      </c>
      <c r="C16" s="112"/>
      <c r="D16" s="88" t="s">
        <v>284</v>
      </c>
      <c r="E16" s="95">
        <v>1</v>
      </c>
      <c r="F16" s="88" t="s">
        <v>201</v>
      </c>
      <c r="G16" s="94">
        <v>28.6</v>
      </c>
      <c r="H16" s="138">
        <f t="shared" si="0"/>
        <v>28.6</v>
      </c>
      <c r="I16" s="95">
        <v>23</v>
      </c>
      <c r="J16" s="141">
        <f t="shared" si="1"/>
        <v>35.178000000000004</v>
      </c>
      <c r="K16" s="141">
        <f t="shared" si="2"/>
        <v>35.178000000000004</v>
      </c>
      <c r="L16" s="20"/>
    </row>
    <row r="17" spans="1:12">
      <c r="A17" s="131">
        <v>13</v>
      </c>
      <c r="B17" s="96" t="s">
        <v>224</v>
      </c>
      <c r="C17" s="88"/>
      <c r="D17" s="88"/>
      <c r="E17" s="95">
        <v>80</v>
      </c>
      <c r="F17" s="88" t="s">
        <v>201</v>
      </c>
      <c r="G17" s="94">
        <v>17.05</v>
      </c>
      <c r="H17" s="138">
        <f t="shared" si="0"/>
        <v>1364</v>
      </c>
      <c r="I17" s="95">
        <v>23</v>
      </c>
      <c r="J17" s="141">
        <f t="shared" si="1"/>
        <v>20.971499999999999</v>
      </c>
      <c r="K17" s="141">
        <f t="shared" si="2"/>
        <v>1677.72</v>
      </c>
      <c r="L17" s="20"/>
    </row>
    <row r="18" spans="1:12">
      <c r="A18" s="131">
        <v>14</v>
      </c>
      <c r="B18" s="96" t="s">
        <v>292</v>
      </c>
      <c r="C18" s="112"/>
      <c r="D18" s="88" t="s">
        <v>284</v>
      </c>
      <c r="E18" s="95">
        <v>1</v>
      </c>
      <c r="F18" s="88" t="s">
        <v>220</v>
      </c>
      <c r="G18" s="113">
        <v>33.299999999999997</v>
      </c>
      <c r="H18" s="138">
        <f t="shared" si="0"/>
        <v>33.299999999999997</v>
      </c>
      <c r="I18" s="95">
        <v>23</v>
      </c>
      <c r="J18" s="141">
        <f t="shared" si="1"/>
        <v>40.958999999999996</v>
      </c>
      <c r="K18" s="141">
        <f t="shared" si="2"/>
        <v>40.958999999999996</v>
      </c>
      <c r="L18" s="20"/>
    </row>
    <row r="19" spans="1:12">
      <c r="A19" s="131">
        <v>15</v>
      </c>
      <c r="B19" s="96" t="s">
        <v>310</v>
      </c>
      <c r="C19" s="88"/>
      <c r="D19" s="88" t="s">
        <v>218</v>
      </c>
      <c r="E19" s="95">
        <v>35</v>
      </c>
      <c r="F19" s="88" t="s">
        <v>309</v>
      </c>
      <c r="G19" s="94">
        <v>6.65</v>
      </c>
      <c r="H19" s="138">
        <f t="shared" si="0"/>
        <v>232.75</v>
      </c>
      <c r="I19" s="95">
        <v>23</v>
      </c>
      <c r="J19" s="141">
        <f t="shared" si="1"/>
        <v>8.1795000000000009</v>
      </c>
      <c r="K19" s="141">
        <f t="shared" si="2"/>
        <v>286.28249999999997</v>
      </c>
      <c r="L19" s="20"/>
    </row>
    <row r="20" spans="1:12">
      <c r="A20" s="131">
        <v>16</v>
      </c>
      <c r="B20" s="96" t="s">
        <v>324</v>
      </c>
      <c r="C20" s="88">
        <v>139720110</v>
      </c>
      <c r="D20" s="88" t="s">
        <v>218</v>
      </c>
      <c r="E20" s="95">
        <v>3</v>
      </c>
      <c r="F20" s="88" t="s">
        <v>259</v>
      </c>
      <c r="G20" s="94">
        <v>16.2</v>
      </c>
      <c r="H20" s="138">
        <f t="shared" si="0"/>
        <v>48.599999999999994</v>
      </c>
      <c r="I20" s="95">
        <v>23</v>
      </c>
      <c r="J20" s="141">
        <f t="shared" si="1"/>
        <v>19.925999999999998</v>
      </c>
      <c r="K20" s="141">
        <f t="shared" si="2"/>
        <v>59.777999999999992</v>
      </c>
      <c r="L20" s="20"/>
    </row>
    <row r="21" spans="1:12">
      <c r="A21" s="131">
        <v>17</v>
      </c>
      <c r="B21" s="96" t="s">
        <v>225</v>
      </c>
      <c r="C21" s="88"/>
      <c r="D21" s="88"/>
      <c r="E21" s="95">
        <v>8</v>
      </c>
      <c r="F21" s="88" t="s">
        <v>206</v>
      </c>
      <c r="G21" s="94">
        <v>26.7</v>
      </c>
      <c r="H21" s="138">
        <f t="shared" si="0"/>
        <v>213.6</v>
      </c>
      <c r="I21" s="95">
        <v>23</v>
      </c>
      <c r="J21" s="141">
        <f t="shared" si="1"/>
        <v>32.841000000000001</v>
      </c>
      <c r="K21" s="141">
        <f t="shared" si="2"/>
        <v>262.72800000000001</v>
      </c>
      <c r="L21" s="20"/>
    </row>
    <row r="22" spans="1:12">
      <c r="A22" s="131">
        <v>18</v>
      </c>
      <c r="B22" s="96" t="s">
        <v>226</v>
      </c>
      <c r="C22" s="88"/>
      <c r="D22" s="88"/>
      <c r="E22" s="95">
        <v>20</v>
      </c>
      <c r="F22" s="88" t="s">
        <v>227</v>
      </c>
      <c r="G22" s="94">
        <v>56.1</v>
      </c>
      <c r="H22" s="138">
        <f t="shared" si="0"/>
        <v>1122</v>
      </c>
      <c r="I22" s="95">
        <v>23</v>
      </c>
      <c r="J22" s="141">
        <f t="shared" si="1"/>
        <v>69.003</v>
      </c>
      <c r="K22" s="141">
        <f t="shared" si="2"/>
        <v>1380.06</v>
      </c>
      <c r="L22" s="20"/>
    </row>
    <row r="23" spans="1:12">
      <c r="A23" s="131">
        <v>19</v>
      </c>
      <c r="B23" s="96" t="s">
        <v>228</v>
      </c>
      <c r="C23" s="88"/>
      <c r="D23" s="88"/>
      <c r="E23" s="95">
        <v>20</v>
      </c>
      <c r="F23" s="88" t="s">
        <v>222</v>
      </c>
      <c r="G23" s="94">
        <v>425.9</v>
      </c>
      <c r="H23" s="138">
        <f t="shared" si="0"/>
        <v>8518</v>
      </c>
      <c r="I23" s="95">
        <v>23</v>
      </c>
      <c r="J23" s="141">
        <f t="shared" si="1"/>
        <v>523.85699999999997</v>
      </c>
      <c r="K23" s="141">
        <f t="shared" si="2"/>
        <v>10477.14</v>
      </c>
      <c r="L23" s="20"/>
    </row>
    <row r="24" spans="1:12">
      <c r="A24" s="131">
        <v>20</v>
      </c>
      <c r="B24" s="96" t="s">
        <v>340</v>
      </c>
      <c r="C24" s="88">
        <v>157910427</v>
      </c>
      <c r="D24" s="88" t="s">
        <v>218</v>
      </c>
      <c r="E24" s="95">
        <v>3</v>
      </c>
      <c r="F24" s="88" t="s">
        <v>259</v>
      </c>
      <c r="G24" s="94">
        <v>30.5</v>
      </c>
      <c r="H24" s="138">
        <f t="shared" si="0"/>
        <v>91.5</v>
      </c>
      <c r="I24" s="95">
        <v>23</v>
      </c>
      <c r="J24" s="141">
        <f t="shared" si="1"/>
        <v>37.515000000000001</v>
      </c>
      <c r="K24" s="141">
        <f t="shared" si="2"/>
        <v>112.545</v>
      </c>
      <c r="L24" s="20"/>
    </row>
    <row r="25" spans="1:12">
      <c r="A25" s="131">
        <v>21</v>
      </c>
      <c r="B25" s="96" t="s">
        <v>200</v>
      </c>
      <c r="C25" s="88"/>
      <c r="D25" s="99" t="s">
        <v>203</v>
      </c>
      <c r="E25" s="95">
        <v>40</v>
      </c>
      <c r="F25" s="88" t="s">
        <v>201</v>
      </c>
      <c r="G25" s="94">
        <v>11.4</v>
      </c>
      <c r="H25" s="138">
        <f t="shared" si="0"/>
        <v>456</v>
      </c>
      <c r="I25" s="95">
        <v>23</v>
      </c>
      <c r="J25" s="141">
        <f t="shared" si="1"/>
        <v>14.022</v>
      </c>
      <c r="K25" s="141">
        <f t="shared" si="2"/>
        <v>560.88</v>
      </c>
      <c r="L25" s="20"/>
    </row>
    <row r="26" spans="1:12">
      <c r="A26" s="131">
        <v>22</v>
      </c>
      <c r="B26" s="96" t="s">
        <v>229</v>
      </c>
      <c r="C26" s="88"/>
      <c r="D26" s="88"/>
      <c r="E26" s="95">
        <v>15</v>
      </c>
      <c r="F26" s="88" t="s">
        <v>201</v>
      </c>
      <c r="G26" s="94">
        <v>53.3</v>
      </c>
      <c r="H26" s="138">
        <f t="shared" si="0"/>
        <v>799.5</v>
      </c>
      <c r="I26" s="95">
        <v>23</v>
      </c>
      <c r="J26" s="141">
        <f t="shared" si="1"/>
        <v>65.558999999999997</v>
      </c>
      <c r="K26" s="141">
        <f t="shared" si="2"/>
        <v>983.38499999999999</v>
      </c>
      <c r="L26" s="20"/>
    </row>
    <row r="27" spans="1:12">
      <c r="A27" s="131">
        <v>23</v>
      </c>
      <c r="B27" s="96" t="s">
        <v>364</v>
      </c>
      <c r="C27" s="103" t="s">
        <v>365</v>
      </c>
      <c r="D27" s="88" t="s">
        <v>219</v>
      </c>
      <c r="E27" s="95">
        <v>1</v>
      </c>
      <c r="F27" s="88" t="s">
        <v>145</v>
      </c>
      <c r="G27" s="93">
        <v>277.3</v>
      </c>
      <c r="H27" s="138">
        <f t="shared" si="0"/>
        <v>277.3</v>
      </c>
      <c r="I27" s="95">
        <v>23</v>
      </c>
      <c r="J27" s="141">
        <f t="shared" si="1"/>
        <v>341.07900000000001</v>
      </c>
      <c r="K27" s="141">
        <f t="shared" si="2"/>
        <v>341.07900000000001</v>
      </c>
      <c r="L27" s="20"/>
    </row>
    <row r="28" spans="1:12">
      <c r="A28" s="131">
        <v>24</v>
      </c>
      <c r="B28" s="96" t="s">
        <v>230</v>
      </c>
      <c r="C28" s="88"/>
      <c r="D28" s="88"/>
      <c r="E28" s="95">
        <v>4</v>
      </c>
      <c r="F28" s="88" t="s">
        <v>201</v>
      </c>
      <c r="G28" s="94">
        <v>21.8</v>
      </c>
      <c r="H28" s="138">
        <f t="shared" si="0"/>
        <v>87.2</v>
      </c>
      <c r="I28" s="95">
        <v>23</v>
      </c>
      <c r="J28" s="141">
        <f t="shared" si="1"/>
        <v>26.814</v>
      </c>
      <c r="K28" s="141">
        <f t="shared" si="2"/>
        <v>107.256</v>
      </c>
      <c r="L28" s="20"/>
    </row>
    <row r="29" spans="1:12">
      <c r="A29" s="131">
        <v>25</v>
      </c>
      <c r="B29" s="96" t="s">
        <v>231</v>
      </c>
      <c r="C29" s="88"/>
      <c r="D29" s="88"/>
      <c r="E29" s="95">
        <v>3</v>
      </c>
      <c r="F29" s="88" t="s">
        <v>206</v>
      </c>
      <c r="G29" s="94">
        <v>47.6</v>
      </c>
      <c r="H29" s="138">
        <f t="shared" si="0"/>
        <v>142.80000000000001</v>
      </c>
      <c r="I29" s="95">
        <v>23</v>
      </c>
      <c r="J29" s="141">
        <f t="shared" si="1"/>
        <v>58.548000000000002</v>
      </c>
      <c r="K29" s="141">
        <f t="shared" si="2"/>
        <v>175.64400000000001</v>
      </c>
      <c r="L29" s="20"/>
    </row>
    <row r="30" spans="1:12">
      <c r="A30" s="131">
        <v>26</v>
      </c>
      <c r="B30" s="96" t="s">
        <v>294</v>
      </c>
      <c r="C30" s="112"/>
      <c r="D30" s="88" t="s">
        <v>284</v>
      </c>
      <c r="E30" s="95">
        <v>3</v>
      </c>
      <c r="F30" s="88" t="s">
        <v>222</v>
      </c>
      <c r="G30" s="113">
        <v>24.8</v>
      </c>
      <c r="H30" s="138">
        <f t="shared" si="0"/>
        <v>74.400000000000006</v>
      </c>
      <c r="I30" s="95">
        <v>23</v>
      </c>
      <c r="J30" s="141">
        <f t="shared" si="1"/>
        <v>30.504000000000001</v>
      </c>
      <c r="K30" s="141">
        <f t="shared" si="2"/>
        <v>91.512</v>
      </c>
      <c r="L30" s="20"/>
    </row>
    <row r="31" spans="1:12">
      <c r="A31" s="131">
        <v>27</v>
      </c>
      <c r="B31" s="96" t="s">
        <v>232</v>
      </c>
      <c r="C31" s="88"/>
      <c r="D31" s="88"/>
      <c r="E31" s="95">
        <v>8</v>
      </c>
      <c r="F31" s="88" t="s">
        <v>233</v>
      </c>
      <c r="G31" s="94">
        <v>40</v>
      </c>
      <c r="H31" s="138">
        <f t="shared" si="0"/>
        <v>320</v>
      </c>
      <c r="I31" s="95">
        <v>23</v>
      </c>
      <c r="J31" s="141">
        <f t="shared" si="1"/>
        <v>49.2</v>
      </c>
      <c r="K31" s="141">
        <f t="shared" si="2"/>
        <v>393.6</v>
      </c>
      <c r="L31" s="20"/>
    </row>
    <row r="32" spans="1:12">
      <c r="A32" s="131">
        <v>28</v>
      </c>
      <c r="B32" s="96" t="s">
        <v>234</v>
      </c>
      <c r="C32" s="88"/>
      <c r="D32" s="88"/>
      <c r="E32" s="95">
        <v>25</v>
      </c>
      <c r="F32" s="88" t="s">
        <v>233</v>
      </c>
      <c r="G32" s="94">
        <v>74.2</v>
      </c>
      <c r="H32" s="138">
        <f t="shared" si="0"/>
        <v>1855</v>
      </c>
      <c r="I32" s="95">
        <v>23</v>
      </c>
      <c r="J32" s="141">
        <f t="shared" si="1"/>
        <v>91.266000000000005</v>
      </c>
      <c r="K32" s="141">
        <f t="shared" si="2"/>
        <v>2281.65</v>
      </c>
      <c r="L32" s="20"/>
    </row>
    <row r="33" spans="1:12">
      <c r="A33" s="131">
        <v>29</v>
      </c>
      <c r="B33" s="97" t="s">
        <v>208</v>
      </c>
      <c r="C33" s="98">
        <v>117397402</v>
      </c>
      <c r="D33" s="99" t="s">
        <v>203</v>
      </c>
      <c r="E33" s="100">
        <v>8</v>
      </c>
      <c r="F33" s="88" t="s">
        <v>206</v>
      </c>
      <c r="G33" s="94">
        <v>27.6</v>
      </c>
      <c r="H33" s="138">
        <f t="shared" si="0"/>
        <v>220.8</v>
      </c>
      <c r="I33" s="95">
        <v>23</v>
      </c>
      <c r="J33" s="141">
        <f t="shared" si="1"/>
        <v>33.948</v>
      </c>
      <c r="K33" s="141">
        <f t="shared" si="2"/>
        <v>271.584</v>
      </c>
      <c r="L33" s="20"/>
    </row>
    <row r="34" spans="1:12">
      <c r="A34" s="131">
        <v>30</v>
      </c>
      <c r="B34" s="97" t="s">
        <v>207</v>
      </c>
      <c r="C34" s="98">
        <v>117941206</v>
      </c>
      <c r="D34" s="99" t="s">
        <v>203</v>
      </c>
      <c r="E34" s="100">
        <v>30</v>
      </c>
      <c r="F34" s="88" t="s">
        <v>206</v>
      </c>
      <c r="G34" s="94">
        <v>10.3</v>
      </c>
      <c r="H34" s="138">
        <f t="shared" si="0"/>
        <v>309</v>
      </c>
      <c r="I34" s="95">
        <v>23</v>
      </c>
      <c r="J34" s="141">
        <f t="shared" si="1"/>
        <v>12.669</v>
      </c>
      <c r="K34" s="141">
        <f t="shared" si="2"/>
        <v>380.07</v>
      </c>
      <c r="L34" s="20"/>
    </row>
    <row r="35" spans="1:12">
      <c r="A35" s="131">
        <v>31</v>
      </c>
      <c r="B35" s="96" t="s">
        <v>317</v>
      </c>
      <c r="C35" s="88">
        <v>874870116</v>
      </c>
      <c r="D35" s="88" t="s">
        <v>218</v>
      </c>
      <c r="E35" s="95">
        <v>3</v>
      </c>
      <c r="F35" s="88" t="s">
        <v>259</v>
      </c>
      <c r="G35" s="94">
        <v>47.7</v>
      </c>
      <c r="H35" s="138">
        <f t="shared" si="0"/>
        <v>143.10000000000002</v>
      </c>
      <c r="I35" s="95">
        <v>23</v>
      </c>
      <c r="J35" s="141">
        <f t="shared" si="1"/>
        <v>58.670999999999999</v>
      </c>
      <c r="K35" s="141">
        <f t="shared" si="2"/>
        <v>176.01300000000003</v>
      </c>
      <c r="L35" s="20"/>
    </row>
    <row r="36" spans="1:12">
      <c r="A36" s="131">
        <v>32</v>
      </c>
      <c r="B36" s="96" t="s">
        <v>235</v>
      </c>
      <c r="C36" s="88"/>
      <c r="D36" s="88"/>
      <c r="E36" s="95">
        <v>4</v>
      </c>
      <c r="F36" s="88" t="s">
        <v>233</v>
      </c>
      <c r="G36" s="94">
        <v>75.900000000000006</v>
      </c>
      <c r="H36" s="138">
        <f t="shared" si="0"/>
        <v>303.60000000000002</v>
      </c>
      <c r="I36" s="95">
        <v>23</v>
      </c>
      <c r="J36" s="141">
        <f t="shared" si="1"/>
        <v>93.356999999999999</v>
      </c>
      <c r="K36" s="141">
        <f t="shared" si="2"/>
        <v>373.428</v>
      </c>
      <c r="L36" s="20"/>
    </row>
    <row r="37" spans="1:12">
      <c r="A37" s="131">
        <v>33</v>
      </c>
      <c r="B37" s="96" t="s">
        <v>300</v>
      </c>
      <c r="C37" s="88" t="s">
        <v>301</v>
      </c>
      <c r="D37" s="88"/>
      <c r="E37" s="95">
        <v>90</v>
      </c>
      <c r="F37" s="88" t="s">
        <v>134</v>
      </c>
      <c r="G37" s="94">
        <v>21.9</v>
      </c>
      <c r="H37" s="138">
        <f t="shared" si="0"/>
        <v>1970.9999999999998</v>
      </c>
      <c r="I37" s="95">
        <v>23</v>
      </c>
      <c r="J37" s="141">
        <f t="shared" si="1"/>
        <v>26.936999999999998</v>
      </c>
      <c r="K37" s="141">
        <f t="shared" si="2"/>
        <v>2424.3299999999995</v>
      </c>
      <c r="L37" s="20"/>
    </row>
    <row r="38" spans="1:12">
      <c r="A38" s="131">
        <v>34</v>
      </c>
      <c r="B38" s="96" t="s">
        <v>236</v>
      </c>
      <c r="C38" s="88"/>
      <c r="D38" s="88"/>
      <c r="E38" s="95">
        <v>8</v>
      </c>
      <c r="F38" s="88" t="s">
        <v>201</v>
      </c>
      <c r="G38" s="94">
        <v>22.9</v>
      </c>
      <c r="H38" s="138">
        <f t="shared" si="0"/>
        <v>183.2</v>
      </c>
      <c r="I38" s="95">
        <v>23</v>
      </c>
      <c r="J38" s="141">
        <f t="shared" si="1"/>
        <v>28.166999999999998</v>
      </c>
      <c r="K38" s="141">
        <f t="shared" si="2"/>
        <v>225.33599999999998</v>
      </c>
      <c r="L38" s="20"/>
    </row>
    <row r="39" spans="1:12">
      <c r="A39" s="131">
        <v>35</v>
      </c>
      <c r="B39" s="96" t="s">
        <v>237</v>
      </c>
      <c r="C39" s="88"/>
      <c r="D39" s="88"/>
      <c r="E39" s="95">
        <v>6</v>
      </c>
      <c r="F39" s="88" t="s">
        <v>222</v>
      </c>
      <c r="G39" s="94">
        <v>36.200000000000003</v>
      </c>
      <c r="H39" s="138">
        <f t="shared" si="0"/>
        <v>217.20000000000002</v>
      </c>
      <c r="I39" s="95">
        <v>23</v>
      </c>
      <c r="J39" s="141">
        <f t="shared" si="1"/>
        <v>44.526000000000003</v>
      </c>
      <c r="K39" s="141">
        <f t="shared" si="2"/>
        <v>267.15600000000001</v>
      </c>
      <c r="L39" s="20"/>
    </row>
    <row r="40" spans="1:12">
      <c r="A40" s="131">
        <v>36</v>
      </c>
      <c r="B40" s="96" t="s">
        <v>354</v>
      </c>
      <c r="C40" s="88">
        <v>436610447</v>
      </c>
      <c r="D40" s="88" t="s">
        <v>219</v>
      </c>
      <c r="E40" s="95">
        <v>2</v>
      </c>
      <c r="F40" s="88" t="s">
        <v>259</v>
      </c>
      <c r="G40" s="94">
        <v>43.2</v>
      </c>
      <c r="H40" s="138">
        <f t="shared" si="0"/>
        <v>86.4</v>
      </c>
      <c r="I40" s="140">
        <v>8</v>
      </c>
      <c r="J40" s="141">
        <f>G40*1.08</f>
        <v>46.656000000000006</v>
      </c>
      <c r="K40" s="141">
        <f t="shared" ref="K40" si="3">E40*G40*1.08</f>
        <v>93.312000000000012</v>
      </c>
      <c r="L40" s="20"/>
    </row>
    <row r="41" spans="1:12" ht="25.5">
      <c r="A41" s="131">
        <v>37</v>
      </c>
      <c r="B41" s="114" t="s">
        <v>367</v>
      </c>
      <c r="C41" s="115">
        <v>879810112</v>
      </c>
      <c r="D41" s="91" t="s">
        <v>219</v>
      </c>
      <c r="E41" s="92">
        <v>1</v>
      </c>
      <c r="F41" s="91" t="s">
        <v>144</v>
      </c>
      <c r="G41" s="93">
        <v>31.7</v>
      </c>
      <c r="H41" s="138">
        <f t="shared" si="0"/>
        <v>31.7</v>
      </c>
      <c r="I41" s="95">
        <v>23</v>
      </c>
      <c r="J41" s="141">
        <f t="shared" si="1"/>
        <v>38.991</v>
      </c>
      <c r="K41" s="141">
        <f t="shared" si="2"/>
        <v>38.991</v>
      </c>
      <c r="L41" s="20"/>
    </row>
    <row r="42" spans="1:12">
      <c r="A42" s="131">
        <v>38</v>
      </c>
      <c r="B42" s="96" t="s">
        <v>347</v>
      </c>
      <c r="C42" s="88">
        <v>336050111</v>
      </c>
      <c r="D42" s="88" t="s">
        <v>218</v>
      </c>
      <c r="E42" s="95">
        <v>3</v>
      </c>
      <c r="F42" s="88" t="s">
        <v>145</v>
      </c>
      <c r="G42" s="94">
        <v>58.5</v>
      </c>
      <c r="H42" s="138">
        <f t="shared" si="0"/>
        <v>175.5</v>
      </c>
      <c r="I42" s="95">
        <v>23</v>
      </c>
      <c r="J42" s="141">
        <f t="shared" si="1"/>
        <v>71.954999999999998</v>
      </c>
      <c r="K42" s="141">
        <f t="shared" si="2"/>
        <v>215.86500000000001</v>
      </c>
      <c r="L42" s="20"/>
    </row>
    <row r="43" spans="1:12">
      <c r="A43" s="131">
        <v>39</v>
      </c>
      <c r="B43" s="96" t="s">
        <v>322</v>
      </c>
      <c r="C43" s="88">
        <v>79928115</v>
      </c>
      <c r="D43" s="88" t="s">
        <v>218</v>
      </c>
      <c r="E43" s="95">
        <v>5</v>
      </c>
      <c r="F43" s="88" t="s">
        <v>259</v>
      </c>
      <c r="G43" s="94">
        <v>18.100000000000001</v>
      </c>
      <c r="H43" s="138">
        <f t="shared" si="0"/>
        <v>90.5</v>
      </c>
      <c r="I43" s="95">
        <v>23</v>
      </c>
      <c r="J43" s="141">
        <f t="shared" si="1"/>
        <v>22.263000000000002</v>
      </c>
      <c r="K43" s="141">
        <f t="shared" si="2"/>
        <v>111.315</v>
      </c>
      <c r="L43" s="20"/>
    </row>
    <row r="44" spans="1:12">
      <c r="A44" s="131">
        <v>40</v>
      </c>
      <c r="B44" s="96" t="s">
        <v>238</v>
      </c>
      <c r="C44" s="88"/>
      <c r="D44" s="88"/>
      <c r="E44" s="95">
        <v>20</v>
      </c>
      <c r="F44" s="88" t="s">
        <v>233</v>
      </c>
      <c r="G44" s="94">
        <v>94.1</v>
      </c>
      <c r="H44" s="138">
        <f t="shared" si="0"/>
        <v>1882</v>
      </c>
      <c r="I44" s="95">
        <v>23</v>
      </c>
      <c r="J44" s="141">
        <f t="shared" si="1"/>
        <v>115.74299999999999</v>
      </c>
      <c r="K44" s="141">
        <f t="shared" si="2"/>
        <v>2314.86</v>
      </c>
      <c r="L44" s="20"/>
    </row>
    <row r="45" spans="1:12">
      <c r="A45" s="131">
        <v>41</v>
      </c>
      <c r="B45" s="96" t="s">
        <v>303</v>
      </c>
      <c r="C45" s="88"/>
      <c r="D45" s="88"/>
      <c r="E45" s="95">
        <v>30</v>
      </c>
      <c r="F45" s="88" t="s">
        <v>134</v>
      </c>
      <c r="G45" s="94">
        <v>33.299999999999997</v>
      </c>
      <c r="H45" s="138">
        <f t="shared" si="0"/>
        <v>998.99999999999989</v>
      </c>
      <c r="I45" s="95">
        <v>23</v>
      </c>
      <c r="J45" s="141">
        <f t="shared" si="1"/>
        <v>40.958999999999996</v>
      </c>
      <c r="K45" s="141">
        <f t="shared" si="2"/>
        <v>1228.7699999999998</v>
      </c>
      <c r="L45" s="20"/>
    </row>
    <row r="46" spans="1:12">
      <c r="A46" s="131">
        <v>42</v>
      </c>
      <c r="B46" s="96" t="s">
        <v>295</v>
      </c>
      <c r="C46" s="88"/>
      <c r="D46" s="88" t="s">
        <v>218</v>
      </c>
      <c r="E46" s="95">
        <v>15</v>
      </c>
      <c r="F46" s="88" t="s">
        <v>63</v>
      </c>
      <c r="G46" s="94">
        <v>22.9</v>
      </c>
      <c r="H46" s="138">
        <f t="shared" si="0"/>
        <v>343.5</v>
      </c>
      <c r="I46" s="95">
        <v>23</v>
      </c>
      <c r="J46" s="141">
        <f t="shared" si="1"/>
        <v>28.166999999999998</v>
      </c>
      <c r="K46" s="141">
        <f t="shared" si="2"/>
        <v>422.505</v>
      </c>
      <c r="L46" s="20"/>
    </row>
    <row r="47" spans="1:12">
      <c r="A47" s="131">
        <v>43</v>
      </c>
      <c r="B47" s="96" t="s">
        <v>293</v>
      </c>
      <c r="C47" s="112"/>
      <c r="D47" s="88" t="s">
        <v>284</v>
      </c>
      <c r="E47" s="95">
        <v>3</v>
      </c>
      <c r="F47" s="88" t="s">
        <v>201</v>
      </c>
      <c r="G47" s="113">
        <v>23.5</v>
      </c>
      <c r="H47" s="138">
        <f t="shared" si="0"/>
        <v>70.5</v>
      </c>
      <c r="I47" s="95">
        <v>23</v>
      </c>
      <c r="J47" s="141">
        <f t="shared" si="1"/>
        <v>28.905000000000001</v>
      </c>
      <c r="K47" s="141">
        <f t="shared" si="2"/>
        <v>86.715000000000003</v>
      </c>
      <c r="L47" s="20"/>
    </row>
    <row r="48" spans="1:12">
      <c r="A48" s="131">
        <v>44</v>
      </c>
      <c r="B48" s="96" t="s">
        <v>239</v>
      </c>
      <c r="C48" s="88"/>
      <c r="D48" s="88"/>
      <c r="E48" s="95">
        <v>4</v>
      </c>
      <c r="F48" s="88" t="s">
        <v>240</v>
      </c>
      <c r="G48" s="94">
        <v>34.299999999999997</v>
      </c>
      <c r="H48" s="138">
        <f t="shared" si="0"/>
        <v>137.19999999999999</v>
      </c>
      <c r="I48" s="95">
        <v>23</v>
      </c>
      <c r="J48" s="141">
        <f t="shared" si="1"/>
        <v>42.188999999999993</v>
      </c>
      <c r="K48" s="141">
        <f t="shared" si="2"/>
        <v>168.75599999999997</v>
      </c>
      <c r="L48" s="20"/>
    </row>
    <row r="49" spans="1:12" ht="24">
      <c r="A49" s="131">
        <v>45</v>
      </c>
      <c r="B49" s="96" t="s">
        <v>395</v>
      </c>
      <c r="C49" s="88" t="s">
        <v>396</v>
      </c>
      <c r="D49" s="88" t="s">
        <v>218</v>
      </c>
      <c r="E49" s="95">
        <v>2</v>
      </c>
      <c r="F49" s="88" t="s">
        <v>134</v>
      </c>
      <c r="G49" s="94">
        <v>15</v>
      </c>
      <c r="H49" s="138">
        <f t="shared" si="0"/>
        <v>30</v>
      </c>
      <c r="I49" s="95">
        <v>23</v>
      </c>
      <c r="J49" s="141">
        <f t="shared" si="1"/>
        <v>18.45</v>
      </c>
      <c r="K49" s="141">
        <f t="shared" si="2"/>
        <v>36.9</v>
      </c>
      <c r="L49" s="20"/>
    </row>
    <row r="50" spans="1:12" ht="24">
      <c r="A50" s="131">
        <v>46</v>
      </c>
      <c r="B50" s="96" t="s">
        <v>393</v>
      </c>
      <c r="C50" s="88" t="s">
        <v>394</v>
      </c>
      <c r="D50" s="88" t="s">
        <v>218</v>
      </c>
      <c r="E50" s="95">
        <v>6</v>
      </c>
      <c r="F50" s="88" t="s">
        <v>134</v>
      </c>
      <c r="G50" s="94">
        <v>14.1</v>
      </c>
      <c r="H50" s="138">
        <f t="shared" si="0"/>
        <v>84.6</v>
      </c>
      <c r="I50" s="95">
        <v>23</v>
      </c>
      <c r="J50" s="141">
        <f t="shared" si="1"/>
        <v>17.343</v>
      </c>
      <c r="K50" s="141">
        <f t="shared" si="2"/>
        <v>104.05799999999999</v>
      </c>
      <c r="L50" s="20"/>
    </row>
    <row r="51" spans="1:12" ht="24">
      <c r="A51" s="131">
        <v>47</v>
      </c>
      <c r="B51" s="96" t="s">
        <v>391</v>
      </c>
      <c r="C51" s="88" t="s">
        <v>392</v>
      </c>
      <c r="D51" s="88" t="s">
        <v>218</v>
      </c>
      <c r="E51" s="95">
        <v>4</v>
      </c>
      <c r="F51" s="88" t="s">
        <v>71</v>
      </c>
      <c r="G51" s="94">
        <v>8.6999999999999993</v>
      </c>
      <c r="H51" s="138">
        <f t="shared" si="0"/>
        <v>34.799999999999997</v>
      </c>
      <c r="I51" s="95">
        <v>23</v>
      </c>
      <c r="J51" s="141">
        <f t="shared" si="1"/>
        <v>10.700999999999999</v>
      </c>
      <c r="K51" s="141">
        <f t="shared" si="2"/>
        <v>42.803999999999995</v>
      </c>
      <c r="L51" s="20"/>
    </row>
    <row r="52" spans="1:12">
      <c r="A52" s="131">
        <v>48</v>
      </c>
      <c r="B52" s="96" t="s">
        <v>241</v>
      </c>
      <c r="C52" s="88"/>
      <c r="D52" s="88"/>
      <c r="E52" s="95">
        <v>2</v>
      </c>
      <c r="F52" s="88" t="s">
        <v>233</v>
      </c>
      <c r="G52" s="94">
        <v>572</v>
      </c>
      <c r="H52" s="138">
        <f t="shared" si="0"/>
        <v>1144</v>
      </c>
      <c r="I52" s="95">
        <v>23</v>
      </c>
      <c r="J52" s="141">
        <f t="shared" si="1"/>
        <v>703.56</v>
      </c>
      <c r="K52" s="141">
        <f t="shared" si="2"/>
        <v>1407.12</v>
      </c>
      <c r="L52" s="20"/>
    </row>
    <row r="53" spans="1:12" s="12" customFormat="1">
      <c r="A53" s="131">
        <v>49</v>
      </c>
      <c r="B53" s="108" t="s">
        <v>209</v>
      </c>
      <c r="C53" s="109">
        <v>424433203</v>
      </c>
      <c r="D53" s="110" t="s">
        <v>203</v>
      </c>
      <c r="E53" s="100">
        <v>20</v>
      </c>
      <c r="F53" s="107" t="s">
        <v>201</v>
      </c>
      <c r="G53" s="94">
        <v>18.600000000000001</v>
      </c>
      <c r="H53" s="138">
        <f t="shared" si="0"/>
        <v>372</v>
      </c>
      <c r="I53" s="95">
        <v>23</v>
      </c>
      <c r="J53" s="141">
        <f t="shared" si="1"/>
        <v>22.878</v>
      </c>
      <c r="K53" s="141">
        <f t="shared" si="2"/>
        <v>457.56</v>
      </c>
      <c r="L53" s="20"/>
    </row>
    <row r="54" spans="1:12">
      <c r="A54" s="131">
        <v>50</v>
      </c>
      <c r="B54" s="89" t="s">
        <v>370</v>
      </c>
      <c r="C54" s="90">
        <v>456060111</v>
      </c>
      <c r="D54" s="91" t="s">
        <v>219</v>
      </c>
      <c r="E54" s="92">
        <v>2</v>
      </c>
      <c r="F54" s="91" t="s">
        <v>144</v>
      </c>
      <c r="G54" s="93">
        <v>109.6</v>
      </c>
      <c r="H54" s="138">
        <f t="shared" si="0"/>
        <v>219.2</v>
      </c>
      <c r="I54" s="95">
        <v>23</v>
      </c>
      <c r="J54" s="141">
        <f t="shared" si="1"/>
        <v>134.80799999999999</v>
      </c>
      <c r="K54" s="141">
        <f t="shared" si="2"/>
        <v>269.61599999999999</v>
      </c>
      <c r="L54" s="20"/>
    </row>
    <row r="55" spans="1:12">
      <c r="A55" s="131">
        <v>51</v>
      </c>
      <c r="B55" s="96" t="s">
        <v>242</v>
      </c>
      <c r="C55" s="88"/>
      <c r="D55" s="88" t="s">
        <v>218</v>
      </c>
      <c r="E55" s="95">
        <v>1</v>
      </c>
      <c r="F55" s="88" t="s">
        <v>253</v>
      </c>
      <c r="G55" s="94">
        <v>8.1</v>
      </c>
      <c r="H55" s="138">
        <f t="shared" si="0"/>
        <v>8.1</v>
      </c>
      <c r="I55" s="140">
        <v>8</v>
      </c>
      <c r="J55" s="141">
        <f t="shared" ref="J55:J56" si="4">G55*1.08</f>
        <v>8.7479999999999993</v>
      </c>
      <c r="K55" s="141">
        <f t="shared" ref="K55:K57" si="5">E55*G55*1.08</f>
        <v>8.7479999999999993</v>
      </c>
      <c r="L55" s="20"/>
    </row>
    <row r="56" spans="1:12">
      <c r="A56" s="131">
        <v>52</v>
      </c>
      <c r="B56" s="96" t="s">
        <v>331</v>
      </c>
      <c r="C56" s="88">
        <v>459560117</v>
      </c>
      <c r="D56" s="88" t="s">
        <v>218</v>
      </c>
      <c r="E56" s="95">
        <v>5</v>
      </c>
      <c r="F56" s="88" t="s">
        <v>259</v>
      </c>
      <c r="G56" s="94">
        <v>38.1</v>
      </c>
      <c r="H56" s="138">
        <f t="shared" si="0"/>
        <v>190.5</v>
      </c>
      <c r="I56" s="140">
        <v>8</v>
      </c>
      <c r="J56" s="141">
        <f t="shared" si="4"/>
        <v>41.148000000000003</v>
      </c>
      <c r="K56" s="141">
        <f t="shared" si="5"/>
        <v>205.74</v>
      </c>
      <c r="L56" s="20"/>
    </row>
    <row r="57" spans="1:12">
      <c r="A57" s="131">
        <v>53</v>
      </c>
      <c r="B57" s="97" t="s">
        <v>211</v>
      </c>
      <c r="C57" s="98">
        <v>114595600</v>
      </c>
      <c r="D57" s="99" t="s">
        <v>203</v>
      </c>
      <c r="E57" s="100">
        <v>28</v>
      </c>
      <c r="F57" s="88" t="s">
        <v>206</v>
      </c>
      <c r="G57" s="94">
        <v>35.299999999999997</v>
      </c>
      <c r="H57" s="138">
        <f t="shared" si="0"/>
        <v>988.39999999999986</v>
      </c>
      <c r="I57" s="140">
        <v>8</v>
      </c>
      <c r="J57" s="141">
        <f>G57*1.08</f>
        <v>38.124000000000002</v>
      </c>
      <c r="K57" s="141">
        <f t="shared" si="5"/>
        <v>1067.472</v>
      </c>
      <c r="L57" s="20"/>
    </row>
    <row r="58" spans="1:12">
      <c r="A58" s="131">
        <v>54</v>
      </c>
      <c r="B58" s="96" t="s">
        <v>243</v>
      </c>
      <c r="C58" s="88"/>
      <c r="D58" s="88"/>
      <c r="E58" s="95">
        <v>4</v>
      </c>
      <c r="F58" s="88" t="s">
        <v>201</v>
      </c>
      <c r="G58" s="94">
        <v>58</v>
      </c>
      <c r="H58" s="138">
        <f t="shared" si="0"/>
        <v>232</v>
      </c>
      <c r="I58" s="95">
        <v>23</v>
      </c>
      <c r="J58" s="141">
        <f t="shared" si="1"/>
        <v>71.34</v>
      </c>
      <c r="K58" s="141">
        <f t="shared" si="2"/>
        <v>285.36</v>
      </c>
      <c r="L58" s="20"/>
    </row>
    <row r="59" spans="1:12">
      <c r="A59" s="131">
        <v>55</v>
      </c>
      <c r="B59" s="96" t="s">
        <v>359</v>
      </c>
      <c r="C59" s="88">
        <v>115208603</v>
      </c>
      <c r="D59" s="88" t="s">
        <v>203</v>
      </c>
      <c r="E59" s="95">
        <v>30</v>
      </c>
      <c r="F59" s="88" t="s">
        <v>72</v>
      </c>
      <c r="G59" s="94">
        <v>16.7</v>
      </c>
      <c r="H59" s="138">
        <f t="shared" si="0"/>
        <v>501</v>
      </c>
      <c r="I59" s="95">
        <v>23</v>
      </c>
      <c r="J59" s="141">
        <f t="shared" si="1"/>
        <v>20.541</v>
      </c>
      <c r="K59" s="141">
        <f t="shared" si="2"/>
        <v>616.23</v>
      </c>
      <c r="L59" s="20"/>
    </row>
    <row r="60" spans="1:12" ht="24">
      <c r="A60" s="131">
        <v>56</v>
      </c>
      <c r="B60" s="96" t="s">
        <v>389</v>
      </c>
      <c r="C60" s="88" t="s">
        <v>390</v>
      </c>
      <c r="D60" s="88" t="s">
        <v>218</v>
      </c>
      <c r="E60" s="95">
        <v>10</v>
      </c>
      <c r="F60" s="88" t="s">
        <v>71</v>
      </c>
      <c r="G60" s="94">
        <v>16.7</v>
      </c>
      <c r="H60" s="138">
        <f t="shared" si="0"/>
        <v>167</v>
      </c>
      <c r="I60" s="95">
        <v>23</v>
      </c>
      <c r="J60" s="141">
        <f t="shared" si="1"/>
        <v>20.541</v>
      </c>
      <c r="K60" s="141">
        <f t="shared" si="2"/>
        <v>205.41</v>
      </c>
      <c r="L60" s="20"/>
    </row>
    <row r="61" spans="1:12">
      <c r="A61" s="131">
        <v>57</v>
      </c>
      <c r="B61" s="96" t="s">
        <v>308</v>
      </c>
      <c r="C61" s="88"/>
      <c r="D61" s="88"/>
      <c r="E61" s="95">
        <v>40</v>
      </c>
      <c r="F61" s="88" t="s">
        <v>134</v>
      </c>
      <c r="G61" s="94">
        <v>18.05</v>
      </c>
      <c r="H61" s="138">
        <f t="shared" si="0"/>
        <v>722</v>
      </c>
      <c r="I61" s="95">
        <v>23</v>
      </c>
      <c r="J61" s="141">
        <f t="shared" si="1"/>
        <v>22.201499999999999</v>
      </c>
      <c r="K61" s="141">
        <f t="shared" si="2"/>
        <v>888.06</v>
      </c>
      <c r="L61" s="20"/>
    </row>
    <row r="62" spans="1:12">
      <c r="A62" s="131">
        <v>58</v>
      </c>
      <c r="B62" s="96" t="s">
        <v>318</v>
      </c>
      <c r="C62" s="88">
        <v>529603115</v>
      </c>
      <c r="D62" s="88" t="s">
        <v>218</v>
      </c>
      <c r="E62" s="95">
        <v>3</v>
      </c>
      <c r="F62" s="88" t="s">
        <v>67</v>
      </c>
      <c r="G62" s="94">
        <v>28.9</v>
      </c>
      <c r="H62" s="138">
        <f t="shared" si="0"/>
        <v>86.699999999999989</v>
      </c>
      <c r="I62" s="95">
        <v>23</v>
      </c>
      <c r="J62" s="141">
        <f t="shared" si="1"/>
        <v>35.546999999999997</v>
      </c>
      <c r="K62" s="141">
        <f t="shared" si="2"/>
        <v>106.64099999999999</v>
      </c>
      <c r="L62" s="20"/>
    </row>
    <row r="63" spans="1:12">
      <c r="A63" s="131">
        <v>59</v>
      </c>
      <c r="B63" s="96" t="s">
        <v>315</v>
      </c>
      <c r="C63" s="88">
        <v>530230115</v>
      </c>
      <c r="D63" s="88" t="s">
        <v>218</v>
      </c>
      <c r="E63" s="95">
        <v>3</v>
      </c>
      <c r="F63" s="88" t="s">
        <v>259</v>
      </c>
      <c r="G63" s="94">
        <v>32.4</v>
      </c>
      <c r="H63" s="138">
        <f t="shared" si="0"/>
        <v>97.199999999999989</v>
      </c>
      <c r="I63" s="95">
        <v>23</v>
      </c>
      <c r="J63" s="141">
        <f t="shared" si="1"/>
        <v>39.851999999999997</v>
      </c>
      <c r="K63" s="141">
        <f t="shared" si="2"/>
        <v>119.55599999999998</v>
      </c>
      <c r="L63" s="20"/>
    </row>
    <row r="64" spans="1:12">
      <c r="A64" s="131">
        <v>60</v>
      </c>
      <c r="B64" s="97" t="s">
        <v>205</v>
      </c>
      <c r="C64" s="98">
        <v>425382100</v>
      </c>
      <c r="D64" s="99" t="s">
        <v>203</v>
      </c>
      <c r="E64" s="100">
        <v>10</v>
      </c>
      <c r="F64" s="88" t="s">
        <v>206</v>
      </c>
      <c r="G64" s="94">
        <v>16.600000000000001</v>
      </c>
      <c r="H64" s="138">
        <f t="shared" si="0"/>
        <v>166</v>
      </c>
      <c r="I64" s="95">
        <v>23</v>
      </c>
      <c r="J64" s="141">
        <f t="shared" si="1"/>
        <v>20.418000000000003</v>
      </c>
      <c r="K64" s="141">
        <f t="shared" si="2"/>
        <v>204.18</v>
      </c>
      <c r="L64" s="20"/>
    </row>
    <row r="65" spans="1:12">
      <c r="A65" s="131">
        <v>61</v>
      </c>
      <c r="B65" s="96" t="s">
        <v>297</v>
      </c>
      <c r="C65" s="88"/>
      <c r="D65" s="88" t="s">
        <v>218</v>
      </c>
      <c r="E65" s="95">
        <v>6</v>
      </c>
      <c r="F65" s="88" t="s">
        <v>63</v>
      </c>
      <c r="G65" s="94">
        <v>69.400000000000006</v>
      </c>
      <c r="H65" s="138">
        <f t="shared" si="0"/>
        <v>416.40000000000003</v>
      </c>
      <c r="I65" s="95">
        <v>23</v>
      </c>
      <c r="J65" s="141">
        <f t="shared" si="1"/>
        <v>85.362000000000009</v>
      </c>
      <c r="K65" s="141">
        <f t="shared" si="2"/>
        <v>512.17200000000003</v>
      </c>
      <c r="L65" s="20"/>
    </row>
    <row r="66" spans="1:12">
      <c r="A66" s="131">
        <v>62</v>
      </c>
      <c r="B66" s="96" t="s">
        <v>289</v>
      </c>
      <c r="C66" s="112"/>
      <c r="D66" s="88" t="s">
        <v>284</v>
      </c>
      <c r="E66" s="95">
        <v>15</v>
      </c>
      <c r="F66" s="88" t="s">
        <v>201</v>
      </c>
      <c r="G66" s="94">
        <v>15.5</v>
      </c>
      <c r="H66" s="138">
        <f t="shared" si="0"/>
        <v>232.5</v>
      </c>
      <c r="I66" s="95">
        <v>23</v>
      </c>
      <c r="J66" s="141">
        <f t="shared" si="1"/>
        <v>19.065000000000001</v>
      </c>
      <c r="K66" s="141">
        <f t="shared" si="2"/>
        <v>285.97500000000002</v>
      </c>
      <c r="L66" s="20"/>
    </row>
    <row r="67" spans="1:12">
      <c r="A67" s="131">
        <v>63</v>
      </c>
      <c r="B67" s="96" t="s">
        <v>313</v>
      </c>
      <c r="C67" s="88">
        <v>5697760114</v>
      </c>
      <c r="D67" s="88" t="s">
        <v>218</v>
      </c>
      <c r="E67" s="95">
        <v>3</v>
      </c>
      <c r="F67" s="88" t="s">
        <v>67</v>
      </c>
      <c r="G67" s="94">
        <v>18.5</v>
      </c>
      <c r="H67" s="138">
        <f t="shared" si="0"/>
        <v>55.5</v>
      </c>
      <c r="I67" s="95">
        <v>23</v>
      </c>
      <c r="J67" s="141">
        <f t="shared" si="1"/>
        <v>22.754999999999999</v>
      </c>
      <c r="K67" s="141">
        <f t="shared" si="2"/>
        <v>68.265000000000001</v>
      </c>
      <c r="L67" s="20"/>
    </row>
    <row r="68" spans="1:12">
      <c r="A68" s="131">
        <v>64</v>
      </c>
      <c r="B68" s="116" t="s">
        <v>371</v>
      </c>
      <c r="C68" s="115">
        <v>568760114</v>
      </c>
      <c r="D68" s="91" t="s">
        <v>219</v>
      </c>
      <c r="E68" s="92">
        <v>5</v>
      </c>
      <c r="F68" s="91" t="s">
        <v>79</v>
      </c>
      <c r="G68" s="93">
        <v>18.5</v>
      </c>
      <c r="H68" s="138">
        <f t="shared" si="0"/>
        <v>92.5</v>
      </c>
      <c r="I68" s="95">
        <v>23</v>
      </c>
      <c r="J68" s="141">
        <f t="shared" si="1"/>
        <v>22.754999999999999</v>
      </c>
      <c r="K68" s="141">
        <f t="shared" si="2"/>
        <v>113.77499999999999</v>
      </c>
      <c r="L68" s="20"/>
    </row>
    <row r="69" spans="1:12">
      <c r="A69" s="131">
        <v>65</v>
      </c>
      <c r="B69" s="96" t="s">
        <v>244</v>
      </c>
      <c r="C69" s="88"/>
      <c r="D69" s="88"/>
      <c r="E69" s="95">
        <v>12</v>
      </c>
      <c r="F69" s="88" t="s">
        <v>201</v>
      </c>
      <c r="G69" s="94">
        <v>29.1</v>
      </c>
      <c r="H69" s="138">
        <f t="shared" si="0"/>
        <v>349.20000000000005</v>
      </c>
      <c r="I69" s="95">
        <v>23</v>
      </c>
      <c r="J69" s="141">
        <f t="shared" si="1"/>
        <v>35.792999999999999</v>
      </c>
      <c r="K69" s="141">
        <f t="shared" si="2"/>
        <v>429.51600000000008</v>
      </c>
      <c r="L69" s="20"/>
    </row>
    <row r="70" spans="1:12">
      <c r="A70" s="131">
        <v>66</v>
      </c>
      <c r="B70" s="96" t="s">
        <v>245</v>
      </c>
      <c r="C70" s="88"/>
      <c r="D70" s="88"/>
      <c r="E70" s="95">
        <v>10</v>
      </c>
      <c r="F70" s="88" t="s">
        <v>233</v>
      </c>
      <c r="G70" s="94">
        <v>66.599999999999994</v>
      </c>
      <c r="H70" s="138">
        <f t="shared" ref="H70:H133" si="6">E70*G70</f>
        <v>666</v>
      </c>
      <c r="I70" s="95">
        <v>23</v>
      </c>
      <c r="J70" s="141">
        <f t="shared" ref="J70:J133" si="7">G70*1.23</f>
        <v>81.917999999999992</v>
      </c>
      <c r="K70" s="141">
        <f t="shared" ref="K70:K133" si="8">E70*G70*1.23</f>
        <v>819.18</v>
      </c>
      <c r="L70" s="20"/>
    </row>
    <row r="71" spans="1:12" s="12" customFormat="1">
      <c r="A71" s="131">
        <v>67</v>
      </c>
      <c r="B71" s="105" t="s">
        <v>334</v>
      </c>
      <c r="C71" s="107" t="s">
        <v>335</v>
      </c>
      <c r="D71" s="107" t="s">
        <v>218</v>
      </c>
      <c r="E71" s="95">
        <v>3</v>
      </c>
      <c r="F71" s="107" t="s">
        <v>333</v>
      </c>
      <c r="G71" s="94">
        <v>34.4</v>
      </c>
      <c r="H71" s="138">
        <f t="shared" si="6"/>
        <v>103.19999999999999</v>
      </c>
      <c r="I71" s="95">
        <v>23</v>
      </c>
      <c r="J71" s="141">
        <f t="shared" si="7"/>
        <v>42.311999999999998</v>
      </c>
      <c r="K71" s="141">
        <f t="shared" si="8"/>
        <v>126.93599999999998</v>
      </c>
      <c r="L71" s="20"/>
    </row>
    <row r="72" spans="1:12">
      <c r="A72" s="131">
        <v>68</v>
      </c>
      <c r="B72" s="96" t="s">
        <v>246</v>
      </c>
      <c r="C72" s="88"/>
      <c r="D72" s="88"/>
      <c r="E72" s="95">
        <v>15</v>
      </c>
      <c r="F72" s="88" t="s">
        <v>201</v>
      </c>
      <c r="G72" s="94">
        <v>18.600000000000001</v>
      </c>
      <c r="H72" s="138">
        <f t="shared" si="6"/>
        <v>279</v>
      </c>
      <c r="I72" s="95">
        <v>23</v>
      </c>
      <c r="J72" s="141">
        <f t="shared" si="7"/>
        <v>22.878</v>
      </c>
      <c r="K72" s="141">
        <f t="shared" si="8"/>
        <v>343.17</v>
      </c>
      <c r="L72" s="20"/>
    </row>
    <row r="73" spans="1:12">
      <c r="A73" s="131">
        <v>69</v>
      </c>
      <c r="B73" s="96" t="s">
        <v>311</v>
      </c>
      <c r="C73" s="88"/>
      <c r="D73" s="88" t="s">
        <v>218</v>
      </c>
      <c r="E73" s="95">
        <v>4</v>
      </c>
      <c r="F73" s="88" t="s">
        <v>309</v>
      </c>
      <c r="G73" s="94">
        <v>15.3</v>
      </c>
      <c r="H73" s="138">
        <f t="shared" si="6"/>
        <v>61.2</v>
      </c>
      <c r="I73" s="95">
        <v>23</v>
      </c>
      <c r="J73" s="141">
        <f t="shared" si="7"/>
        <v>18.818999999999999</v>
      </c>
      <c r="K73" s="141">
        <f t="shared" si="8"/>
        <v>75.275999999999996</v>
      </c>
      <c r="L73" s="20"/>
    </row>
    <row r="74" spans="1:12">
      <c r="A74" s="131">
        <v>70</v>
      </c>
      <c r="B74" s="116" t="s">
        <v>372</v>
      </c>
      <c r="C74" s="115">
        <v>575283115</v>
      </c>
      <c r="D74" s="91" t="s">
        <v>219</v>
      </c>
      <c r="E74" s="92">
        <v>2</v>
      </c>
      <c r="F74" s="91" t="s">
        <v>79</v>
      </c>
      <c r="G74" s="93">
        <v>14.6</v>
      </c>
      <c r="H74" s="138">
        <f t="shared" si="6"/>
        <v>29.2</v>
      </c>
      <c r="I74" s="95">
        <v>23</v>
      </c>
      <c r="J74" s="141">
        <f t="shared" si="7"/>
        <v>17.957999999999998</v>
      </c>
      <c r="K74" s="141">
        <f t="shared" si="8"/>
        <v>35.915999999999997</v>
      </c>
      <c r="L74" s="20"/>
    </row>
    <row r="75" spans="1:12">
      <c r="A75" s="131">
        <v>71</v>
      </c>
      <c r="B75" s="96" t="s">
        <v>247</v>
      </c>
      <c r="C75" s="88"/>
      <c r="D75" s="88"/>
      <c r="E75" s="95">
        <v>10</v>
      </c>
      <c r="F75" s="88" t="s">
        <v>201</v>
      </c>
      <c r="G75" s="94">
        <v>9.6</v>
      </c>
      <c r="H75" s="138">
        <f t="shared" si="6"/>
        <v>96</v>
      </c>
      <c r="I75" s="95">
        <v>23</v>
      </c>
      <c r="J75" s="141">
        <f t="shared" si="7"/>
        <v>11.808</v>
      </c>
      <c r="K75" s="141">
        <f t="shared" si="8"/>
        <v>118.08</v>
      </c>
      <c r="L75" s="20"/>
    </row>
    <row r="76" spans="1:12" ht="24">
      <c r="A76" s="131">
        <v>72</v>
      </c>
      <c r="B76" s="133" t="s">
        <v>417</v>
      </c>
      <c r="C76" s="88"/>
      <c r="D76" s="88"/>
      <c r="E76" s="95">
        <v>8</v>
      </c>
      <c r="F76" s="88" t="s">
        <v>248</v>
      </c>
      <c r="G76" s="94">
        <v>11.9</v>
      </c>
      <c r="H76" s="138">
        <f t="shared" si="6"/>
        <v>95.2</v>
      </c>
      <c r="I76" s="95">
        <v>23</v>
      </c>
      <c r="J76" s="141">
        <f t="shared" si="7"/>
        <v>14.637</v>
      </c>
      <c r="K76" s="141">
        <f t="shared" si="8"/>
        <v>117.096</v>
      </c>
      <c r="L76" s="20"/>
    </row>
    <row r="77" spans="1:12">
      <c r="A77" s="131">
        <v>73</v>
      </c>
      <c r="B77" s="96" t="s">
        <v>319</v>
      </c>
      <c r="C77" s="88">
        <v>575283115</v>
      </c>
      <c r="D77" s="88" t="s">
        <v>218</v>
      </c>
      <c r="E77" s="95">
        <v>3</v>
      </c>
      <c r="F77" s="88" t="s">
        <v>67</v>
      </c>
      <c r="G77" s="94">
        <v>9.5</v>
      </c>
      <c r="H77" s="138">
        <f t="shared" si="6"/>
        <v>28.5</v>
      </c>
      <c r="I77" s="95">
        <v>23</v>
      </c>
      <c r="J77" s="141">
        <f t="shared" si="7"/>
        <v>11.685</v>
      </c>
      <c r="K77" s="141">
        <f t="shared" si="8"/>
        <v>35.055</v>
      </c>
      <c r="L77" s="20"/>
    </row>
    <row r="78" spans="1:12">
      <c r="A78" s="131">
        <v>74</v>
      </c>
      <c r="B78" s="96" t="s">
        <v>316</v>
      </c>
      <c r="C78" s="88">
        <v>575640115</v>
      </c>
      <c r="D78" s="88" t="s">
        <v>218</v>
      </c>
      <c r="E78" s="95">
        <v>3</v>
      </c>
      <c r="F78" s="88" t="s">
        <v>259</v>
      </c>
      <c r="G78" s="94">
        <v>70.400000000000006</v>
      </c>
      <c r="H78" s="138">
        <f t="shared" si="6"/>
        <v>211.20000000000002</v>
      </c>
      <c r="I78" s="95">
        <v>23</v>
      </c>
      <c r="J78" s="141">
        <f t="shared" si="7"/>
        <v>86.591999999999999</v>
      </c>
      <c r="K78" s="141">
        <f>E78*G78*1.23</f>
        <v>259.77600000000001</v>
      </c>
      <c r="L78" s="20"/>
    </row>
    <row r="79" spans="1:12">
      <c r="A79" s="131">
        <v>75</v>
      </c>
      <c r="B79" s="96" t="s">
        <v>332</v>
      </c>
      <c r="C79" s="88">
        <v>575860111</v>
      </c>
      <c r="D79" s="88" t="s">
        <v>218</v>
      </c>
      <c r="E79" s="95">
        <v>5</v>
      </c>
      <c r="F79" s="88" t="s">
        <v>259</v>
      </c>
      <c r="G79" s="94">
        <v>15.3</v>
      </c>
      <c r="H79" s="138">
        <f t="shared" si="6"/>
        <v>76.5</v>
      </c>
      <c r="I79" s="95">
        <v>23</v>
      </c>
      <c r="J79" s="141">
        <f t="shared" si="7"/>
        <v>18.818999999999999</v>
      </c>
      <c r="K79" s="141">
        <f t="shared" si="8"/>
        <v>94.094999999999999</v>
      </c>
      <c r="L79" s="20"/>
    </row>
    <row r="80" spans="1:12">
      <c r="A80" s="131">
        <v>76</v>
      </c>
      <c r="B80" s="96" t="s">
        <v>312</v>
      </c>
      <c r="C80" s="88">
        <v>577970116</v>
      </c>
      <c r="D80" s="88" t="s">
        <v>218</v>
      </c>
      <c r="E80" s="95">
        <v>3</v>
      </c>
      <c r="F80" s="88" t="s">
        <v>147</v>
      </c>
      <c r="G80" s="94">
        <v>126.8</v>
      </c>
      <c r="H80" s="138">
        <f t="shared" si="6"/>
        <v>380.4</v>
      </c>
      <c r="I80" s="95">
        <v>23</v>
      </c>
      <c r="J80" s="141">
        <f t="shared" si="7"/>
        <v>155.964</v>
      </c>
      <c r="K80" s="141">
        <f t="shared" si="8"/>
        <v>467.89199999999994</v>
      </c>
      <c r="L80" s="20"/>
    </row>
    <row r="81" spans="1:12">
      <c r="A81" s="131">
        <v>77</v>
      </c>
      <c r="B81" s="96" t="s">
        <v>249</v>
      </c>
      <c r="C81" s="88"/>
      <c r="D81" s="88"/>
      <c r="E81" s="95">
        <v>4</v>
      </c>
      <c r="F81" s="88" t="s">
        <v>233</v>
      </c>
      <c r="G81" s="94">
        <v>76.099999999999994</v>
      </c>
      <c r="H81" s="138">
        <f t="shared" si="6"/>
        <v>304.39999999999998</v>
      </c>
      <c r="I81" s="95">
        <v>23</v>
      </c>
      <c r="J81" s="141">
        <f t="shared" si="7"/>
        <v>93.602999999999994</v>
      </c>
      <c r="K81" s="141">
        <f t="shared" si="8"/>
        <v>374.41199999999998</v>
      </c>
      <c r="L81" s="20"/>
    </row>
    <row r="82" spans="1:12">
      <c r="A82" s="131">
        <v>78</v>
      </c>
      <c r="B82" s="96" t="s">
        <v>351</v>
      </c>
      <c r="C82" s="88">
        <v>595530111</v>
      </c>
      <c r="D82" s="88" t="s">
        <v>218</v>
      </c>
      <c r="E82" s="95">
        <v>3</v>
      </c>
      <c r="F82" s="88" t="s">
        <v>259</v>
      </c>
      <c r="G82" s="94">
        <v>42.8</v>
      </c>
      <c r="H82" s="138">
        <f t="shared" si="6"/>
        <v>128.39999999999998</v>
      </c>
      <c r="I82" s="140">
        <v>5</v>
      </c>
      <c r="J82" s="141">
        <f>G82*1.05</f>
        <v>44.94</v>
      </c>
      <c r="K82" s="141">
        <f>E82*G82*1.05</f>
        <v>134.82</v>
      </c>
      <c r="L82" s="20"/>
    </row>
    <row r="83" spans="1:12">
      <c r="A83" s="131">
        <v>79</v>
      </c>
      <c r="B83" s="96" t="s">
        <v>250</v>
      </c>
      <c r="C83" s="88"/>
      <c r="D83" s="88"/>
      <c r="E83" s="95">
        <v>4</v>
      </c>
      <c r="F83" s="88" t="s">
        <v>251</v>
      </c>
      <c r="G83" s="94">
        <v>304.39999999999998</v>
      </c>
      <c r="H83" s="138">
        <f t="shared" si="6"/>
        <v>1217.5999999999999</v>
      </c>
      <c r="I83" s="95">
        <v>23</v>
      </c>
      <c r="J83" s="141">
        <f t="shared" si="7"/>
        <v>374.41199999999998</v>
      </c>
      <c r="K83" s="141">
        <f t="shared" si="8"/>
        <v>1497.6479999999999</v>
      </c>
      <c r="L83" s="20"/>
    </row>
    <row r="84" spans="1:12">
      <c r="A84" s="131">
        <v>80</v>
      </c>
      <c r="B84" s="96" t="s">
        <v>252</v>
      </c>
      <c r="C84" s="88"/>
      <c r="D84" s="88"/>
      <c r="E84" s="95">
        <v>4</v>
      </c>
      <c r="F84" s="88" t="s">
        <v>253</v>
      </c>
      <c r="G84" s="94">
        <v>137.9</v>
      </c>
      <c r="H84" s="138">
        <f t="shared" si="6"/>
        <v>551.6</v>
      </c>
      <c r="I84" s="95">
        <v>23</v>
      </c>
      <c r="J84" s="141">
        <f t="shared" si="7"/>
        <v>169.61700000000002</v>
      </c>
      <c r="K84" s="141">
        <f t="shared" si="8"/>
        <v>678.46800000000007</v>
      </c>
      <c r="L84" s="20"/>
    </row>
    <row r="85" spans="1:12">
      <c r="A85" s="131">
        <v>81</v>
      </c>
      <c r="B85" s="96" t="s">
        <v>254</v>
      </c>
      <c r="C85" s="88"/>
      <c r="D85" s="88"/>
      <c r="E85" s="95">
        <v>4</v>
      </c>
      <c r="F85" s="88" t="s">
        <v>233</v>
      </c>
      <c r="G85" s="94">
        <v>349.8</v>
      </c>
      <c r="H85" s="138">
        <f t="shared" si="6"/>
        <v>1399.2</v>
      </c>
      <c r="I85" s="95">
        <v>23</v>
      </c>
      <c r="J85" s="141">
        <f t="shared" si="7"/>
        <v>430.25400000000002</v>
      </c>
      <c r="K85" s="141">
        <f t="shared" si="8"/>
        <v>1721.0160000000001</v>
      </c>
      <c r="L85" s="20"/>
    </row>
    <row r="86" spans="1:12">
      <c r="A86" s="131">
        <v>82</v>
      </c>
      <c r="B86" s="96" t="s">
        <v>255</v>
      </c>
      <c r="C86" s="88"/>
      <c r="D86" s="88"/>
      <c r="E86" s="95">
        <v>4</v>
      </c>
      <c r="F86" s="88" t="s">
        <v>222</v>
      </c>
      <c r="G86" s="94">
        <v>70</v>
      </c>
      <c r="H86" s="138">
        <f t="shared" si="6"/>
        <v>280</v>
      </c>
      <c r="I86" s="140">
        <v>8</v>
      </c>
      <c r="J86" s="141">
        <f>G86*1.08</f>
        <v>75.600000000000009</v>
      </c>
      <c r="K86" s="141">
        <f t="shared" ref="K86:K87" si="9">E86*G86*1.08</f>
        <v>302.40000000000003</v>
      </c>
      <c r="L86" s="20"/>
    </row>
    <row r="87" spans="1:12">
      <c r="A87" s="131">
        <v>83</v>
      </c>
      <c r="B87" s="96" t="s">
        <v>255</v>
      </c>
      <c r="C87" s="88"/>
      <c r="D87" s="88" t="s">
        <v>218</v>
      </c>
      <c r="E87" s="95">
        <v>1</v>
      </c>
      <c r="F87" s="88" t="s">
        <v>253</v>
      </c>
      <c r="G87" s="94">
        <v>44.6</v>
      </c>
      <c r="H87" s="138">
        <f t="shared" si="6"/>
        <v>44.6</v>
      </c>
      <c r="I87" s="140">
        <v>8</v>
      </c>
      <c r="J87" s="141">
        <f>G87*1.08</f>
        <v>48.168000000000006</v>
      </c>
      <c r="K87" s="141">
        <f t="shared" si="9"/>
        <v>48.168000000000006</v>
      </c>
      <c r="L87" s="20"/>
    </row>
    <row r="88" spans="1:12">
      <c r="A88" s="131">
        <v>84</v>
      </c>
      <c r="B88" s="117" t="s">
        <v>398</v>
      </c>
      <c r="C88" s="102" t="s">
        <v>399</v>
      </c>
      <c r="D88" s="103" t="s">
        <v>400</v>
      </c>
      <c r="E88" s="118" t="s">
        <v>401</v>
      </c>
      <c r="F88" s="119" t="s">
        <v>197</v>
      </c>
      <c r="G88" s="94">
        <v>60.9</v>
      </c>
      <c r="H88" s="138">
        <f t="shared" si="6"/>
        <v>304.5</v>
      </c>
      <c r="I88" s="95">
        <v>23</v>
      </c>
      <c r="J88" s="141">
        <f t="shared" si="7"/>
        <v>74.906999999999996</v>
      </c>
      <c r="K88" s="141">
        <f t="shared" si="8"/>
        <v>374.53499999999997</v>
      </c>
      <c r="L88" s="20"/>
    </row>
    <row r="89" spans="1:12">
      <c r="A89" s="131">
        <v>85</v>
      </c>
      <c r="B89" s="101" t="s">
        <v>402</v>
      </c>
      <c r="C89" s="119">
        <v>1990</v>
      </c>
      <c r="D89" s="103" t="s">
        <v>400</v>
      </c>
      <c r="E89" s="118" t="s">
        <v>403</v>
      </c>
      <c r="F89" s="91" t="s">
        <v>404</v>
      </c>
      <c r="G89" s="94">
        <v>114.1</v>
      </c>
      <c r="H89" s="138">
        <f t="shared" si="6"/>
        <v>228.2</v>
      </c>
      <c r="I89" s="95">
        <v>23</v>
      </c>
      <c r="J89" s="141">
        <f t="shared" si="7"/>
        <v>140.34299999999999</v>
      </c>
      <c r="K89" s="141">
        <f t="shared" si="8"/>
        <v>280.68599999999998</v>
      </c>
      <c r="L89" s="20"/>
    </row>
    <row r="90" spans="1:12">
      <c r="A90" s="131">
        <v>86</v>
      </c>
      <c r="B90" s="114" t="s">
        <v>373</v>
      </c>
      <c r="C90" s="115">
        <v>658280421</v>
      </c>
      <c r="D90" s="91" t="s">
        <v>219</v>
      </c>
      <c r="E90" s="92">
        <v>2</v>
      </c>
      <c r="F90" s="91" t="s">
        <v>259</v>
      </c>
      <c r="G90" s="93">
        <v>135.80000000000001</v>
      </c>
      <c r="H90" s="138">
        <f t="shared" si="6"/>
        <v>271.60000000000002</v>
      </c>
      <c r="I90" s="95">
        <v>23</v>
      </c>
      <c r="J90" s="141">
        <f t="shared" si="7"/>
        <v>167.03400000000002</v>
      </c>
      <c r="K90" s="141">
        <f t="shared" si="8"/>
        <v>334.06800000000004</v>
      </c>
      <c r="L90" s="20"/>
    </row>
    <row r="91" spans="1:12">
      <c r="A91" s="131">
        <v>87</v>
      </c>
      <c r="B91" s="96" t="s">
        <v>256</v>
      </c>
      <c r="C91" s="88">
        <v>661530115</v>
      </c>
      <c r="D91" s="88" t="s">
        <v>218</v>
      </c>
      <c r="E91" s="95">
        <v>10</v>
      </c>
      <c r="F91" s="88" t="s">
        <v>147</v>
      </c>
      <c r="G91" s="94">
        <v>32.299999999999997</v>
      </c>
      <c r="H91" s="138">
        <f t="shared" si="6"/>
        <v>323</v>
      </c>
      <c r="I91" s="95">
        <v>23</v>
      </c>
      <c r="J91" s="141">
        <f t="shared" si="7"/>
        <v>39.728999999999999</v>
      </c>
      <c r="K91" s="141">
        <f t="shared" si="8"/>
        <v>397.29</v>
      </c>
      <c r="L91" s="20"/>
    </row>
    <row r="92" spans="1:12" ht="24">
      <c r="A92" s="131">
        <v>88</v>
      </c>
      <c r="B92" s="114" t="s">
        <v>374</v>
      </c>
      <c r="C92" s="115" t="s">
        <v>375</v>
      </c>
      <c r="D92" s="91" t="s">
        <v>219</v>
      </c>
      <c r="E92" s="92">
        <v>1</v>
      </c>
      <c r="F92" s="91" t="s">
        <v>259</v>
      </c>
      <c r="G92" s="93">
        <v>158.30000000000001</v>
      </c>
      <c r="H92" s="138">
        <f t="shared" si="6"/>
        <v>158.30000000000001</v>
      </c>
      <c r="I92" s="95">
        <v>23</v>
      </c>
      <c r="J92" s="141">
        <f t="shared" si="7"/>
        <v>194.709</v>
      </c>
      <c r="K92" s="141">
        <f t="shared" si="8"/>
        <v>194.709</v>
      </c>
      <c r="L92" s="20"/>
    </row>
    <row r="93" spans="1:12">
      <c r="A93" s="131">
        <v>89</v>
      </c>
      <c r="B93" s="96" t="s">
        <v>325</v>
      </c>
      <c r="C93" s="88">
        <v>111390000</v>
      </c>
      <c r="D93" s="88" t="s">
        <v>218</v>
      </c>
      <c r="E93" s="95">
        <v>3</v>
      </c>
      <c r="F93" s="88" t="s">
        <v>147</v>
      </c>
      <c r="G93" s="94">
        <v>256.60000000000002</v>
      </c>
      <c r="H93" s="138">
        <f t="shared" si="6"/>
        <v>769.80000000000007</v>
      </c>
      <c r="I93" s="95">
        <v>23</v>
      </c>
      <c r="J93" s="141">
        <f t="shared" si="7"/>
        <v>315.61800000000005</v>
      </c>
      <c r="K93" s="141">
        <f t="shared" si="8"/>
        <v>946.85400000000004</v>
      </c>
      <c r="L93" s="20"/>
    </row>
    <row r="94" spans="1:12" ht="26.25">
      <c r="A94" s="131">
        <v>90</v>
      </c>
      <c r="B94" s="101" t="s">
        <v>366</v>
      </c>
      <c r="C94" s="102">
        <v>203230421</v>
      </c>
      <c r="D94" s="88" t="s">
        <v>219</v>
      </c>
      <c r="E94" s="95">
        <v>1</v>
      </c>
      <c r="F94" s="88" t="s">
        <v>67</v>
      </c>
      <c r="G94" s="93">
        <v>21.8</v>
      </c>
      <c r="H94" s="138">
        <f t="shared" si="6"/>
        <v>21.8</v>
      </c>
      <c r="I94" s="95">
        <v>23</v>
      </c>
      <c r="J94" s="141">
        <f t="shared" si="7"/>
        <v>26.814</v>
      </c>
      <c r="K94" s="141">
        <f t="shared" si="8"/>
        <v>26.814</v>
      </c>
      <c r="L94" s="20"/>
    </row>
    <row r="95" spans="1:12">
      <c r="A95" s="131">
        <v>91</v>
      </c>
      <c r="B95" s="89" t="s">
        <v>369</v>
      </c>
      <c r="C95" s="90">
        <v>466310150</v>
      </c>
      <c r="D95" s="91" t="s">
        <v>219</v>
      </c>
      <c r="E95" s="92">
        <v>2</v>
      </c>
      <c r="F95" s="91" t="s">
        <v>363</v>
      </c>
      <c r="G95" s="93">
        <v>86</v>
      </c>
      <c r="H95" s="138">
        <f t="shared" si="6"/>
        <v>172</v>
      </c>
      <c r="I95" s="95">
        <v>23</v>
      </c>
      <c r="J95" s="141">
        <f t="shared" si="7"/>
        <v>105.78</v>
      </c>
      <c r="K95" s="141">
        <f t="shared" si="8"/>
        <v>211.56</v>
      </c>
      <c r="L95" s="20"/>
    </row>
    <row r="96" spans="1:12" ht="36">
      <c r="A96" s="131">
        <v>92</v>
      </c>
      <c r="B96" s="89" t="s">
        <v>378</v>
      </c>
      <c r="C96" s="90">
        <v>138455000</v>
      </c>
      <c r="D96" s="91" t="s">
        <v>219</v>
      </c>
      <c r="E96" s="92">
        <v>1</v>
      </c>
      <c r="F96" s="91" t="s">
        <v>259</v>
      </c>
      <c r="G96" s="93">
        <v>330.3</v>
      </c>
      <c r="H96" s="138">
        <f t="shared" si="6"/>
        <v>330.3</v>
      </c>
      <c r="I96" s="95">
        <v>23</v>
      </c>
      <c r="J96" s="141">
        <f t="shared" si="7"/>
        <v>406.26900000000001</v>
      </c>
      <c r="K96" s="141">
        <f t="shared" si="8"/>
        <v>406.26900000000001</v>
      </c>
      <c r="L96" s="20"/>
    </row>
    <row r="97" spans="1:12">
      <c r="A97" s="131">
        <v>93</v>
      </c>
      <c r="B97" s="96" t="s">
        <v>298</v>
      </c>
      <c r="C97" s="88" t="s">
        <v>299</v>
      </c>
      <c r="D97" s="88"/>
      <c r="E97" s="95">
        <v>20</v>
      </c>
      <c r="F97" s="88" t="s">
        <v>134</v>
      </c>
      <c r="G97" s="94">
        <v>58</v>
      </c>
      <c r="H97" s="138">
        <f t="shared" si="6"/>
        <v>1160</v>
      </c>
      <c r="I97" s="95">
        <v>23</v>
      </c>
      <c r="J97" s="141">
        <f t="shared" si="7"/>
        <v>71.34</v>
      </c>
      <c r="K97" s="141">
        <f t="shared" si="8"/>
        <v>1426.8</v>
      </c>
      <c r="L97" s="20"/>
    </row>
    <row r="98" spans="1:12">
      <c r="A98" s="131">
        <v>94</v>
      </c>
      <c r="B98" s="96" t="s">
        <v>350</v>
      </c>
      <c r="C98" s="88">
        <v>676500117</v>
      </c>
      <c r="D98" s="88" t="s">
        <v>218</v>
      </c>
      <c r="E98" s="95">
        <v>3</v>
      </c>
      <c r="F98" s="88" t="s">
        <v>69</v>
      </c>
      <c r="G98" s="94">
        <v>142.19999999999999</v>
      </c>
      <c r="H98" s="138">
        <f t="shared" si="6"/>
        <v>426.59999999999997</v>
      </c>
      <c r="I98" s="95">
        <v>23</v>
      </c>
      <c r="J98" s="141">
        <f t="shared" si="7"/>
        <v>174.90599999999998</v>
      </c>
      <c r="K98" s="141">
        <f t="shared" si="8"/>
        <v>524.71799999999996</v>
      </c>
      <c r="L98" s="20"/>
    </row>
    <row r="99" spans="1:12">
      <c r="A99" s="131">
        <v>95</v>
      </c>
      <c r="B99" s="116" t="s">
        <v>376</v>
      </c>
      <c r="C99" s="115" t="s">
        <v>377</v>
      </c>
      <c r="D99" s="91" t="s">
        <v>219</v>
      </c>
      <c r="E99" s="92">
        <v>1</v>
      </c>
      <c r="F99" s="91" t="s">
        <v>145</v>
      </c>
      <c r="G99" s="93">
        <v>353.6</v>
      </c>
      <c r="H99" s="138">
        <f t="shared" si="6"/>
        <v>353.6</v>
      </c>
      <c r="I99" s="95">
        <v>23</v>
      </c>
      <c r="J99" s="141">
        <f t="shared" si="7"/>
        <v>434.928</v>
      </c>
      <c r="K99" s="141">
        <f t="shared" si="8"/>
        <v>434.928</v>
      </c>
      <c r="L99" s="20"/>
    </row>
    <row r="100" spans="1:12">
      <c r="A100" s="131">
        <v>96</v>
      </c>
      <c r="B100" s="96" t="s">
        <v>257</v>
      </c>
      <c r="C100" s="88"/>
      <c r="D100" s="88"/>
      <c r="E100" s="95">
        <v>8</v>
      </c>
      <c r="F100" s="88" t="s">
        <v>222</v>
      </c>
      <c r="G100" s="94">
        <v>104.6</v>
      </c>
      <c r="H100" s="138">
        <f t="shared" si="6"/>
        <v>836.8</v>
      </c>
      <c r="I100" s="95">
        <v>23</v>
      </c>
      <c r="J100" s="141">
        <f t="shared" si="7"/>
        <v>128.65799999999999</v>
      </c>
      <c r="K100" s="141">
        <f t="shared" si="8"/>
        <v>1029.2639999999999</v>
      </c>
      <c r="L100" s="20"/>
    </row>
    <row r="101" spans="1:12">
      <c r="A101" s="131">
        <v>97</v>
      </c>
      <c r="B101" s="96" t="s">
        <v>302</v>
      </c>
      <c r="C101" s="88"/>
      <c r="D101" s="88"/>
      <c r="E101" s="95">
        <v>24</v>
      </c>
      <c r="F101" s="88" t="s">
        <v>134</v>
      </c>
      <c r="G101" s="94">
        <v>19.100000000000001</v>
      </c>
      <c r="H101" s="138">
        <f t="shared" si="6"/>
        <v>458.40000000000003</v>
      </c>
      <c r="I101" s="95">
        <v>23</v>
      </c>
      <c r="J101" s="141">
        <f t="shared" si="7"/>
        <v>23.493000000000002</v>
      </c>
      <c r="K101" s="141">
        <f t="shared" si="8"/>
        <v>563.83199999999999</v>
      </c>
      <c r="L101" s="20"/>
    </row>
    <row r="102" spans="1:12">
      <c r="A102" s="131">
        <v>98</v>
      </c>
      <c r="B102" s="89" t="s">
        <v>379</v>
      </c>
      <c r="C102" s="90">
        <v>405030834</v>
      </c>
      <c r="D102" s="91" t="s">
        <v>219</v>
      </c>
      <c r="E102" s="92">
        <v>1</v>
      </c>
      <c r="F102" s="91" t="s">
        <v>363</v>
      </c>
      <c r="G102" s="93">
        <v>141.9</v>
      </c>
      <c r="H102" s="138">
        <f t="shared" si="6"/>
        <v>141.9</v>
      </c>
      <c r="I102" s="95">
        <v>23</v>
      </c>
      <c r="J102" s="141">
        <f t="shared" si="7"/>
        <v>174.53700000000001</v>
      </c>
      <c r="K102" s="141">
        <f t="shared" si="8"/>
        <v>174.53700000000001</v>
      </c>
      <c r="L102" s="20"/>
    </row>
    <row r="103" spans="1:12">
      <c r="A103" s="131">
        <v>99</v>
      </c>
      <c r="B103" s="96" t="s">
        <v>346</v>
      </c>
      <c r="C103" s="88">
        <v>805670119</v>
      </c>
      <c r="D103" s="88" t="s">
        <v>218</v>
      </c>
      <c r="E103" s="95">
        <v>3</v>
      </c>
      <c r="F103" s="88" t="s">
        <v>147</v>
      </c>
      <c r="G103" s="94">
        <v>30.3</v>
      </c>
      <c r="H103" s="138">
        <f t="shared" si="6"/>
        <v>90.9</v>
      </c>
      <c r="I103" s="95">
        <v>23</v>
      </c>
      <c r="J103" s="141">
        <f t="shared" si="7"/>
        <v>37.268999999999998</v>
      </c>
      <c r="K103" s="141">
        <f t="shared" si="8"/>
        <v>111.807</v>
      </c>
      <c r="L103" s="20"/>
    </row>
    <row r="104" spans="1:12">
      <c r="A104" s="131">
        <v>100</v>
      </c>
      <c r="B104" s="96" t="s">
        <v>258</v>
      </c>
      <c r="C104" s="88"/>
      <c r="D104" s="88"/>
      <c r="E104" s="95">
        <v>8</v>
      </c>
      <c r="F104" s="88" t="s">
        <v>259</v>
      </c>
      <c r="G104" s="94">
        <v>19.100000000000001</v>
      </c>
      <c r="H104" s="138">
        <f t="shared" si="6"/>
        <v>152.80000000000001</v>
      </c>
      <c r="I104" s="95">
        <v>23</v>
      </c>
      <c r="J104" s="141">
        <f t="shared" si="7"/>
        <v>23.493000000000002</v>
      </c>
      <c r="K104" s="141">
        <f t="shared" si="8"/>
        <v>187.94400000000002</v>
      </c>
      <c r="L104" s="20"/>
    </row>
    <row r="105" spans="1:12">
      <c r="A105" s="131">
        <v>101</v>
      </c>
      <c r="B105" s="96" t="s">
        <v>320</v>
      </c>
      <c r="C105" s="88">
        <v>694350111</v>
      </c>
      <c r="D105" s="88" t="s">
        <v>218</v>
      </c>
      <c r="E105" s="95">
        <v>5</v>
      </c>
      <c r="F105" s="88" t="s">
        <v>33</v>
      </c>
      <c r="G105" s="94">
        <v>156.80000000000001</v>
      </c>
      <c r="H105" s="138">
        <f t="shared" si="6"/>
        <v>784</v>
      </c>
      <c r="I105" s="95">
        <v>23</v>
      </c>
      <c r="J105" s="141">
        <f t="shared" si="7"/>
        <v>192.864</v>
      </c>
      <c r="K105" s="141">
        <f t="shared" si="8"/>
        <v>964.31999999999994</v>
      </c>
      <c r="L105" s="20"/>
    </row>
    <row r="106" spans="1:12">
      <c r="A106" s="131">
        <v>102</v>
      </c>
      <c r="B106" s="96" t="s">
        <v>260</v>
      </c>
      <c r="C106" s="88"/>
      <c r="D106" s="88"/>
      <c r="E106" s="95">
        <v>8</v>
      </c>
      <c r="F106" s="88" t="s">
        <v>71</v>
      </c>
      <c r="G106" s="94">
        <v>83.7</v>
      </c>
      <c r="H106" s="138">
        <f t="shared" si="6"/>
        <v>669.6</v>
      </c>
      <c r="I106" s="95">
        <v>23</v>
      </c>
      <c r="J106" s="141">
        <f t="shared" si="7"/>
        <v>102.95100000000001</v>
      </c>
      <c r="K106" s="141">
        <f t="shared" si="8"/>
        <v>823.60800000000006</v>
      </c>
      <c r="L106" s="20"/>
    </row>
    <row r="107" spans="1:12">
      <c r="A107" s="131">
        <v>103</v>
      </c>
      <c r="B107" s="96" t="s">
        <v>349</v>
      </c>
      <c r="C107" s="88">
        <v>116949207</v>
      </c>
      <c r="D107" s="88" t="s">
        <v>218</v>
      </c>
      <c r="E107" s="95">
        <v>3</v>
      </c>
      <c r="F107" s="88" t="s">
        <v>67</v>
      </c>
      <c r="G107" s="94">
        <v>162.5</v>
      </c>
      <c r="H107" s="138">
        <f t="shared" si="6"/>
        <v>487.5</v>
      </c>
      <c r="I107" s="95">
        <v>23</v>
      </c>
      <c r="J107" s="141">
        <f t="shared" si="7"/>
        <v>199.875</v>
      </c>
      <c r="K107" s="141">
        <f t="shared" si="8"/>
        <v>599.625</v>
      </c>
      <c r="L107" s="20"/>
    </row>
    <row r="108" spans="1:12">
      <c r="A108" s="131">
        <v>104</v>
      </c>
      <c r="B108" s="96" t="s">
        <v>261</v>
      </c>
      <c r="C108" s="88"/>
      <c r="D108" s="88"/>
      <c r="E108" s="95">
        <v>4</v>
      </c>
      <c r="F108" s="88" t="s">
        <v>222</v>
      </c>
      <c r="G108" s="94">
        <v>57.1</v>
      </c>
      <c r="H108" s="138">
        <f t="shared" si="6"/>
        <v>228.4</v>
      </c>
      <c r="I108" s="95">
        <v>23</v>
      </c>
      <c r="J108" s="141">
        <f t="shared" si="7"/>
        <v>70.233000000000004</v>
      </c>
      <c r="K108" s="141">
        <f t="shared" si="8"/>
        <v>280.93200000000002</v>
      </c>
      <c r="L108" s="20"/>
    </row>
    <row r="109" spans="1:12">
      <c r="A109" s="131">
        <v>105</v>
      </c>
      <c r="B109" s="96" t="s">
        <v>287</v>
      </c>
      <c r="C109" s="112"/>
      <c r="D109" s="88" t="s">
        <v>284</v>
      </c>
      <c r="E109" s="95">
        <v>1</v>
      </c>
      <c r="F109" s="88" t="s">
        <v>201</v>
      </c>
      <c r="G109" s="94">
        <v>26.7</v>
      </c>
      <c r="H109" s="138">
        <f t="shared" si="6"/>
        <v>26.7</v>
      </c>
      <c r="I109" s="95">
        <v>23</v>
      </c>
      <c r="J109" s="141">
        <f t="shared" si="7"/>
        <v>32.841000000000001</v>
      </c>
      <c r="K109" s="141">
        <f t="shared" si="8"/>
        <v>32.841000000000001</v>
      </c>
      <c r="L109" s="20"/>
    </row>
    <row r="110" spans="1:12">
      <c r="A110" s="131">
        <v>106</v>
      </c>
      <c r="B110" s="96" t="s">
        <v>356</v>
      </c>
      <c r="C110" s="88" t="s">
        <v>357</v>
      </c>
      <c r="D110" s="88" t="s">
        <v>203</v>
      </c>
      <c r="E110" s="95">
        <v>2</v>
      </c>
      <c r="F110" s="88" t="s">
        <v>358</v>
      </c>
      <c r="G110" s="94">
        <v>168</v>
      </c>
      <c r="H110" s="138">
        <f t="shared" si="6"/>
        <v>336</v>
      </c>
      <c r="I110" s="95">
        <v>23</v>
      </c>
      <c r="J110" s="141">
        <f t="shared" si="7"/>
        <v>206.64</v>
      </c>
      <c r="K110" s="141">
        <f>E110*G110*1.23</f>
        <v>413.28</v>
      </c>
      <c r="L110" s="20"/>
    </row>
    <row r="111" spans="1:12">
      <c r="A111" s="131">
        <v>107</v>
      </c>
      <c r="B111" s="96" t="s">
        <v>337</v>
      </c>
      <c r="C111" s="88">
        <v>739740114</v>
      </c>
      <c r="D111" s="88" t="s">
        <v>218</v>
      </c>
      <c r="E111" s="95">
        <v>5</v>
      </c>
      <c r="F111" s="88" t="s">
        <v>259</v>
      </c>
      <c r="G111" s="94">
        <v>19</v>
      </c>
      <c r="H111" s="138">
        <f t="shared" si="6"/>
        <v>95</v>
      </c>
      <c r="I111" s="95">
        <v>23</v>
      </c>
      <c r="J111" s="141">
        <f t="shared" si="7"/>
        <v>23.37</v>
      </c>
      <c r="K111" s="141">
        <f t="shared" si="8"/>
        <v>116.85</v>
      </c>
      <c r="L111" s="20"/>
    </row>
    <row r="112" spans="1:12" ht="25.5">
      <c r="A112" s="131">
        <v>108</v>
      </c>
      <c r="B112" s="114" t="s">
        <v>368</v>
      </c>
      <c r="C112" s="115">
        <v>742020112</v>
      </c>
      <c r="D112" s="91" t="s">
        <v>219</v>
      </c>
      <c r="E112" s="92">
        <v>1</v>
      </c>
      <c r="F112" s="91" t="s">
        <v>144</v>
      </c>
      <c r="G112" s="93">
        <v>27.5</v>
      </c>
      <c r="H112" s="138">
        <f t="shared" si="6"/>
        <v>27.5</v>
      </c>
      <c r="I112" s="95">
        <v>23</v>
      </c>
      <c r="J112" s="141">
        <f t="shared" si="7"/>
        <v>33.825000000000003</v>
      </c>
      <c r="K112" s="141">
        <f t="shared" si="8"/>
        <v>33.825000000000003</v>
      </c>
      <c r="L112" s="20"/>
    </row>
    <row r="113" spans="1:12">
      <c r="A113" s="131">
        <v>109</v>
      </c>
      <c r="B113" s="96" t="s">
        <v>344</v>
      </c>
      <c r="C113" s="88">
        <v>742040111</v>
      </c>
      <c r="D113" s="88" t="s">
        <v>218</v>
      </c>
      <c r="E113" s="95">
        <v>3</v>
      </c>
      <c r="F113" s="88" t="s">
        <v>147</v>
      </c>
      <c r="G113" s="94">
        <v>45.7</v>
      </c>
      <c r="H113" s="138">
        <f t="shared" si="6"/>
        <v>137.10000000000002</v>
      </c>
      <c r="I113" s="95">
        <v>23</v>
      </c>
      <c r="J113" s="141">
        <f t="shared" si="7"/>
        <v>56.211000000000006</v>
      </c>
      <c r="K113" s="141">
        <f t="shared" si="8"/>
        <v>168.63300000000004</v>
      </c>
      <c r="L113" s="20"/>
    </row>
    <row r="114" spans="1:12">
      <c r="A114" s="131">
        <v>110</v>
      </c>
      <c r="B114" s="96" t="s">
        <v>262</v>
      </c>
      <c r="C114" s="88"/>
      <c r="D114" s="88"/>
      <c r="E114" s="95">
        <v>15</v>
      </c>
      <c r="F114" s="88" t="s">
        <v>233</v>
      </c>
      <c r="G114" s="94">
        <v>365.9</v>
      </c>
      <c r="H114" s="138">
        <f t="shared" si="6"/>
        <v>5488.5</v>
      </c>
      <c r="I114" s="95">
        <v>23</v>
      </c>
      <c r="J114" s="141">
        <f t="shared" si="7"/>
        <v>450.05699999999996</v>
      </c>
      <c r="K114" s="141">
        <f t="shared" si="8"/>
        <v>6750.8549999999996</v>
      </c>
      <c r="L114" s="20"/>
    </row>
    <row r="115" spans="1:12">
      <c r="A115" s="131">
        <v>111</v>
      </c>
      <c r="B115" s="96" t="s">
        <v>262</v>
      </c>
      <c r="C115" s="88">
        <v>743160117</v>
      </c>
      <c r="D115" s="88" t="s">
        <v>218</v>
      </c>
      <c r="E115" s="95">
        <v>3</v>
      </c>
      <c r="F115" s="88" t="s">
        <v>259</v>
      </c>
      <c r="G115" s="94">
        <v>212.4</v>
      </c>
      <c r="H115" s="138">
        <f t="shared" si="6"/>
        <v>637.20000000000005</v>
      </c>
      <c r="I115" s="95">
        <v>23</v>
      </c>
      <c r="J115" s="141">
        <f t="shared" si="7"/>
        <v>261.25200000000001</v>
      </c>
      <c r="K115" s="141">
        <f t="shared" si="8"/>
        <v>783.75600000000009</v>
      </c>
      <c r="L115" s="20"/>
    </row>
    <row r="116" spans="1:12">
      <c r="A116" s="131">
        <v>112</v>
      </c>
      <c r="B116" s="116" t="s">
        <v>380</v>
      </c>
      <c r="C116" s="115" t="s">
        <v>381</v>
      </c>
      <c r="D116" s="91" t="s">
        <v>219</v>
      </c>
      <c r="E116" s="92">
        <v>1</v>
      </c>
      <c r="F116" s="91" t="s">
        <v>144</v>
      </c>
      <c r="G116" s="93">
        <v>108.8</v>
      </c>
      <c r="H116" s="138">
        <f t="shared" si="6"/>
        <v>108.8</v>
      </c>
      <c r="I116" s="95">
        <v>23</v>
      </c>
      <c r="J116" s="141">
        <f t="shared" si="7"/>
        <v>133.82399999999998</v>
      </c>
      <c r="K116" s="141">
        <f t="shared" si="8"/>
        <v>133.82399999999998</v>
      </c>
      <c r="L116" s="20"/>
    </row>
    <row r="117" spans="1:12">
      <c r="A117" s="131">
        <v>113</v>
      </c>
      <c r="B117" s="96" t="s">
        <v>263</v>
      </c>
      <c r="C117" s="88"/>
      <c r="D117" s="88"/>
      <c r="E117" s="95">
        <v>8</v>
      </c>
      <c r="F117" s="88" t="s">
        <v>147</v>
      </c>
      <c r="G117" s="94">
        <v>128.30000000000001</v>
      </c>
      <c r="H117" s="138">
        <f t="shared" si="6"/>
        <v>1026.4000000000001</v>
      </c>
      <c r="I117" s="95">
        <v>23</v>
      </c>
      <c r="J117" s="141">
        <f t="shared" si="7"/>
        <v>157.80900000000003</v>
      </c>
      <c r="K117" s="141">
        <f t="shared" si="8"/>
        <v>1262.4720000000002</v>
      </c>
      <c r="L117" s="20"/>
    </row>
    <row r="118" spans="1:12" s="19" customFormat="1" ht="24">
      <c r="A118" s="131">
        <v>114</v>
      </c>
      <c r="B118" s="120" t="s">
        <v>216</v>
      </c>
      <c r="C118" s="121" t="s">
        <v>217</v>
      </c>
      <c r="D118" s="121" t="s">
        <v>218</v>
      </c>
      <c r="E118" s="122">
        <v>50</v>
      </c>
      <c r="F118" s="121" t="s">
        <v>134</v>
      </c>
      <c r="G118" s="123">
        <v>13.2</v>
      </c>
      <c r="H118" s="138">
        <f t="shared" si="6"/>
        <v>660</v>
      </c>
      <c r="I118" s="95">
        <v>23</v>
      </c>
      <c r="J118" s="141">
        <f t="shared" si="7"/>
        <v>16.236000000000001</v>
      </c>
      <c r="K118" s="141">
        <f t="shared" si="8"/>
        <v>811.8</v>
      </c>
      <c r="L118" s="20"/>
    </row>
    <row r="119" spans="1:12">
      <c r="A119" s="131">
        <v>115</v>
      </c>
      <c r="B119" s="96" t="s">
        <v>264</v>
      </c>
      <c r="C119" s="88"/>
      <c r="D119" s="88"/>
      <c r="E119" s="95">
        <v>4</v>
      </c>
      <c r="F119" s="88" t="s">
        <v>56</v>
      </c>
      <c r="G119" s="94">
        <v>11</v>
      </c>
      <c r="H119" s="138">
        <f t="shared" si="6"/>
        <v>44</v>
      </c>
      <c r="I119" s="95">
        <v>23</v>
      </c>
      <c r="J119" s="141">
        <f t="shared" si="7"/>
        <v>13.53</v>
      </c>
      <c r="K119" s="141">
        <f t="shared" si="8"/>
        <v>54.12</v>
      </c>
      <c r="L119" s="20"/>
    </row>
    <row r="120" spans="1:12">
      <c r="A120" s="131">
        <v>116</v>
      </c>
      <c r="B120" s="96" t="s">
        <v>265</v>
      </c>
      <c r="C120" s="88"/>
      <c r="D120" s="88"/>
      <c r="E120" s="95">
        <v>4</v>
      </c>
      <c r="F120" s="88" t="s">
        <v>67</v>
      </c>
      <c r="G120" s="94">
        <v>36.200000000000003</v>
      </c>
      <c r="H120" s="138">
        <f t="shared" si="6"/>
        <v>144.80000000000001</v>
      </c>
      <c r="I120" s="95">
        <v>23</v>
      </c>
      <c r="J120" s="141">
        <f t="shared" si="7"/>
        <v>44.526000000000003</v>
      </c>
      <c r="K120" s="141">
        <f t="shared" si="8"/>
        <v>178.10400000000001</v>
      </c>
      <c r="L120" s="20"/>
    </row>
    <row r="121" spans="1:12">
      <c r="A121" s="131">
        <v>117</v>
      </c>
      <c r="B121" s="96" t="s">
        <v>266</v>
      </c>
      <c r="C121" s="88"/>
      <c r="D121" s="88"/>
      <c r="E121" s="95">
        <v>12</v>
      </c>
      <c r="F121" s="88" t="s">
        <v>56</v>
      </c>
      <c r="G121" s="94">
        <v>11</v>
      </c>
      <c r="H121" s="138">
        <f t="shared" si="6"/>
        <v>132</v>
      </c>
      <c r="I121" s="95">
        <v>23</v>
      </c>
      <c r="J121" s="141">
        <f t="shared" si="7"/>
        <v>13.53</v>
      </c>
      <c r="K121" s="141">
        <f t="shared" si="8"/>
        <v>162.35999999999999</v>
      </c>
      <c r="L121" s="20"/>
    </row>
    <row r="122" spans="1:12">
      <c r="A122" s="131">
        <v>118</v>
      </c>
      <c r="B122" s="96" t="s">
        <v>267</v>
      </c>
      <c r="C122" s="88"/>
      <c r="D122" s="88"/>
      <c r="E122" s="95">
        <v>12</v>
      </c>
      <c r="F122" s="88" t="s">
        <v>56</v>
      </c>
      <c r="G122" s="94">
        <v>11</v>
      </c>
      <c r="H122" s="138">
        <f t="shared" si="6"/>
        <v>132</v>
      </c>
      <c r="I122" s="95">
        <v>23</v>
      </c>
      <c r="J122" s="141">
        <f t="shared" si="7"/>
        <v>13.53</v>
      </c>
      <c r="K122" s="141">
        <f t="shared" si="8"/>
        <v>162.35999999999999</v>
      </c>
      <c r="L122" s="20"/>
    </row>
    <row r="123" spans="1:12">
      <c r="A123" s="131">
        <v>119</v>
      </c>
      <c r="B123" s="96" t="s">
        <v>268</v>
      </c>
      <c r="C123" s="88"/>
      <c r="D123" s="88"/>
      <c r="E123" s="95">
        <v>12</v>
      </c>
      <c r="F123" s="88" t="s">
        <v>56</v>
      </c>
      <c r="G123" s="94">
        <v>11</v>
      </c>
      <c r="H123" s="138">
        <f t="shared" si="6"/>
        <v>132</v>
      </c>
      <c r="I123" s="95">
        <v>23</v>
      </c>
      <c r="J123" s="141">
        <f t="shared" si="7"/>
        <v>13.53</v>
      </c>
      <c r="K123" s="141">
        <f t="shared" si="8"/>
        <v>162.35999999999999</v>
      </c>
      <c r="L123" s="20"/>
    </row>
    <row r="124" spans="1:12">
      <c r="A124" s="131">
        <v>120</v>
      </c>
      <c r="B124" s="96" t="s">
        <v>269</v>
      </c>
      <c r="C124" s="88"/>
      <c r="D124" s="88"/>
      <c r="E124" s="95">
        <v>12</v>
      </c>
      <c r="F124" s="88" t="s">
        <v>56</v>
      </c>
      <c r="G124" s="94">
        <v>29.1</v>
      </c>
      <c r="H124" s="138">
        <f t="shared" si="6"/>
        <v>349.20000000000005</v>
      </c>
      <c r="I124" s="95">
        <v>23</v>
      </c>
      <c r="J124" s="141">
        <f t="shared" si="7"/>
        <v>35.792999999999999</v>
      </c>
      <c r="K124" s="141">
        <f t="shared" si="8"/>
        <v>429.51600000000008</v>
      </c>
      <c r="L124" s="20"/>
    </row>
    <row r="125" spans="1:12">
      <c r="A125" s="131">
        <v>121</v>
      </c>
      <c r="B125" s="96" t="s">
        <v>270</v>
      </c>
      <c r="C125" s="88"/>
      <c r="D125" s="88"/>
      <c r="E125" s="95">
        <v>12</v>
      </c>
      <c r="F125" s="88" t="s">
        <v>56</v>
      </c>
      <c r="G125" s="94">
        <v>11.5</v>
      </c>
      <c r="H125" s="138">
        <f t="shared" si="6"/>
        <v>138</v>
      </c>
      <c r="I125" s="95">
        <v>23</v>
      </c>
      <c r="J125" s="141">
        <f t="shared" si="7"/>
        <v>14.145</v>
      </c>
      <c r="K125" s="141">
        <f t="shared" si="8"/>
        <v>169.74</v>
      </c>
      <c r="L125" s="20"/>
    </row>
    <row r="126" spans="1:12">
      <c r="A126" s="131">
        <v>122</v>
      </c>
      <c r="B126" s="96" t="s">
        <v>328</v>
      </c>
      <c r="C126" s="88">
        <v>772090110</v>
      </c>
      <c r="D126" s="88" t="s">
        <v>218</v>
      </c>
      <c r="E126" s="95">
        <v>3</v>
      </c>
      <c r="F126" s="88" t="s">
        <v>259</v>
      </c>
      <c r="G126" s="94">
        <v>14.3</v>
      </c>
      <c r="H126" s="138">
        <f t="shared" si="6"/>
        <v>42.900000000000006</v>
      </c>
      <c r="I126" s="140">
        <v>8</v>
      </c>
      <c r="J126" s="141">
        <f>G126*1.08</f>
        <v>15.444000000000003</v>
      </c>
      <c r="K126" s="141">
        <f t="shared" ref="K126:K127" si="10">E126*G126*1.08</f>
        <v>46.332000000000008</v>
      </c>
      <c r="L126" s="20"/>
    </row>
    <row r="127" spans="1:12">
      <c r="A127" s="131">
        <v>123</v>
      </c>
      <c r="B127" s="97" t="s">
        <v>210</v>
      </c>
      <c r="C127" s="98">
        <v>117720907</v>
      </c>
      <c r="D127" s="99" t="s">
        <v>203</v>
      </c>
      <c r="E127" s="100">
        <v>20</v>
      </c>
      <c r="F127" s="88" t="s">
        <v>206</v>
      </c>
      <c r="G127" s="94">
        <v>20</v>
      </c>
      <c r="H127" s="138">
        <f t="shared" si="6"/>
        <v>400</v>
      </c>
      <c r="I127" s="140">
        <v>8</v>
      </c>
      <c r="J127" s="141">
        <f>G127*1.08</f>
        <v>21.6</v>
      </c>
      <c r="K127" s="141">
        <f t="shared" si="10"/>
        <v>432</v>
      </c>
      <c r="L127" s="20"/>
    </row>
    <row r="128" spans="1:12">
      <c r="A128" s="131">
        <v>124</v>
      </c>
      <c r="B128" s="104" t="s">
        <v>271</v>
      </c>
      <c r="C128" s="88"/>
      <c r="D128" s="88"/>
      <c r="E128" s="95">
        <v>4</v>
      </c>
      <c r="F128" s="88" t="s">
        <v>147</v>
      </c>
      <c r="G128" s="94">
        <v>235</v>
      </c>
      <c r="H128" s="138">
        <f t="shared" si="6"/>
        <v>940</v>
      </c>
      <c r="I128" s="95">
        <v>23</v>
      </c>
      <c r="J128" s="141">
        <f t="shared" si="7"/>
        <v>289.05</v>
      </c>
      <c r="K128" s="141">
        <f t="shared" si="8"/>
        <v>1156.2</v>
      </c>
      <c r="L128" s="20"/>
    </row>
    <row r="129" spans="1:12">
      <c r="A129" s="131">
        <v>125</v>
      </c>
      <c r="B129" s="96" t="s">
        <v>314</v>
      </c>
      <c r="C129" s="88">
        <v>139720110</v>
      </c>
      <c r="D129" s="88" t="s">
        <v>218</v>
      </c>
      <c r="E129" s="95">
        <v>3</v>
      </c>
      <c r="F129" s="88" t="s">
        <v>259</v>
      </c>
      <c r="G129" s="94">
        <v>15.8</v>
      </c>
      <c r="H129" s="138">
        <f t="shared" si="6"/>
        <v>47.400000000000006</v>
      </c>
      <c r="I129" s="95">
        <v>23</v>
      </c>
      <c r="J129" s="141">
        <f t="shared" si="7"/>
        <v>19.434000000000001</v>
      </c>
      <c r="K129" s="141">
        <f t="shared" si="8"/>
        <v>58.302000000000007</v>
      </c>
      <c r="L129" s="20"/>
    </row>
    <row r="130" spans="1:12">
      <c r="A130" s="131">
        <v>126</v>
      </c>
      <c r="B130" s="96" t="s">
        <v>272</v>
      </c>
      <c r="C130" s="88"/>
      <c r="D130" s="88"/>
      <c r="E130" s="95">
        <v>4</v>
      </c>
      <c r="F130" s="88" t="s">
        <v>147</v>
      </c>
      <c r="G130" s="94">
        <v>47.6</v>
      </c>
      <c r="H130" s="138">
        <f t="shared" si="6"/>
        <v>190.4</v>
      </c>
      <c r="I130" s="95">
        <v>23</v>
      </c>
      <c r="J130" s="141">
        <f t="shared" si="7"/>
        <v>58.548000000000002</v>
      </c>
      <c r="K130" s="141">
        <f t="shared" si="8"/>
        <v>234.19200000000001</v>
      </c>
      <c r="L130" s="20"/>
    </row>
    <row r="131" spans="1:12">
      <c r="A131" s="131">
        <v>127</v>
      </c>
      <c r="B131" s="96" t="s">
        <v>336</v>
      </c>
      <c r="C131" s="88">
        <v>613760429</v>
      </c>
      <c r="D131" s="88" t="s">
        <v>218</v>
      </c>
      <c r="E131" s="95">
        <v>4</v>
      </c>
      <c r="F131" s="88" t="s">
        <v>147</v>
      </c>
      <c r="G131" s="94">
        <v>55.2</v>
      </c>
      <c r="H131" s="138">
        <f t="shared" si="6"/>
        <v>220.8</v>
      </c>
      <c r="I131" s="95">
        <v>23</v>
      </c>
      <c r="J131" s="141">
        <f t="shared" si="7"/>
        <v>67.896000000000001</v>
      </c>
      <c r="K131" s="141">
        <f t="shared" si="8"/>
        <v>271.584</v>
      </c>
      <c r="L131" s="20"/>
    </row>
    <row r="132" spans="1:12">
      <c r="A132" s="131">
        <v>128</v>
      </c>
      <c r="B132" s="96" t="s">
        <v>345</v>
      </c>
      <c r="C132" s="88">
        <v>658280114</v>
      </c>
      <c r="D132" s="88" t="s">
        <v>218</v>
      </c>
      <c r="E132" s="95">
        <v>6</v>
      </c>
      <c r="F132" s="88" t="s">
        <v>259</v>
      </c>
      <c r="G132" s="94">
        <v>156.80000000000001</v>
      </c>
      <c r="H132" s="138">
        <f t="shared" si="6"/>
        <v>940.80000000000007</v>
      </c>
      <c r="I132" s="95">
        <v>23</v>
      </c>
      <c r="J132" s="141">
        <f t="shared" si="7"/>
        <v>192.864</v>
      </c>
      <c r="K132" s="141">
        <f t="shared" si="8"/>
        <v>1157.184</v>
      </c>
      <c r="L132" s="20"/>
    </row>
    <row r="133" spans="1:12">
      <c r="A133" s="131">
        <v>129</v>
      </c>
      <c r="B133" s="96" t="s">
        <v>273</v>
      </c>
      <c r="C133" s="88"/>
      <c r="D133" s="88"/>
      <c r="E133" s="95">
        <v>4</v>
      </c>
      <c r="F133" s="88" t="s">
        <v>147</v>
      </c>
      <c r="G133" s="94">
        <v>72.3</v>
      </c>
      <c r="H133" s="138">
        <f t="shared" si="6"/>
        <v>289.2</v>
      </c>
      <c r="I133" s="95">
        <v>23</v>
      </c>
      <c r="J133" s="141">
        <f t="shared" si="7"/>
        <v>88.929000000000002</v>
      </c>
      <c r="K133" s="141">
        <f t="shared" si="8"/>
        <v>355.71600000000001</v>
      </c>
      <c r="L133" s="20"/>
    </row>
    <row r="134" spans="1:12">
      <c r="A134" s="131">
        <v>130</v>
      </c>
      <c r="B134" s="96" t="s">
        <v>326</v>
      </c>
      <c r="C134" s="88">
        <v>807870111</v>
      </c>
      <c r="D134" s="88" t="s">
        <v>218</v>
      </c>
      <c r="E134" s="95">
        <v>3</v>
      </c>
      <c r="F134" s="88" t="s">
        <v>147</v>
      </c>
      <c r="G134" s="94">
        <v>25.7</v>
      </c>
      <c r="H134" s="138">
        <f t="shared" ref="H134:H166" si="11">E134*G134</f>
        <v>77.099999999999994</v>
      </c>
      <c r="I134" s="95">
        <v>23</v>
      </c>
      <c r="J134" s="141">
        <f t="shared" ref="J134:J165" si="12">G134*1.23</f>
        <v>31.610999999999997</v>
      </c>
      <c r="K134" s="141">
        <f t="shared" ref="K134:K165" si="13">E134*G134*1.23</f>
        <v>94.832999999999998</v>
      </c>
      <c r="L134" s="20"/>
    </row>
    <row r="135" spans="1:12">
      <c r="A135" s="131">
        <v>131</v>
      </c>
      <c r="B135" s="96" t="s">
        <v>274</v>
      </c>
      <c r="C135" s="88">
        <v>789820118</v>
      </c>
      <c r="D135" s="88" t="s">
        <v>218</v>
      </c>
      <c r="E135" s="95">
        <v>10</v>
      </c>
      <c r="F135" s="88" t="s">
        <v>147</v>
      </c>
      <c r="G135" s="94">
        <v>75.099999999999994</v>
      </c>
      <c r="H135" s="138">
        <f t="shared" si="11"/>
        <v>751</v>
      </c>
      <c r="I135" s="140">
        <v>8</v>
      </c>
      <c r="J135" s="141">
        <f>G135*1.08</f>
        <v>81.108000000000004</v>
      </c>
      <c r="K135" s="141">
        <f t="shared" ref="K135:K136" si="14">E135*G135*1.08</f>
        <v>811.08</v>
      </c>
      <c r="L135" s="20"/>
    </row>
    <row r="136" spans="1:12">
      <c r="A136" s="131">
        <v>132</v>
      </c>
      <c r="B136" s="96" t="s">
        <v>342</v>
      </c>
      <c r="C136" s="88">
        <v>789940427</v>
      </c>
      <c r="D136" s="88" t="s">
        <v>218</v>
      </c>
      <c r="E136" s="95">
        <v>3</v>
      </c>
      <c r="F136" s="88" t="s">
        <v>147</v>
      </c>
      <c r="G136" s="94">
        <v>9.4</v>
      </c>
      <c r="H136" s="138">
        <f t="shared" si="11"/>
        <v>28.200000000000003</v>
      </c>
      <c r="I136" s="140">
        <v>8</v>
      </c>
      <c r="J136" s="141">
        <f>G136*1.08</f>
        <v>10.152000000000001</v>
      </c>
      <c r="K136" s="141">
        <f t="shared" si="14"/>
        <v>30.456000000000007</v>
      </c>
      <c r="L136" s="20"/>
    </row>
    <row r="137" spans="1:12">
      <c r="A137" s="131">
        <v>133</v>
      </c>
      <c r="B137" s="96" t="s">
        <v>339</v>
      </c>
      <c r="C137" s="88">
        <v>792690115</v>
      </c>
      <c r="D137" s="88" t="s">
        <v>218</v>
      </c>
      <c r="E137" s="95">
        <v>4</v>
      </c>
      <c r="F137" s="88" t="s">
        <v>144</v>
      </c>
      <c r="G137" s="94">
        <v>10.5</v>
      </c>
      <c r="H137" s="138">
        <f t="shared" si="11"/>
        <v>42</v>
      </c>
      <c r="I137" s="95">
        <v>23</v>
      </c>
      <c r="J137" s="141">
        <f t="shared" si="12"/>
        <v>12.914999999999999</v>
      </c>
      <c r="K137" s="141">
        <f t="shared" si="13"/>
        <v>51.66</v>
      </c>
      <c r="L137" s="20"/>
    </row>
    <row r="138" spans="1:12" s="12" customFormat="1">
      <c r="A138" s="131">
        <v>134</v>
      </c>
      <c r="B138" s="105" t="s">
        <v>275</v>
      </c>
      <c r="C138" s="107">
        <v>794120111</v>
      </c>
      <c r="D138" s="107" t="s">
        <v>218</v>
      </c>
      <c r="E138" s="95">
        <v>30</v>
      </c>
      <c r="F138" s="107" t="s">
        <v>147</v>
      </c>
      <c r="G138" s="94">
        <v>10.35</v>
      </c>
      <c r="H138" s="138">
        <f t="shared" si="11"/>
        <v>310.5</v>
      </c>
      <c r="I138" s="95">
        <v>23</v>
      </c>
      <c r="J138" s="141">
        <f t="shared" si="12"/>
        <v>12.730499999999999</v>
      </c>
      <c r="K138" s="141">
        <f t="shared" si="13"/>
        <v>381.91500000000002</v>
      </c>
      <c r="L138" s="20"/>
    </row>
    <row r="139" spans="1:12">
      <c r="A139" s="131">
        <v>135</v>
      </c>
      <c r="B139" s="116" t="s">
        <v>383</v>
      </c>
      <c r="C139" s="115" t="s">
        <v>384</v>
      </c>
      <c r="D139" s="91" t="s">
        <v>219</v>
      </c>
      <c r="E139" s="92">
        <v>1</v>
      </c>
      <c r="F139" s="91" t="s">
        <v>146</v>
      </c>
      <c r="G139" s="93">
        <v>15.6</v>
      </c>
      <c r="H139" s="138">
        <f t="shared" si="11"/>
        <v>15.6</v>
      </c>
      <c r="I139" s="95">
        <v>23</v>
      </c>
      <c r="J139" s="141">
        <f t="shared" si="12"/>
        <v>19.187999999999999</v>
      </c>
      <c r="K139" s="141">
        <f t="shared" si="13"/>
        <v>19.187999999999999</v>
      </c>
      <c r="L139" s="20"/>
    </row>
    <row r="140" spans="1:12" ht="24">
      <c r="A140" s="131">
        <v>136</v>
      </c>
      <c r="B140" s="96" t="s">
        <v>323</v>
      </c>
      <c r="C140" s="88">
        <v>799200119</v>
      </c>
      <c r="D140" s="88" t="s">
        <v>218</v>
      </c>
      <c r="E140" s="95">
        <v>4</v>
      </c>
      <c r="F140" s="88" t="s">
        <v>259</v>
      </c>
      <c r="G140" s="94">
        <v>29.5</v>
      </c>
      <c r="H140" s="138">
        <f t="shared" si="11"/>
        <v>118</v>
      </c>
      <c r="I140" s="95">
        <v>23</v>
      </c>
      <c r="J140" s="141">
        <f t="shared" si="12"/>
        <v>36.284999999999997</v>
      </c>
      <c r="K140" s="141">
        <f t="shared" si="13"/>
        <v>145.13999999999999</v>
      </c>
      <c r="L140" s="20"/>
    </row>
    <row r="141" spans="1:12">
      <c r="A141" s="131">
        <v>137</v>
      </c>
      <c r="B141" s="114" t="s">
        <v>385</v>
      </c>
      <c r="C141" s="115">
        <v>796630425</v>
      </c>
      <c r="D141" s="91" t="s">
        <v>219</v>
      </c>
      <c r="E141" s="92">
        <v>1</v>
      </c>
      <c r="F141" s="91" t="s">
        <v>66</v>
      </c>
      <c r="G141" s="93">
        <v>29.1</v>
      </c>
      <c r="H141" s="138">
        <f t="shared" si="11"/>
        <v>29.1</v>
      </c>
      <c r="I141" s="95">
        <v>23</v>
      </c>
      <c r="J141" s="141">
        <f t="shared" si="12"/>
        <v>35.792999999999999</v>
      </c>
      <c r="K141" s="141">
        <f t="shared" si="13"/>
        <v>35.792999999999999</v>
      </c>
      <c r="L141" s="20"/>
    </row>
    <row r="142" spans="1:12">
      <c r="A142" s="131">
        <v>138</v>
      </c>
      <c r="B142" s="96" t="s">
        <v>304</v>
      </c>
      <c r="C142" s="88" t="s">
        <v>305</v>
      </c>
      <c r="D142" s="88"/>
      <c r="E142" s="95">
        <v>5</v>
      </c>
      <c r="F142" s="88" t="s">
        <v>146</v>
      </c>
      <c r="G142" s="94">
        <v>25.7</v>
      </c>
      <c r="H142" s="138">
        <f t="shared" si="11"/>
        <v>128.5</v>
      </c>
      <c r="I142" s="95">
        <v>23</v>
      </c>
      <c r="J142" s="141">
        <f t="shared" si="12"/>
        <v>31.610999999999997</v>
      </c>
      <c r="K142" s="141">
        <f t="shared" si="13"/>
        <v>158.05500000000001</v>
      </c>
      <c r="L142" s="20"/>
    </row>
    <row r="143" spans="1:12">
      <c r="A143" s="131">
        <v>139</v>
      </c>
      <c r="B143" s="96" t="s">
        <v>296</v>
      </c>
      <c r="C143" s="88"/>
      <c r="D143" s="88" t="s">
        <v>218</v>
      </c>
      <c r="E143" s="95">
        <v>1</v>
      </c>
      <c r="F143" s="88" t="s">
        <v>259</v>
      </c>
      <c r="G143" s="94">
        <v>40</v>
      </c>
      <c r="H143" s="138">
        <f t="shared" si="11"/>
        <v>40</v>
      </c>
      <c r="I143" s="95">
        <v>23</v>
      </c>
      <c r="J143" s="141">
        <f t="shared" si="12"/>
        <v>49.2</v>
      </c>
      <c r="K143" s="141">
        <f t="shared" si="13"/>
        <v>49.2</v>
      </c>
      <c r="L143" s="20"/>
    </row>
    <row r="144" spans="1:12">
      <c r="A144" s="131">
        <v>140</v>
      </c>
      <c r="B144" s="96" t="s">
        <v>286</v>
      </c>
      <c r="C144" s="112"/>
      <c r="D144" s="88" t="s">
        <v>284</v>
      </c>
      <c r="E144" s="95">
        <v>1</v>
      </c>
      <c r="F144" s="88" t="s">
        <v>147</v>
      </c>
      <c r="G144" s="94">
        <v>47.2</v>
      </c>
      <c r="H144" s="138">
        <f t="shared" si="11"/>
        <v>47.2</v>
      </c>
      <c r="I144" s="95">
        <v>23</v>
      </c>
      <c r="J144" s="141">
        <f t="shared" si="12"/>
        <v>58.056000000000004</v>
      </c>
      <c r="K144" s="141">
        <f t="shared" si="13"/>
        <v>58.056000000000004</v>
      </c>
      <c r="L144" s="20"/>
    </row>
    <row r="145" spans="1:12">
      <c r="A145" s="131">
        <v>141</v>
      </c>
      <c r="B145" s="96" t="s">
        <v>285</v>
      </c>
      <c r="C145" s="112"/>
      <c r="D145" s="88" t="s">
        <v>284</v>
      </c>
      <c r="E145" s="95">
        <v>2</v>
      </c>
      <c r="F145" s="88" t="s">
        <v>259</v>
      </c>
      <c r="G145" s="94">
        <v>10</v>
      </c>
      <c r="H145" s="138">
        <f t="shared" si="11"/>
        <v>20</v>
      </c>
      <c r="I145" s="95">
        <v>23</v>
      </c>
      <c r="J145" s="141">
        <f t="shared" si="12"/>
        <v>12.3</v>
      </c>
      <c r="K145" s="141">
        <f t="shared" si="13"/>
        <v>24.6</v>
      </c>
      <c r="L145" s="20"/>
    </row>
    <row r="146" spans="1:12" s="12" customFormat="1">
      <c r="A146" s="131">
        <v>142</v>
      </c>
      <c r="B146" s="105" t="s">
        <v>397</v>
      </c>
      <c r="C146" s="124" t="s">
        <v>405</v>
      </c>
      <c r="D146" s="107" t="s">
        <v>218</v>
      </c>
      <c r="E146" s="95">
        <v>30</v>
      </c>
      <c r="F146" s="107" t="s">
        <v>134</v>
      </c>
      <c r="G146" s="94">
        <v>136.85</v>
      </c>
      <c r="H146" s="138">
        <f t="shared" si="11"/>
        <v>4105.5</v>
      </c>
      <c r="I146" s="95">
        <v>23</v>
      </c>
      <c r="J146" s="141">
        <f t="shared" si="12"/>
        <v>168.32549999999998</v>
      </c>
      <c r="K146" s="141">
        <f t="shared" si="13"/>
        <v>5049.7650000000003</v>
      </c>
      <c r="L146" s="20"/>
    </row>
    <row r="147" spans="1:12">
      <c r="A147" s="131">
        <v>143</v>
      </c>
      <c r="B147" s="96" t="s">
        <v>338</v>
      </c>
      <c r="C147" s="88">
        <v>140000112</v>
      </c>
      <c r="D147" s="88" t="s">
        <v>218</v>
      </c>
      <c r="E147" s="95">
        <v>3</v>
      </c>
      <c r="F147" s="88" t="s">
        <v>259</v>
      </c>
      <c r="G147" s="94">
        <v>65.599999999999994</v>
      </c>
      <c r="H147" s="138">
        <f t="shared" si="11"/>
        <v>196.79999999999998</v>
      </c>
      <c r="I147" s="95">
        <v>23</v>
      </c>
      <c r="J147" s="141">
        <f t="shared" si="12"/>
        <v>80.687999999999988</v>
      </c>
      <c r="K147" s="141">
        <f t="shared" si="13"/>
        <v>242.06399999999996</v>
      </c>
      <c r="L147" s="20"/>
    </row>
    <row r="148" spans="1:12">
      <c r="A148" s="131">
        <v>144</v>
      </c>
      <c r="B148" s="96" t="s">
        <v>276</v>
      </c>
      <c r="C148" s="88"/>
      <c r="D148" s="88"/>
      <c r="E148" s="95">
        <v>18</v>
      </c>
      <c r="F148" s="88" t="s">
        <v>147</v>
      </c>
      <c r="G148" s="94">
        <v>66.599999999999994</v>
      </c>
      <c r="H148" s="138">
        <f t="shared" si="11"/>
        <v>1198.8</v>
      </c>
      <c r="I148" s="95">
        <v>23</v>
      </c>
      <c r="J148" s="141">
        <f t="shared" si="12"/>
        <v>81.917999999999992</v>
      </c>
      <c r="K148" s="141">
        <f t="shared" si="13"/>
        <v>1474.5239999999999</v>
      </c>
      <c r="L148" s="20"/>
    </row>
    <row r="149" spans="1:12" ht="36">
      <c r="A149" s="131">
        <v>145</v>
      </c>
      <c r="B149" s="89" t="s">
        <v>386</v>
      </c>
      <c r="C149" s="90">
        <v>810933162</v>
      </c>
      <c r="D149" s="91" t="s">
        <v>219</v>
      </c>
      <c r="E149" s="92">
        <v>5</v>
      </c>
      <c r="F149" s="91" t="s">
        <v>387</v>
      </c>
      <c r="G149" s="93">
        <v>22.8</v>
      </c>
      <c r="H149" s="138">
        <f t="shared" si="11"/>
        <v>114</v>
      </c>
      <c r="I149" s="95">
        <v>23</v>
      </c>
      <c r="J149" s="141">
        <f t="shared" si="12"/>
        <v>28.044</v>
      </c>
      <c r="K149" s="141">
        <f t="shared" si="13"/>
        <v>140.22</v>
      </c>
      <c r="L149" s="20"/>
    </row>
    <row r="150" spans="1:12">
      <c r="A150" s="131">
        <v>146</v>
      </c>
      <c r="B150" s="96" t="s">
        <v>277</v>
      </c>
      <c r="C150" s="88"/>
      <c r="D150" s="88"/>
      <c r="E150" s="95">
        <v>2</v>
      </c>
      <c r="F150" s="88" t="s">
        <v>147</v>
      </c>
      <c r="G150" s="94">
        <v>183.4</v>
      </c>
      <c r="H150" s="138">
        <f t="shared" si="11"/>
        <v>366.8</v>
      </c>
      <c r="I150" s="95">
        <v>23</v>
      </c>
      <c r="J150" s="141">
        <f t="shared" si="12"/>
        <v>225.58199999999999</v>
      </c>
      <c r="K150" s="141">
        <f t="shared" si="13"/>
        <v>451.16399999999999</v>
      </c>
      <c r="L150" s="20"/>
    </row>
    <row r="151" spans="1:12" ht="24">
      <c r="A151" s="131">
        <v>147</v>
      </c>
      <c r="B151" s="114" t="s">
        <v>388</v>
      </c>
      <c r="C151" s="115">
        <v>853470115</v>
      </c>
      <c r="D151" s="91" t="s">
        <v>219</v>
      </c>
      <c r="E151" s="92">
        <v>1</v>
      </c>
      <c r="F151" s="91" t="s">
        <v>144</v>
      </c>
      <c r="G151" s="93">
        <v>52.8</v>
      </c>
      <c r="H151" s="138">
        <f t="shared" si="11"/>
        <v>52.8</v>
      </c>
      <c r="I151" s="95">
        <v>23</v>
      </c>
      <c r="J151" s="141">
        <f t="shared" si="12"/>
        <v>64.944000000000003</v>
      </c>
      <c r="K151" s="141">
        <f t="shared" si="13"/>
        <v>64.944000000000003</v>
      </c>
      <c r="L151" s="20"/>
    </row>
    <row r="152" spans="1:12">
      <c r="A152" s="131">
        <v>148</v>
      </c>
      <c r="B152" s="96" t="s">
        <v>348</v>
      </c>
      <c r="C152" s="88">
        <v>795780112</v>
      </c>
      <c r="D152" s="88" t="s">
        <v>218</v>
      </c>
      <c r="E152" s="95">
        <v>3</v>
      </c>
      <c r="F152" s="88" t="s">
        <v>147</v>
      </c>
      <c r="G152" s="94">
        <v>38.299999999999997</v>
      </c>
      <c r="H152" s="138">
        <f t="shared" si="11"/>
        <v>114.89999999999999</v>
      </c>
      <c r="I152" s="95">
        <v>23</v>
      </c>
      <c r="J152" s="141">
        <f t="shared" si="12"/>
        <v>47.108999999999995</v>
      </c>
      <c r="K152" s="141">
        <f t="shared" si="13"/>
        <v>141.327</v>
      </c>
      <c r="L152" s="20"/>
    </row>
    <row r="153" spans="1:12">
      <c r="A153" s="131">
        <v>149</v>
      </c>
      <c r="B153" s="96" t="s">
        <v>283</v>
      </c>
      <c r="C153" s="112"/>
      <c r="D153" s="88" t="s">
        <v>284</v>
      </c>
      <c r="E153" s="95">
        <v>1</v>
      </c>
      <c r="F153" s="88" t="s">
        <v>201</v>
      </c>
      <c r="G153" s="94">
        <v>171.1</v>
      </c>
      <c r="H153" s="138">
        <f t="shared" si="11"/>
        <v>171.1</v>
      </c>
      <c r="I153" s="95">
        <v>23</v>
      </c>
      <c r="J153" s="141">
        <f t="shared" si="12"/>
        <v>210.453</v>
      </c>
      <c r="K153" s="141">
        <f t="shared" si="13"/>
        <v>210.453</v>
      </c>
      <c r="L153" s="20"/>
    </row>
    <row r="154" spans="1:12">
      <c r="A154" s="131">
        <v>150</v>
      </c>
      <c r="B154" s="96" t="s">
        <v>288</v>
      </c>
      <c r="C154" s="112"/>
      <c r="D154" s="88" t="s">
        <v>284</v>
      </c>
      <c r="E154" s="95">
        <v>1</v>
      </c>
      <c r="F154" s="88" t="s">
        <v>222</v>
      </c>
      <c r="G154" s="94">
        <v>53.9</v>
      </c>
      <c r="H154" s="138">
        <f t="shared" si="11"/>
        <v>53.9</v>
      </c>
      <c r="I154" s="95">
        <v>23</v>
      </c>
      <c r="J154" s="141">
        <f t="shared" si="12"/>
        <v>66.296999999999997</v>
      </c>
      <c r="K154" s="141">
        <f t="shared" si="13"/>
        <v>66.296999999999997</v>
      </c>
      <c r="L154" s="20"/>
    </row>
    <row r="155" spans="1:12">
      <c r="A155" s="131">
        <v>151</v>
      </c>
      <c r="B155" s="96" t="s">
        <v>352</v>
      </c>
      <c r="C155" s="88" t="s">
        <v>353</v>
      </c>
      <c r="D155" s="88" t="s">
        <v>218</v>
      </c>
      <c r="E155" s="95">
        <v>5</v>
      </c>
      <c r="F155" s="88" t="s">
        <v>147</v>
      </c>
      <c r="G155" s="94">
        <v>32.4</v>
      </c>
      <c r="H155" s="138">
        <f t="shared" si="11"/>
        <v>162</v>
      </c>
      <c r="I155" s="95">
        <v>23</v>
      </c>
      <c r="J155" s="141">
        <f t="shared" si="12"/>
        <v>39.851999999999997</v>
      </c>
      <c r="K155" s="141">
        <f t="shared" si="13"/>
        <v>199.26</v>
      </c>
      <c r="L155" s="20"/>
    </row>
    <row r="156" spans="1:12">
      <c r="A156" s="131">
        <v>152</v>
      </c>
      <c r="B156" s="96" t="s">
        <v>279</v>
      </c>
      <c r="C156" s="88"/>
      <c r="D156" s="88"/>
      <c r="E156" s="95">
        <v>2</v>
      </c>
      <c r="F156" s="88" t="s">
        <v>147</v>
      </c>
      <c r="G156" s="94">
        <v>32.4</v>
      </c>
      <c r="H156" s="138">
        <f t="shared" si="11"/>
        <v>64.8</v>
      </c>
      <c r="I156" s="95">
        <v>23</v>
      </c>
      <c r="J156" s="141">
        <f t="shared" si="12"/>
        <v>39.851999999999997</v>
      </c>
      <c r="K156" s="141">
        <f t="shared" si="13"/>
        <v>79.703999999999994</v>
      </c>
      <c r="L156" s="20"/>
    </row>
    <row r="157" spans="1:12">
      <c r="A157" s="131">
        <v>153</v>
      </c>
      <c r="B157" s="96" t="s">
        <v>327</v>
      </c>
      <c r="C157" s="88">
        <v>810560119</v>
      </c>
      <c r="D157" s="88" t="s">
        <v>218</v>
      </c>
      <c r="E157" s="95">
        <v>3</v>
      </c>
      <c r="F157" s="88" t="s">
        <v>147</v>
      </c>
      <c r="G157" s="94">
        <v>47.2</v>
      </c>
      <c r="H157" s="138">
        <f t="shared" si="11"/>
        <v>141.60000000000002</v>
      </c>
      <c r="I157" s="95">
        <v>23</v>
      </c>
      <c r="J157" s="141">
        <f t="shared" si="12"/>
        <v>58.056000000000004</v>
      </c>
      <c r="K157" s="141">
        <f t="shared" si="13"/>
        <v>174.16800000000003</v>
      </c>
      <c r="L157" s="20"/>
    </row>
    <row r="158" spans="1:12">
      <c r="A158" s="131">
        <v>154</v>
      </c>
      <c r="B158" s="96" t="s">
        <v>278</v>
      </c>
      <c r="C158" s="88"/>
      <c r="D158" s="88"/>
      <c r="E158" s="95">
        <v>12</v>
      </c>
      <c r="F158" s="88" t="s">
        <v>63</v>
      </c>
      <c r="G158" s="94">
        <v>9.1</v>
      </c>
      <c r="H158" s="138">
        <f t="shared" si="11"/>
        <v>109.19999999999999</v>
      </c>
      <c r="I158" s="95">
        <v>23</v>
      </c>
      <c r="J158" s="141">
        <f t="shared" si="12"/>
        <v>11.193</v>
      </c>
      <c r="K158" s="141">
        <f t="shared" si="13"/>
        <v>134.31599999999997</v>
      </c>
      <c r="L158" s="20"/>
    </row>
    <row r="159" spans="1:12">
      <c r="A159" s="131">
        <v>155</v>
      </c>
      <c r="B159" s="96" t="s">
        <v>321</v>
      </c>
      <c r="C159" s="88">
        <v>808156428</v>
      </c>
      <c r="D159" s="88" t="s">
        <v>218</v>
      </c>
      <c r="E159" s="95">
        <v>6</v>
      </c>
      <c r="F159" s="88" t="s">
        <v>67</v>
      </c>
      <c r="G159" s="94">
        <v>13.4</v>
      </c>
      <c r="H159" s="138">
        <f t="shared" si="11"/>
        <v>80.400000000000006</v>
      </c>
      <c r="I159" s="95">
        <v>23</v>
      </c>
      <c r="J159" s="141">
        <f t="shared" si="12"/>
        <v>16.481999999999999</v>
      </c>
      <c r="K159" s="141">
        <f t="shared" si="13"/>
        <v>98.89200000000001</v>
      </c>
      <c r="L159" s="20"/>
    </row>
    <row r="160" spans="1:12">
      <c r="A160" s="131">
        <v>156</v>
      </c>
      <c r="B160" s="96" t="s">
        <v>329</v>
      </c>
      <c r="C160" s="88">
        <v>810925112</v>
      </c>
      <c r="D160" s="88" t="s">
        <v>218</v>
      </c>
      <c r="E160" s="95">
        <v>6</v>
      </c>
      <c r="F160" s="88" t="s">
        <v>330</v>
      </c>
      <c r="G160" s="94">
        <v>41.4</v>
      </c>
      <c r="H160" s="138">
        <f t="shared" si="11"/>
        <v>248.39999999999998</v>
      </c>
      <c r="I160" s="95">
        <v>23</v>
      </c>
      <c r="J160" s="141">
        <f t="shared" si="12"/>
        <v>50.921999999999997</v>
      </c>
      <c r="K160" s="141">
        <f t="shared" si="13"/>
        <v>305.53199999999998</v>
      </c>
      <c r="L160" s="20"/>
    </row>
    <row r="161" spans="1:12">
      <c r="A161" s="131">
        <v>157</v>
      </c>
      <c r="B161" s="96" t="s">
        <v>280</v>
      </c>
      <c r="C161" s="88"/>
      <c r="D161" s="88"/>
      <c r="E161" s="95">
        <v>20</v>
      </c>
      <c r="F161" s="88" t="s">
        <v>147</v>
      </c>
      <c r="G161" s="94">
        <v>17</v>
      </c>
      <c r="H161" s="138">
        <f t="shared" si="11"/>
        <v>340</v>
      </c>
      <c r="I161" s="95">
        <v>23</v>
      </c>
      <c r="J161" s="141">
        <f t="shared" si="12"/>
        <v>20.91</v>
      </c>
      <c r="K161" s="141">
        <f t="shared" si="13"/>
        <v>418.2</v>
      </c>
      <c r="L161" s="20"/>
    </row>
    <row r="162" spans="1:12" ht="24">
      <c r="A162" s="131">
        <v>158</v>
      </c>
      <c r="B162" s="133" t="s">
        <v>418</v>
      </c>
      <c r="C162" s="88"/>
      <c r="D162" s="88"/>
      <c r="E162" s="95">
        <v>100</v>
      </c>
      <c r="F162" s="88" t="s">
        <v>248</v>
      </c>
      <c r="G162" s="94">
        <v>11.9</v>
      </c>
      <c r="H162" s="138">
        <f t="shared" si="11"/>
        <v>1190</v>
      </c>
      <c r="I162" s="95">
        <v>23</v>
      </c>
      <c r="J162" s="141">
        <f t="shared" si="12"/>
        <v>14.637</v>
      </c>
      <c r="K162" s="141">
        <f t="shared" si="13"/>
        <v>1463.7</v>
      </c>
      <c r="L162" s="20"/>
    </row>
    <row r="163" spans="1:12">
      <c r="A163" s="131">
        <v>159</v>
      </c>
      <c r="B163" s="96" t="s">
        <v>281</v>
      </c>
      <c r="C163" s="88">
        <v>810530115</v>
      </c>
      <c r="D163" s="88" t="s">
        <v>218</v>
      </c>
      <c r="E163" s="95">
        <v>10</v>
      </c>
      <c r="F163" s="88" t="s">
        <v>147</v>
      </c>
      <c r="G163" s="94">
        <v>26.3</v>
      </c>
      <c r="H163" s="138">
        <f t="shared" si="11"/>
        <v>263</v>
      </c>
      <c r="I163" s="95">
        <v>23</v>
      </c>
      <c r="J163" s="141">
        <f t="shared" si="12"/>
        <v>32.349000000000004</v>
      </c>
      <c r="K163" s="141">
        <f t="shared" si="13"/>
        <v>323.49</v>
      </c>
      <c r="L163" s="20"/>
    </row>
    <row r="164" spans="1:12">
      <c r="A164" s="131">
        <v>160</v>
      </c>
      <c r="B164" s="96" t="s">
        <v>341</v>
      </c>
      <c r="C164" s="88">
        <v>88519311</v>
      </c>
      <c r="D164" s="88" t="s">
        <v>218</v>
      </c>
      <c r="E164" s="95">
        <v>3</v>
      </c>
      <c r="F164" s="88" t="s">
        <v>67</v>
      </c>
      <c r="G164" s="94">
        <v>18.3</v>
      </c>
      <c r="H164" s="138">
        <f t="shared" si="11"/>
        <v>54.900000000000006</v>
      </c>
      <c r="I164" s="95">
        <v>23</v>
      </c>
      <c r="J164" s="141">
        <f t="shared" si="12"/>
        <v>22.509</v>
      </c>
      <c r="K164" s="141">
        <f t="shared" si="13"/>
        <v>67.527000000000001</v>
      </c>
      <c r="L164" s="20"/>
    </row>
    <row r="165" spans="1:12">
      <c r="A165" s="131">
        <v>161</v>
      </c>
      <c r="B165" s="96" t="s">
        <v>282</v>
      </c>
      <c r="C165" s="88"/>
      <c r="D165" s="88"/>
      <c r="E165" s="95">
        <v>8</v>
      </c>
      <c r="F165" s="88" t="s">
        <v>147</v>
      </c>
      <c r="G165" s="94">
        <v>61.8</v>
      </c>
      <c r="H165" s="138">
        <f t="shared" si="11"/>
        <v>494.4</v>
      </c>
      <c r="I165" s="95">
        <v>23</v>
      </c>
      <c r="J165" s="141">
        <f t="shared" si="12"/>
        <v>76.013999999999996</v>
      </c>
      <c r="K165" s="141">
        <f t="shared" si="13"/>
        <v>608.11199999999997</v>
      </c>
      <c r="L165" s="20"/>
    </row>
    <row r="166" spans="1:12">
      <c r="A166" s="131">
        <v>162</v>
      </c>
      <c r="B166" s="96" t="s">
        <v>343</v>
      </c>
      <c r="C166" s="88">
        <v>901946119</v>
      </c>
      <c r="D166" s="88" t="s">
        <v>218</v>
      </c>
      <c r="E166" s="95">
        <v>3</v>
      </c>
      <c r="F166" s="88" t="s">
        <v>259</v>
      </c>
      <c r="G166" s="94">
        <v>46.6</v>
      </c>
      <c r="H166" s="138">
        <f t="shared" si="11"/>
        <v>139.80000000000001</v>
      </c>
      <c r="I166" s="140">
        <v>8</v>
      </c>
      <c r="J166" s="141">
        <f>G166*1.08</f>
        <v>50.328000000000003</v>
      </c>
      <c r="K166" s="141">
        <f>E166*G166*1.08</f>
        <v>150.98400000000001</v>
      </c>
      <c r="L166" s="20"/>
    </row>
    <row r="167" spans="1:12" ht="16.5" thickBot="1">
      <c r="A167" s="337" t="s">
        <v>19</v>
      </c>
      <c r="B167" s="345"/>
      <c r="C167" s="345"/>
      <c r="D167" s="345"/>
      <c r="E167" s="345"/>
      <c r="F167" s="345"/>
      <c r="G167" s="136" t="s">
        <v>20</v>
      </c>
      <c r="H167" s="139">
        <f>SUM(H5:H166)</f>
        <v>91397.849999999962</v>
      </c>
      <c r="I167" s="345" t="s">
        <v>21</v>
      </c>
      <c r="J167" s="345"/>
      <c r="K167" s="142">
        <f>SUM(K5:K166)</f>
        <v>111952.2585</v>
      </c>
      <c r="L167" s="20"/>
    </row>
    <row r="172" spans="1:12">
      <c r="K172" s="20">
        <f>K167-H167</f>
        <v>20554.408500000034</v>
      </c>
    </row>
    <row r="174" spans="1:12">
      <c r="H174" s="28" t="s">
        <v>412</v>
      </c>
      <c r="I174" s="28"/>
      <c r="J174" s="28"/>
    </row>
    <row r="175" spans="1:12">
      <c r="H175" s="28" t="s">
        <v>411</v>
      </c>
      <c r="I175" s="28"/>
      <c r="J175" s="28"/>
    </row>
  </sheetData>
  <mergeCells count="4">
    <mergeCell ref="A1:K1"/>
    <mergeCell ref="A2:K2"/>
    <mergeCell ref="A167:F167"/>
    <mergeCell ref="I167:J167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75"/>
  <sheetViews>
    <sheetView view="pageBreakPreview" topLeftCell="A145" zoomScale="115" zoomScaleNormal="70" zoomScaleSheetLayoutView="115" workbookViewId="0">
      <selection activeCell="P157" sqref="P157"/>
    </sheetView>
  </sheetViews>
  <sheetFormatPr defaultColWidth="9.140625" defaultRowHeight="15"/>
  <cols>
    <col min="1" max="1" width="3.5703125" style="2" bestFit="1" customWidth="1"/>
    <col min="2" max="2" width="30" style="2" customWidth="1"/>
    <col min="3" max="3" width="14.5703125" style="2" bestFit="1" customWidth="1"/>
    <col min="4" max="4" width="15.42578125" style="2" customWidth="1"/>
    <col min="5" max="7" width="9.140625" style="2"/>
    <col min="8" max="8" width="15.140625" style="2" customWidth="1"/>
    <col min="9" max="9" width="9.140625" style="2"/>
    <col min="10" max="10" width="14.7109375" style="2" customWidth="1"/>
    <col min="11" max="11" width="16" style="2" customWidth="1"/>
    <col min="12" max="12" width="11.85546875" style="2" bestFit="1" customWidth="1"/>
    <col min="13" max="16384" width="9.140625" style="2"/>
  </cols>
  <sheetData>
    <row r="1" spans="1:34">
      <c r="A1" s="317" t="s">
        <v>408</v>
      </c>
      <c r="B1" s="318"/>
      <c r="C1" s="318"/>
      <c r="D1" s="318"/>
      <c r="E1" s="318"/>
      <c r="F1" s="318"/>
      <c r="G1" s="318"/>
      <c r="H1" s="318"/>
      <c r="I1" s="318"/>
      <c r="J1" s="318"/>
      <c r="K1" s="319"/>
    </row>
    <row r="2" spans="1:34" ht="15.75" thickBot="1">
      <c r="A2" s="320" t="s">
        <v>415</v>
      </c>
      <c r="B2" s="321"/>
      <c r="C2" s="321"/>
      <c r="D2" s="321"/>
      <c r="E2" s="321"/>
      <c r="F2" s="321"/>
      <c r="G2" s="321"/>
      <c r="H2" s="321"/>
      <c r="I2" s="321"/>
      <c r="J2" s="321"/>
      <c r="K2" s="322"/>
    </row>
    <row r="3" spans="1:34" ht="48">
      <c r="A3" s="35" t="s">
        <v>410</v>
      </c>
      <c r="B3" s="36" t="s">
        <v>0</v>
      </c>
      <c r="C3" s="36" t="s">
        <v>1</v>
      </c>
      <c r="D3" s="36" t="s">
        <v>2</v>
      </c>
      <c r="E3" s="36" t="s">
        <v>406</v>
      </c>
      <c r="F3" s="36" t="s">
        <v>3</v>
      </c>
      <c r="G3" s="36" t="s">
        <v>4</v>
      </c>
      <c r="H3" s="36" t="s">
        <v>5</v>
      </c>
      <c r="I3" s="36" t="s">
        <v>407</v>
      </c>
      <c r="J3" s="36" t="s">
        <v>6</v>
      </c>
      <c r="K3" s="37" t="s">
        <v>7</v>
      </c>
    </row>
    <row r="4" spans="1:34" ht="15.75" thickBot="1">
      <c r="A4" s="74" t="s">
        <v>8</v>
      </c>
      <c r="B4" s="64" t="s">
        <v>9</v>
      </c>
      <c r="C4" s="64" t="s">
        <v>10</v>
      </c>
      <c r="D4" s="64" t="s">
        <v>11</v>
      </c>
      <c r="E4" s="64" t="s">
        <v>12</v>
      </c>
      <c r="F4" s="64" t="s">
        <v>13</v>
      </c>
      <c r="G4" s="64" t="s">
        <v>14</v>
      </c>
      <c r="H4" s="64" t="s">
        <v>15</v>
      </c>
      <c r="I4" s="64" t="s">
        <v>16</v>
      </c>
      <c r="J4" s="64" t="s">
        <v>17</v>
      </c>
      <c r="K4" s="65" t="s">
        <v>18</v>
      </c>
    </row>
    <row r="5" spans="1:34">
      <c r="A5" s="125">
        <v>1</v>
      </c>
      <c r="B5" s="126" t="s">
        <v>382</v>
      </c>
      <c r="C5" s="127">
        <v>751500111</v>
      </c>
      <c r="D5" s="128" t="s">
        <v>219</v>
      </c>
      <c r="E5" s="129">
        <v>40</v>
      </c>
      <c r="F5" s="128" t="s">
        <v>67</v>
      </c>
      <c r="G5" s="130">
        <v>14.93</v>
      </c>
      <c r="H5" s="143">
        <f>E5*G5</f>
        <v>597.20000000000005</v>
      </c>
      <c r="I5" s="148">
        <v>23</v>
      </c>
      <c r="J5" s="141">
        <f>G5*1.23</f>
        <v>18.363900000000001</v>
      </c>
      <c r="K5" s="146">
        <f>E5*G5*1.23</f>
        <v>734.55600000000004</v>
      </c>
      <c r="L5" s="20"/>
    </row>
    <row r="6" spans="1:34">
      <c r="A6" s="131">
        <v>2</v>
      </c>
      <c r="B6" s="96" t="s">
        <v>221</v>
      </c>
      <c r="C6" s="88"/>
      <c r="D6" s="88"/>
      <c r="E6" s="95">
        <v>8</v>
      </c>
      <c r="F6" s="88" t="s">
        <v>222</v>
      </c>
      <c r="G6" s="94">
        <v>84.38</v>
      </c>
      <c r="H6" s="143">
        <f t="shared" ref="H6:H69" si="0">E6*G6</f>
        <v>675.04</v>
      </c>
      <c r="I6" s="148">
        <v>23</v>
      </c>
      <c r="J6" s="141">
        <f t="shared" ref="J6:J39" si="1">G6*1.23</f>
        <v>103.78739999999999</v>
      </c>
      <c r="K6" s="146">
        <f t="shared" ref="K6:K39" si="2">E6*G6*1.23</f>
        <v>830.29919999999993</v>
      </c>
      <c r="L6" s="20"/>
    </row>
    <row r="7" spans="1:34">
      <c r="A7" s="131">
        <v>3</v>
      </c>
      <c r="B7" s="97" t="s">
        <v>202</v>
      </c>
      <c r="C7" s="98">
        <v>111024800</v>
      </c>
      <c r="D7" s="99" t="s">
        <v>203</v>
      </c>
      <c r="E7" s="100">
        <v>80</v>
      </c>
      <c r="F7" s="88" t="s">
        <v>79</v>
      </c>
      <c r="G7" s="94">
        <v>11.98</v>
      </c>
      <c r="H7" s="143">
        <f>E7*G7</f>
        <v>958.40000000000009</v>
      </c>
      <c r="I7" s="148">
        <v>23</v>
      </c>
      <c r="J7" s="146">
        <f>G7*1.23</f>
        <v>14.7354</v>
      </c>
      <c r="K7" s="146">
        <f t="shared" si="2"/>
        <v>1178.8320000000001</v>
      </c>
      <c r="L7" s="20"/>
    </row>
    <row r="8" spans="1:34">
      <c r="A8" s="131">
        <v>4</v>
      </c>
      <c r="B8" s="101" t="s">
        <v>362</v>
      </c>
      <c r="C8" s="102">
        <v>102640150</v>
      </c>
      <c r="D8" s="88" t="s">
        <v>219</v>
      </c>
      <c r="E8" s="95">
        <v>1</v>
      </c>
      <c r="F8" s="88" t="s">
        <v>363</v>
      </c>
      <c r="G8" s="93">
        <v>90.61</v>
      </c>
      <c r="H8" s="138">
        <f t="shared" si="0"/>
        <v>90.61</v>
      </c>
      <c r="I8" s="148">
        <v>23</v>
      </c>
      <c r="J8" s="141">
        <f>G8*1.23</f>
        <v>111.4503</v>
      </c>
      <c r="K8" s="141">
        <f t="shared" si="2"/>
        <v>111.4503</v>
      </c>
      <c r="L8" s="20"/>
    </row>
    <row r="9" spans="1:34">
      <c r="A9" s="131">
        <v>5</v>
      </c>
      <c r="B9" s="96" t="s">
        <v>360</v>
      </c>
      <c r="C9" s="103" t="s">
        <v>361</v>
      </c>
      <c r="D9" s="88" t="s">
        <v>219</v>
      </c>
      <c r="E9" s="95">
        <v>1</v>
      </c>
      <c r="F9" s="88" t="s">
        <v>259</v>
      </c>
      <c r="G9" s="93">
        <v>169.01</v>
      </c>
      <c r="H9" s="138">
        <f t="shared" si="0"/>
        <v>169.01</v>
      </c>
      <c r="I9" s="148">
        <v>23</v>
      </c>
      <c r="J9" s="141">
        <f t="shared" si="1"/>
        <v>207.88229999999999</v>
      </c>
      <c r="K9" s="141">
        <f t="shared" si="2"/>
        <v>207.88229999999999</v>
      </c>
      <c r="L9" s="20"/>
    </row>
    <row r="10" spans="1:34">
      <c r="A10" s="131">
        <v>6</v>
      </c>
      <c r="B10" s="104" t="s">
        <v>223</v>
      </c>
      <c r="C10" s="88"/>
      <c r="D10" s="88"/>
      <c r="E10" s="95">
        <v>40</v>
      </c>
      <c r="F10" s="88" t="s">
        <v>201</v>
      </c>
      <c r="G10" s="94">
        <v>55</v>
      </c>
      <c r="H10" s="143">
        <f t="shared" si="0"/>
        <v>2200</v>
      </c>
      <c r="I10" s="148">
        <v>23</v>
      </c>
      <c r="J10" s="141">
        <f t="shared" si="1"/>
        <v>67.650000000000006</v>
      </c>
      <c r="K10" s="146">
        <f t="shared" si="2"/>
        <v>2706</v>
      </c>
      <c r="L10" s="20"/>
    </row>
    <row r="11" spans="1:34" s="12" customFormat="1">
      <c r="A11" s="131">
        <v>7</v>
      </c>
      <c r="B11" s="105" t="s">
        <v>291</v>
      </c>
      <c r="C11" s="106"/>
      <c r="D11" s="107" t="s">
        <v>284</v>
      </c>
      <c r="E11" s="95">
        <v>1</v>
      </c>
      <c r="F11" s="107" t="s">
        <v>201</v>
      </c>
      <c r="G11" s="94">
        <v>35.86</v>
      </c>
      <c r="H11" s="138">
        <f t="shared" si="0"/>
        <v>35.86</v>
      </c>
      <c r="I11" s="148">
        <v>23</v>
      </c>
      <c r="J11" s="141">
        <f t="shared" si="1"/>
        <v>44.107799999999997</v>
      </c>
      <c r="K11" s="141">
        <f t="shared" si="2"/>
        <v>44.107799999999997</v>
      </c>
      <c r="L11" s="2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s="12" customFormat="1">
      <c r="A12" s="131">
        <v>8</v>
      </c>
      <c r="B12" s="108" t="s">
        <v>204</v>
      </c>
      <c r="C12" s="109">
        <v>113964200</v>
      </c>
      <c r="D12" s="110" t="s">
        <v>203</v>
      </c>
      <c r="E12" s="100">
        <v>200</v>
      </c>
      <c r="F12" s="107" t="s">
        <v>71</v>
      </c>
      <c r="G12" s="94">
        <v>40.86</v>
      </c>
      <c r="H12" s="143">
        <f t="shared" si="0"/>
        <v>8172</v>
      </c>
      <c r="I12" s="148">
        <v>23</v>
      </c>
      <c r="J12" s="141">
        <f t="shared" si="1"/>
        <v>50.257799999999996</v>
      </c>
      <c r="K12" s="146">
        <f t="shared" si="2"/>
        <v>10051.56</v>
      </c>
      <c r="L12" s="2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s="12" customFormat="1">
      <c r="A13" s="131">
        <v>9</v>
      </c>
      <c r="B13" s="105" t="s">
        <v>306</v>
      </c>
      <c r="C13" s="107"/>
      <c r="D13" s="107"/>
      <c r="E13" s="95">
        <v>60</v>
      </c>
      <c r="F13" s="107" t="s">
        <v>307</v>
      </c>
      <c r="G13" s="94">
        <v>44.72</v>
      </c>
      <c r="H13" s="143">
        <f t="shared" si="0"/>
        <v>2683.2</v>
      </c>
      <c r="I13" s="148">
        <v>23</v>
      </c>
      <c r="J13" s="141">
        <f t="shared" si="1"/>
        <v>55.005600000000001</v>
      </c>
      <c r="K13" s="141">
        <f t="shared" si="2"/>
        <v>3300.3359999999998</v>
      </c>
      <c r="L13" s="20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s="12" customFormat="1">
      <c r="A14" s="131">
        <v>10</v>
      </c>
      <c r="B14" s="105" t="s">
        <v>215</v>
      </c>
      <c r="C14" s="107">
        <v>423964800</v>
      </c>
      <c r="D14" s="107" t="s">
        <v>203</v>
      </c>
      <c r="E14" s="95">
        <v>20</v>
      </c>
      <c r="F14" s="107" t="s">
        <v>355</v>
      </c>
      <c r="G14" s="94">
        <v>43.93</v>
      </c>
      <c r="H14" s="143">
        <f t="shared" si="0"/>
        <v>878.6</v>
      </c>
      <c r="I14" s="148">
        <v>23</v>
      </c>
      <c r="J14" s="146">
        <f t="shared" si="1"/>
        <v>54.033899999999996</v>
      </c>
      <c r="K14" s="146">
        <f t="shared" si="2"/>
        <v>1080.6780000000001</v>
      </c>
      <c r="L14" s="2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s="12" customFormat="1">
      <c r="A15" s="131">
        <v>11</v>
      </c>
      <c r="B15" s="105" t="s">
        <v>212</v>
      </c>
      <c r="C15" s="107" t="s">
        <v>213</v>
      </c>
      <c r="D15" s="107" t="s">
        <v>214</v>
      </c>
      <c r="E15" s="111">
        <v>3</v>
      </c>
      <c r="F15" s="107" t="s">
        <v>63</v>
      </c>
      <c r="G15" s="94">
        <v>89.44</v>
      </c>
      <c r="H15" s="143">
        <f t="shared" si="0"/>
        <v>268.32</v>
      </c>
      <c r="I15" s="148">
        <v>23</v>
      </c>
      <c r="J15" s="146">
        <f t="shared" si="1"/>
        <v>110.0112</v>
      </c>
      <c r="K15" s="146">
        <f t="shared" si="2"/>
        <v>330.03359999999998</v>
      </c>
      <c r="L15" s="2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>
      <c r="A16" s="131">
        <v>12</v>
      </c>
      <c r="B16" s="96" t="s">
        <v>290</v>
      </c>
      <c r="C16" s="112"/>
      <c r="D16" s="88" t="s">
        <v>284</v>
      </c>
      <c r="E16" s="95">
        <v>1</v>
      </c>
      <c r="F16" s="88" t="s">
        <v>201</v>
      </c>
      <c r="G16" s="94">
        <v>25.32</v>
      </c>
      <c r="H16" s="138">
        <f t="shared" si="0"/>
        <v>25.32</v>
      </c>
      <c r="I16" s="148">
        <v>23</v>
      </c>
      <c r="J16" s="141">
        <f t="shared" si="1"/>
        <v>31.143599999999999</v>
      </c>
      <c r="K16" s="141">
        <f t="shared" si="2"/>
        <v>31.143599999999999</v>
      </c>
      <c r="L16" s="20"/>
    </row>
    <row r="17" spans="1:12">
      <c r="A17" s="131">
        <v>13</v>
      </c>
      <c r="B17" s="96" t="s">
        <v>224</v>
      </c>
      <c r="C17" s="88"/>
      <c r="D17" s="88"/>
      <c r="E17" s="95">
        <v>80</v>
      </c>
      <c r="F17" s="88" t="s">
        <v>201</v>
      </c>
      <c r="G17" s="94">
        <v>7.09</v>
      </c>
      <c r="H17" s="143">
        <f>E17*G17</f>
        <v>567.20000000000005</v>
      </c>
      <c r="I17" s="148">
        <v>23</v>
      </c>
      <c r="J17" s="141">
        <f t="shared" si="1"/>
        <v>8.720699999999999</v>
      </c>
      <c r="K17" s="146">
        <f t="shared" si="2"/>
        <v>697.65600000000006</v>
      </c>
      <c r="L17" s="20"/>
    </row>
    <row r="18" spans="1:12">
      <c r="A18" s="131">
        <v>14</v>
      </c>
      <c r="B18" s="96" t="s">
        <v>292</v>
      </c>
      <c r="C18" s="112"/>
      <c r="D18" s="88" t="s">
        <v>284</v>
      </c>
      <c r="E18" s="95">
        <v>1</v>
      </c>
      <c r="F18" s="88" t="s">
        <v>220</v>
      </c>
      <c r="G18" s="113">
        <v>29.54</v>
      </c>
      <c r="H18" s="138">
        <f t="shared" si="0"/>
        <v>29.54</v>
      </c>
      <c r="I18" s="148">
        <v>23</v>
      </c>
      <c r="J18" s="141">
        <f t="shared" si="1"/>
        <v>36.334199999999996</v>
      </c>
      <c r="K18" s="141">
        <f t="shared" si="2"/>
        <v>36.334199999999996</v>
      </c>
      <c r="L18" s="20"/>
    </row>
    <row r="19" spans="1:12">
      <c r="A19" s="131">
        <v>15</v>
      </c>
      <c r="B19" s="96" t="s">
        <v>310</v>
      </c>
      <c r="C19" s="88"/>
      <c r="D19" s="88" t="s">
        <v>218</v>
      </c>
      <c r="E19" s="95">
        <v>35</v>
      </c>
      <c r="F19" s="88" t="s">
        <v>309</v>
      </c>
      <c r="G19" s="94">
        <v>5.91</v>
      </c>
      <c r="H19" s="143">
        <f t="shared" si="0"/>
        <v>206.85</v>
      </c>
      <c r="I19" s="148">
        <v>23</v>
      </c>
      <c r="J19" s="146">
        <f t="shared" si="1"/>
        <v>7.2693000000000003</v>
      </c>
      <c r="K19" s="146">
        <f t="shared" si="2"/>
        <v>254.4255</v>
      </c>
      <c r="L19" s="20"/>
    </row>
    <row r="20" spans="1:12">
      <c r="A20" s="131">
        <v>16</v>
      </c>
      <c r="B20" s="96" t="s">
        <v>324</v>
      </c>
      <c r="C20" s="88">
        <v>139720110</v>
      </c>
      <c r="D20" s="88" t="s">
        <v>218</v>
      </c>
      <c r="E20" s="95">
        <v>3</v>
      </c>
      <c r="F20" s="88" t="s">
        <v>259</v>
      </c>
      <c r="G20" s="94">
        <v>14.01</v>
      </c>
      <c r="H20" s="143">
        <f t="shared" si="0"/>
        <v>42.03</v>
      </c>
      <c r="I20" s="148">
        <v>23</v>
      </c>
      <c r="J20" s="141">
        <f t="shared" si="1"/>
        <v>17.232299999999999</v>
      </c>
      <c r="K20" s="146">
        <f t="shared" si="2"/>
        <v>51.696899999999999</v>
      </c>
      <c r="L20" s="20"/>
    </row>
    <row r="21" spans="1:12">
      <c r="A21" s="131">
        <v>17</v>
      </c>
      <c r="B21" s="96" t="s">
        <v>225</v>
      </c>
      <c r="C21" s="88"/>
      <c r="D21" s="88"/>
      <c r="E21" s="95">
        <v>8</v>
      </c>
      <c r="F21" s="88" t="s">
        <v>206</v>
      </c>
      <c r="G21" s="94">
        <v>20.6</v>
      </c>
      <c r="H21" s="143">
        <f t="shared" si="0"/>
        <v>164.8</v>
      </c>
      <c r="I21" s="148">
        <v>23</v>
      </c>
      <c r="J21" s="141">
        <f t="shared" si="1"/>
        <v>25.338000000000001</v>
      </c>
      <c r="K21" s="146">
        <f t="shared" si="2"/>
        <v>202.70400000000001</v>
      </c>
      <c r="L21" s="20"/>
    </row>
    <row r="22" spans="1:12">
      <c r="A22" s="131">
        <v>18</v>
      </c>
      <c r="B22" s="96" t="s">
        <v>226</v>
      </c>
      <c r="C22" s="88"/>
      <c r="D22" s="88"/>
      <c r="E22" s="95">
        <v>20</v>
      </c>
      <c r="F22" s="88" t="s">
        <v>227</v>
      </c>
      <c r="G22" s="94">
        <v>49.78</v>
      </c>
      <c r="H22" s="143">
        <f t="shared" si="0"/>
        <v>995.6</v>
      </c>
      <c r="I22" s="148">
        <v>23</v>
      </c>
      <c r="J22" s="141">
        <f t="shared" si="1"/>
        <v>61.229399999999998</v>
      </c>
      <c r="K22" s="146">
        <f t="shared" si="2"/>
        <v>1224.588</v>
      </c>
      <c r="L22" s="20"/>
    </row>
    <row r="23" spans="1:12">
      <c r="A23" s="131">
        <v>19</v>
      </c>
      <c r="B23" s="96" t="s">
        <v>228</v>
      </c>
      <c r="C23" s="88"/>
      <c r="D23" s="88"/>
      <c r="E23" s="95">
        <v>20</v>
      </c>
      <c r="F23" s="88" t="s">
        <v>222</v>
      </c>
      <c r="G23" s="94">
        <v>335.22</v>
      </c>
      <c r="H23" s="138">
        <f t="shared" si="0"/>
        <v>6704.4000000000005</v>
      </c>
      <c r="I23" s="148">
        <v>23</v>
      </c>
      <c r="J23" s="141">
        <f t="shared" si="1"/>
        <v>412.32060000000001</v>
      </c>
      <c r="K23" s="141">
        <f t="shared" si="2"/>
        <v>8246.4120000000003</v>
      </c>
      <c r="L23" s="20"/>
    </row>
    <row r="24" spans="1:12">
      <c r="A24" s="131">
        <v>20</v>
      </c>
      <c r="B24" s="96" t="s">
        <v>340</v>
      </c>
      <c r="C24" s="88">
        <v>157910427</v>
      </c>
      <c r="D24" s="88" t="s">
        <v>218</v>
      </c>
      <c r="E24" s="95">
        <v>3</v>
      </c>
      <c r="F24" s="88" t="s">
        <v>259</v>
      </c>
      <c r="G24" s="94">
        <v>27.01</v>
      </c>
      <c r="H24" s="143">
        <f t="shared" si="0"/>
        <v>81.03</v>
      </c>
      <c r="I24" s="148">
        <v>23</v>
      </c>
      <c r="J24" s="141">
        <f t="shared" si="1"/>
        <v>33.222300000000004</v>
      </c>
      <c r="K24" s="146">
        <f t="shared" si="2"/>
        <v>99.666899999999998</v>
      </c>
      <c r="L24" s="20"/>
    </row>
    <row r="25" spans="1:12">
      <c r="A25" s="131">
        <v>21</v>
      </c>
      <c r="B25" s="96" t="s">
        <v>200</v>
      </c>
      <c r="C25" s="88"/>
      <c r="D25" s="99" t="s">
        <v>203</v>
      </c>
      <c r="E25" s="95">
        <v>40</v>
      </c>
      <c r="F25" s="88" t="s">
        <v>201</v>
      </c>
      <c r="G25" s="94">
        <v>10.119999999999999</v>
      </c>
      <c r="H25" s="143">
        <f>E25*G25</f>
        <v>404.79999999999995</v>
      </c>
      <c r="I25" s="148">
        <v>23</v>
      </c>
      <c r="J25" s="141">
        <f>G25*1.23</f>
        <v>12.4476</v>
      </c>
      <c r="K25" s="146">
        <f>E25*G25*1.23</f>
        <v>497.90399999999994</v>
      </c>
      <c r="L25" s="20"/>
    </row>
    <row r="26" spans="1:12">
      <c r="A26" s="131">
        <v>22</v>
      </c>
      <c r="B26" s="96" t="s">
        <v>229</v>
      </c>
      <c r="C26" s="88"/>
      <c r="D26" s="88"/>
      <c r="E26" s="95">
        <v>15</v>
      </c>
      <c r="F26" s="88" t="s">
        <v>201</v>
      </c>
      <c r="G26" s="94">
        <v>47.25</v>
      </c>
      <c r="H26" s="143">
        <f>E26*G26</f>
        <v>708.75</v>
      </c>
      <c r="I26" s="148">
        <v>23</v>
      </c>
      <c r="J26" s="141">
        <f t="shared" si="1"/>
        <v>58.1175</v>
      </c>
      <c r="K26" s="146">
        <f t="shared" si="2"/>
        <v>871.76249999999993</v>
      </c>
      <c r="L26" s="20"/>
    </row>
    <row r="27" spans="1:12">
      <c r="A27" s="131">
        <v>23</v>
      </c>
      <c r="B27" s="96" t="s">
        <v>364</v>
      </c>
      <c r="C27" s="103" t="s">
        <v>365</v>
      </c>
      <c r="D27" s="88" t="s">
        <v>219</v>
      </c>
      <c r="E27" s="95">
        <v>1</v>
      </c>
      <c r="F27" s="88" t="s">
        <v>145</v>
      </c>
      <c r="G27" s="93">
        <v>240.69</v>
      </c>
      <c r="H27" s="138">
        <f t="shared" si="0"/>
        <v>240.69</v>
      </c>
      <c r="I27" s="148">
        <v>23</v>
      </c>
      <c r="J27" s="141">
        <f t="shared" si="1"/>
        <v>296.0487</v>
      </c>
      <c r="K27" s="141">
        <f t="shared" si="2"/>
        <v>296.0487</v>
      </c>
      <c r="L27" s="20"/>
    </row>
    <row r="28" spans="1:12">
      <c r="A28" s="131">
        <v>24</v>
      </c>
      <c r="B28" s="96" t="s">
        <v>230</v>
      </c>
      <c r="C28" s="88"/>
      <c r="D28" s="88"/>
      <c r="E28" s="95">
        <v>4</v>
      </c>
      <c r="F28" s="88" t="s">
        <v>201</v>
      </c>
      <c r="G28" s="94">
        <v>19.28</v>
      </c>
      <c r="H28" s="138">
        <f t="shared" si="0"/>
        <v>77.12</v>
      </c>
      <c r="I28" s="148">
        <v>23</v>
      </c>
      <c r="J28" s="146">
        <f>G28*1.23</f>
        <v>23.714400000000001</v>
      </c>
      <c r="K28" s="141">
        <f t="shared" si="2"/>
        <v>94.857600000000005</v>
      </c>
      <c r="L28" s="20"/>
    </row>
    <row r="29" spans="1:12">
      <c r="A29" s="131">
        <v>25</v>
      </c>
      <c r="B29" s="96" t="s">
        <v>231</v>
      </c>
      <c r="C29" s="88"/>
      <c r="D29" s="88"/>
      <c r="E29" s="95">
        <v>3</v>
      </c>
      <c r="F29" s="88" t="s">
        <v>206</v>
      </c>
      <c r="G29" s="94">
        <v>42.19</v>
      </c>
      <c r="H29" s="138">
        <f t="shared" si="0"/>
        <v>126.57</v>
      </c>
      <c r="I29" s="148">
        <v>23</v>
      </c>
      <c r="J29" s="146">
        <f t="shared" si="1"/>
        <v>51.893699999999995</v>
      </c>
      <c r="K29" s="146">
        <f t="shared" si="2"/>
        <v>155.68109999999999</v>
      </c>
      <c r="L29" s="20"/>
    </row>
    <row r="30" spans="1:12">
      <c r="A30" s="131">
        <v>26</v>
      </c>
      <c r="B30" s="96" t="s">
        <v>294</v>
      </c>
      <c r="C30" s="112"/>
      <c r="D30" s="88" t="s">
        <v>284</v>
      </c>
      <c r="E30" s="95">
        <v>3</v>
      </c>
      <c r="F30" s="88" t="s">
        <v>222</v>
      </c>
      <c r="G30" s="113">
        <v>21.94</v>
      </c>
      <c r="H30" s="143">
        <f t="shared" si="0"/>
        <v>65.820000000000007</v>
      </c>
      <c r="I30" s="148">
        <v>23</v>
      </c>
      <c r="J30" s="141">
        <f t="shared" si="1"/>
        <v>26.9862</v>
      </c>
      <c r="K30" s="146">
        <f t="shared" si="2"/>
        <v>80.958600000000004</v>
      </c>
      <c r="L30" s="20"/>
    </row>
    <row r="31" spans="1:12">
      <c r="A31" s="131">
        <v>27</v>
      </c>
      <c r="B31" s="96" t="s">
        <v>232</v>
      </c>
      <c r="C31" s="88"/>
      <c r="D31" s="88"/>
      <c r="E31" s="95">
        <v>8</v>
      </c>
      <c r="F31" s="88" t="s">
        <v>233</v>
      </c>
      <c r="G31" s="94">
        <v>35.44</v>
      </c>
      <c r="H31" s="143">
        <f t="shared" si="0"/>
        <v>283.52</v>
      </c>
      <c r="I31" s="148">
        <v>23</v>
      </c>
      <c r="J31" s="141">
        <f t="shared" si="1"/>
        <v>43.591199999999994</v>
      </c>
      <c r="K31" s="146">
        <f t="shared" si="2"/>
        <v>348.72959999999995</v>
      </c>
      <c r="L31" s="20"/>
    </row>
    <row r="32" spans="1:12">
      <c r="A32" s="131">
        <v>28</v>
      </c>
      <c r="B32" s="96" t="s">
        <v>234</v>
      </c>
      <c r="C32" s="88"/>
      <c r="D32" s="88"/>
      <c r="E32" s="95">
        <v>25</v>
      </c>
      <c r="F32" s="88" t="s">
        <v>233</v>
      </c>
      <c r="G32" s="94">
        <v>65.819999999999993</v>
      </c>
      <c r="H32" s="143">
        <f t="shared" si="0"/>
        <v>1645.4999999999998</v>
      </c>
      <c r="I32" s="148">
        <v>23</v>
      </c>
      <c r="J32" s="141">
        <f t="shared" si="1"/>
        <v>80.95859999999999</v>
      </c>
      <c r="K32" s="146">
        <f t="shared" si="2"/>
        <v>2023.9649999999997</v>
      </c>
      <c r="L32" s="20"/>
    </row>
    <row r="33" spans="1:12">
      <c r="A33" s="131">
        <v>29</v>
      </c>
      <c r="B33" s="97" t="s">
        <v>208</v>
      </c>
      <c r="C33" s="98">
        <v>117397402</v>
      </c>
      <c r="D33" s="99" t="s">
        <v>203</v>
      </c>
      <c r="E33" s="100">
        <v>8</v>
      </c>
      <c r="F33" s="88" t="s">
        <v>206</v>
      </c>
      <c r="G33" s="94">
        <v>24.48</v>
      </c>
      <c r="H33" s="143">
        <f>E33*G33</f>
        <v>195.84</v>
      </c>
      <c r="I33" s="148">
        <v>23</v>
      </c>
      <c r="J33" s="146">
        <f t="shared" si="1"/>
        <v>30.110399999999998</v>
      </c>
      <c r="K33" s="146">
        <f t="shared" si="2"/>
        <v>240.88319999999999</v>
      </c>
      <c r="L33" s="20"/>
    </row>
    <row r="34" spans="1:12">
      <c r="A34" s="131">
        <v>30</v>
      </c>
      <c r="B34" s="97" t="s">
        <v>207</v>
      </c>
      <c r="C34" s="98">
        <v>117941206</v>
      </c>
      <c r="D34" s="99" t="s">
        <v>203</v>
      </c>
      <c r="E34" s="100">
        <v>30</v>
      </c>
      <c r="F34" s="88" t="s">
        <v>206</v>
      </c>
      <c r="G34" s="94">
        <v>9.16</v>
      </c>
      <c r="H34" s="143">
        <f t="shared" si="0"/>
        <v>274.8</v>
      </c>
      <c r="I34" s="148">
        <v>23</v>
      </c>
      <c r="J34" s="146">
        <f t="shared" si="1"/>
        <v>11.2668</v>
      </c>
      <c r="K34" s="146">
        <f t="shared" si="2"/>
        <v>338.00400000000002</v>
      </c>
      <c r="L34" s="20"/>
    </row>
    <row r="35" spans="1:12">
      <c r="A35" s="131">
        <v>31</v>
      </c>
      <c r="B35" s="96" t="s">
        <v>317</v>
      </c>
      <c r="C35" s="88">
        <v>874870116</v>
      </c>
      <c r="D35" s="88" t="s">
        <v>218</v>
      </c>
      <c r="E35" s="95">
        <v>3</v>
      </c>
      <c r="F35" s="88" t="s">
        <v>259</v>
      </c>
      <c r="G35" s="94">
        <v>20.67</v>
      </c>
      <c r="H35" s="143">
        <f t="shared" si="0"/>
        <v>62.010000000000005</v>
      </c>
      <c r="I35" s="148">
        <v>23</v>
      </c>
      <c r="J35" s="141">
        <f t="shared" si="1"/>
        <v>25.424100000000003</v>
      </c>
      <c r="K35" s="141">
        <f t="shared" si="2"/>
        <v>76.272300000000001</v>
      </c>
      <c r="L35" s="20"/>
    </row>
    <row r="36" spans="1:12">
      <c r="A36" s="131">
        <v>32</v>
      </c>
      <c r="B36" s="96" t="s">
        <v>235</v>
      </c>
      <c r="C36" s="88"/>
      <c r="D36" s="88"/>
      <c r="E36" s="95">
        <v>4</v>
      </c>
      <c r="F36" s="88" t="s">
        <v>233</v>
      </c>
      <c r="G36" s="94">
        <v>67.400000000000006</v>
      </c>
      <c r="H36" s="138">
        <f t="shared" si="0"/>
        <v>269.60000000000002</v>
      </c>
      <c r="I36" s="148">
        <v>23</v>
      </c>
      <c r="J36" s="141">
        <f t="shared" si="1"/>
        <v>82.902000000000001</v>
      </c>
      <c r="K36" s="146">
        <f t="shared" si="2"/>
        <v>331.608</v>
      </c>
      <c r="L36" s="20"/>
    </row>
    <row r="37" spans="1:12">
      <c r="A37" s="131">
        <v>33</v>
      </c>
      <c r="B37" s="96" t="s">
        <v>300</v>
      </c>
      <c r="C37" s="88" t="s">
        <v>301</v>
      </c>
      <c r="D37" s="88"/>
      <c r="E37" s="95">
        <v>90</v>
      </c>
      <c r="F37" s="88" t="s">
        <v>134</v>
      </c>
      <c r="G37" s="94">
        <v>19.45</v>
      </c>
      <c r="H37" s="143">
        <f>E37*G37</f>
        <v>1750.5</v>
      </c>
      <c r="I37" s="148">
        <v>23</v>
      </c>
      <c r="J37" s="141">
        <f t="shared" si="1"/>
        <v>23.923499999999997</v>
      </c>
      <c r="K37" s="146">
        <f t="shared" si="2"/>
        <v>2153.1149999999998</v>
      </c>
      <c r="L37" s="20"/>
    </row>
    <row r="38" spans="1:12">
      <c r="A38" s="131">
        <v>34</v>
      </c>
      <c r="B38" s="96" t="s">
        <v>236</v>
      </c>
      <c r="C38" s="88"/>
      <c r="D38" s="88"/>
      <c r="E38" s="95">
        <v>8</v>
      </c>
      <c r="F38" s="88" t="s">
        <v>201</v>
      </c>
      <c r="G38" s="94">
        <v>20.25</v>
      </c>
      <c r="H38" s="143">
        <f t="shared" si="0"/>
        <v>162</v>
      </c>
      <c r="I38" s="148">
        <v>23</v>
      </c>
      <c r="J38" s="146">
        <f t="shared" si="1"/>
        <v>24.907499999999999</v>
      </c>
      <c r="K38" s="146">
        <f t="shared" si="2"/>
        <v>199.26</v>
      </c>
      <c r="L38" s="20"/>
    </row>
    <row r="39" spans="1:12">
      <c r="A39" s="131">
        <v>35</v>
      </c>
      <c r="B39" s="96" t="s">
        <v>237</v>
      </c>
      <c r="C39" s="88"/>
      <c r="D39" s="88"/>
      <c r="E39" s="95">
        <v>6</v>
      </c>
      <c r="F39" s="88" t="s">
        <v>222</v>
      </c>
      <c r="G39" s="94">
        <v>32.07</v>
      </c>
      <c r="H39" s="143">
        <f t="shared" si="0"/>
        <v>192.42000000000002</v>
      </c>
      <c r="I39" s="148">
        <v>23</v>
      </c>
      <c r="J39" s="146">
        <f t="shared" si="1"/>
        <v>39.446100000000001</v>
      </c>
      <c r="K39" s="146">
        <f t="shared" si="2"/>
        <v>236.67660000000001</v>
      </c>
      <c r="L39" s="20"/>
    </row>
    <row r="40" spans="1:12">
      <c r="A40" s="131">
        <v>36</v>
      </c>
      <c r="B40" s="96" t="s">
        <v>354</v>
      </c>
      <c r="C40" s="88">
        <v>436610447</v>
      </c>
      <c r="D40" s="88" t="s">
        <v>219</v>
      </c>
      <c r="E40" s="95">
        <v>2</v>
      </c>
      <c r="F40" s="88" t="s">
        <v>259</v>
      </c>
      <c r="G40" s="94">
        <v>38.28</v>
      </c>
      <c r="H40" s="143">
        <f t="shared" si="0"/>
        <v>76.56</v>
      </c>
      <c r="I40" s="148">
        <v>8</v>
      </c>
      <c r="J40" s="146">
        <f>G40*1.08</f>
        <v>41.342400000000005</v>
      </c>
      <c r="K40" s="146">
        <f t="shared" ref="K40" si="3">E40*G40*1.08</f>
        <v>82.68480000000001</v>
      </c>
      <c r="L40" s="20"/>
    </row>
    <row r="41" spans="1:12" ht="25.5">
      <c r="A41" s="131">
        <v>37</v>
      </c>
      <c r="B41" s="114" t="s">
        <v>367</v>
      </c>
      <c r="C41" s="115">
        <v>879810112</v>
      </c>
      <c r="D41" s="91" t="s">
        <v>219</v>
      </c>
      <c r="E41" s="92">
        <v>1</v>
      </c>
      <c r="F41" s="91" t="s">
        <v>144</v>
      </c>
      <c r="G41" s="93">
        <v>28.08</v>
      </c>
      <c r="H41" s="138">
        <f t="shared" si="0"/>
        <v>28.08</v>
      </c>
      <c r="I41" s="148">
        <v>23</v>
      </c>
      <c r="J41" s="141">
        <f t="shared" ref="J41:J58" si="4">G41*1.23</f>
        <v>34.538399999999996</v>
      </c>
      <c r="K41" s="141">
        <f t="shared" ref="K41:K58" si="5">E41*G41*1.23</f>
        <v>34.538399999999996</v>
      </c>
      <c r="L41" s="20"/>
    </row>
    <row r="42" spans="1:12">
      <c r="A42" s="131">
        <v>38</v>
      </c>
      <c r="B42" s="96" t="s">
        <v>347</v>
      </c>
      <c r="C42" s="88">
        <v>336050111</v>
      </c>
      <c r="D42" s="88" t="s">
        <v>218</v>
      </c>
      <c r="E42" s="95">
        <v>3</v>
      </c>
      <c r="F42" s="88" t="s">
        <v>145</v>
      </c>
      <c r="G42" s="94">
        <v>51.89</v>
      </c>
      <c r="H42" s="143">
        <f t="shared" si="0"/>
        <v>155.67000000000002</v>
      </c>
      <c r="I42" s="148">
        <v>23</v>
      </c>
      <c r="J42" s="146">
        <f t="shared" ref="J42:J54" si="6">G42*1.23</f>
        <v>63.8247</v>
      </c>
      <c r="K42" s="146">
        <f t="shared" ref="K42:K54" si="7">E42*G42*1.23</f>
        <v>191.47410000000002</v>
      </c>
      <c r="L42" s="20"/>
    </row>
    <row r="43" spans="1:12">
      <c r="A43" s="131">
        <v>39</v>
      </c>
      <c r="B43" s="96" t="s">
        <v>322</v>
      </c>
      <c r="C43" s="88">
        <v>79928115</v>
      </c>
      <c r="D43" s="88" t="s">
        <v>218</v>
      </c>
      <c r="E43" s="95">
        <v>5</v>
      </c>
      <c r="F43" s="88" t="s">
        <v>259</v>
      </c>
      <c r="G43" s="94">
        <v>14.85</v>
      </c>
      <c r="H43" s="143">
        <f t="shared" si="0"/>
        <v>74.25</v>
      </c>
      <c r="I43" s="148">
        <v>23</v>
      </c>
      <c r="J43" s="141">
        <f t="shared" si="6"/>
        <v>18.265499999999999</v>
      </c>
      <c r="K43" s="146">
        <f t="shared" si="7"/>
        <v>91.327500000000001</v>
      </c>
      <c r="L43" s="20"/>
    </row>
    <row r="44" spans="1:12">
      <c r="A44" s="131">
        <v>40</v>
      </c>
      <c r="B44" s="96" t="s">
        <v>238</v>
      </c>
      <c r="C44" s="88"/>
      <c r="D44" s="88"/>
      <c r="E44" s="95">
        <v>20</v>
      </c>
      <c r="F44" s="88" t="s">
        <v>233</v>
      </c>
      <c r="G44" s="94">
        <v>83.54</v>
      </c>
      <c r="H44" s="143">
        <f t="shared" si="0"/>
        <v>1670.8000000000002</v>
      </c>
      <c r="I44" s="148">
        <v>23</v>
      </c>
      <c r="J44" s="141">
        <f t="shared" si="6"/>
        <v>102.75420000000001</v>
      </c>
      <c r="K44" s="146">
        <f t="shared" si="7"/>
        <v>2055.0840000000003</v>
      </c>
      <c r="L44" s="20"/>
    </row>
    <row r="45" spans="1:12">
      <c r="A45" s="131">
        <v>41</v>
      </c>
      <c r="B45" s="96" t="s">
        <v>303</v>
      </c>
      <c r="C45" s="88"/>
      <c r="D45" s="88"/>
      <c r="E45" s="95">
        <v>30</v>
      </c>
      <c r="F45" s="88" t="s">
        <v>134</v>
      </c>
      <c r="G45" s="94">
        <v>20.87</v>
      </c>
      <c r="H45" s="143">
        <f t="shared" si="0"/>
        <v>626.1</v>
      </c>
      <c r="I45" s="148">
        <v>23</v>
      </c>
      <c r="J45" s="141">
        <f t="shared" si="6"/>
        <v>25.670100000000001</v>
      </c>
      <c r="K45" s="146">
        <f t="shared" si="7"/>
        <v>770.10300000000007</v>
      </c>
      <c r="L45" s="20"/>
    </row>
    <row r="46" spans="1:12">
      <c r="A46" s="131">
        <v>42</v>
      </c>
      <c r="B46" s="96" t="s">
        <v>295</v>
      </c>
      <c r="C46" s="88"/>
      <c r="D46" s="88" t="s">
        <v>218</v>
      </c>
      <c r="E46" s="95">
        <v>15</v>
      </c>
      <c r="F46" s="88" t="s">
        <v>63</v>
      </c>
      <c r="G46" s="94">
        <v>20.25</v>
      </c>
      <c r="H46" s="143">
        <f t="shared" si="0"/>
        <v>303.75</v>
      </c>
      <c r="I46" s="148">
        <v>23</v>
      </c>
      <c r="J46" s="146">
        <f t="shared" si="6"/>
        <v>24.907499999999999</v>
      </c>
      <c r="K46" s="146">
        <f t="shared" si="7"/>
        <v>373.61250000000001</v>
      </c>
      <c r="L46" s="20"/>
    </row>
    <row r="47" spans="1:12">
      <c r="A47" s="131">
        <v>43</v>
      </c>
      <c r="B47" s="96" t="s">
        <v>293</v>
      </c>
      <c r="C47" s="112"/>
      <c r="D47" s="88" t="s">
        <v>284</v>
      </c>
      <c r="E47" s="95">
        <v>3</v>
      </c>
      <c r="F47" s="88" t="s">
        <v>201</v>
      </c>
      <c r="G47" s="113">
        <v>20.87</v>
      </c>
      <c r="H47" s="143">
        <f t="shared" si="0"/>
        <v>62.61</v>
      </c>
      <c r="I47" s="148">
        <v>23</v>
      </c>
      <c r="J47" s="141">
        <f t="shared" si="6"/>
        <v>25.670100000000001</v>
      </c>
      <c r="K47" s="146">
        <f t="shared" si="7"/>
        <v>77.010300000000001</v>
      </c>
      <c r="L47" s="20"/>
    </row>
    <row r="48" spans="1:12">
      <c r="A48" s="131">
        <v>44</v>
      </c>
      <c r="B48" s="96" t="s">
        <v>239</v>
      </c>
      <c r="C48" s="88"/>
      <c r="D48" s="88"/>
      <c r="E48" s="95">
        <v>4</v>
      </c>
      <c r="F48" s="88" t="s">
        <v>240</v>
      </c>
      <c r="G48" s="94">
        <v>30.38</v>
      </c>
      <c r="H48" s="138">
        <f t="shared" si="0"/>
        <v>121.52</v>
      </c>
      <c r="I48" s="148">
        <v>23</v>
      </c>
      <c r="J48" s="141">
        <f t="shared" si="6"/>
        <v>37.367399999999996</v>
      </c>
      <c r="K48" s="141">
        <f t="shared" si="7"/>
        <v>149.46959999999999</v>
      </c>
      <c r="L48" s="20"/>
    </row>
    <row r="49" spans="1:12" ht="24">
      <c r="A49" s="131">
        <v>45</v>
      </c>
      <c r="B49" s="96" t="s">
        <v>395</v>
      </c>
      <c r="C49" s="88" t="s">
        <v>396</v>
      </c>
      <c r="D49" s="88" t="s">
        <v>218</v>
      </c>
      <c r="E49" s="95">
        <v>2</v>
      </c>
      <c r="F49" s="88" t="s">
        <v>134</v>
      </c>
      <c r="G49" s="94">
        <v>13.24</v>
      </c>
      <c r="H49" s="138">
        <f t="shared" si="0"/>
        <v>26.48</v>
      </c>
      <c r="I49" s="148">
        <v>23</v>
      </c>
      <c r="J49" s="141">
        <f t="shared" si="6"/>
        <v>16.2852</v>
      </c>
      <c r="K49" s="146">
        <f t="shared" si="7"/>
        <v>32.570399999999999</v>
      </c>
      <c r="L49" s="20"/>
    </row>
    <row r="50" spans="1:12" ht="24">
      <c r="A50" s="131">
        <v>46</v>
      </c>
      <c r="B50" s="96" t="s">
        <v>393</v>
      </c>
      <c r="C50" s="88" t="s">
        <v>394</v>
      </c>
      <c r="D50" s="88" t="s">
        <v>218</v>
      </c>
      <c r="E50" s="95">
        <v>6</v>
      </c>
      <c r="F50" s="88" t="s">
        <v>134</v>
      </c>
      <c r="G50" s="94">
        <v>12.44</v>
      </c>
      <c r="H50" s="143">
        <f t="shared" si="0"/>
        <v>74.64</v>
      </c>
      <c r="I50" s="148">
        <v>23</v>
      </c>
      <c r="J50" s="146">
        <f t="shared" si="6"/>
        <v>15.3012</v>
      </c>
      <c r="K50" s="146">
        <f t="shared" si="7"/>
        <v>91.807199999999995</v>
      </c>
      <c r="L50" s="20"/>
    </row>
    <row r="51" spans="1:12" ht="24">
      <c r="A51" s="131">
        <v>47</v>
      </c>
      <c r="B51" s="96" t="s">
        <v>391</v>
      </c>
      <c r="C51" s="88" t="s">
        <v>392</v>
      </c>
      <c r="D51" s="88" t="s">
        <v>218</v>
      </c>
      <c r="E51" s="95">
        <v>4</v>
      </c>
      <c r="F51" s="88" t="s">
        <v>71</v>
      </c>
      <c r="G51" s="94">
        <v>7.68</v>
      </c>
      <c r="H51" s="138">
        <f t="shared" si="0"/>
        <v>30.72</v>
      </c>
      <c r="I51" s="148">
        <v>23</v>
      </c>
      <c r="J51" s="141">
        <f t="shared" si="6"/>
        <v>9.4463999999999988</v>
      </c>
      <c r="K51" s="141">
        <f t="shared" si="7"/>
        <v>37.785599999999995</v>
      </c>
      <c r="L51" s="20"/>
    </row>
    <row r="52" spans="1:12">
      <c r="A52" s="131">
        <v>48</v>
      </c>
      <c r="B52" s="96" t="s">
        <v>241</v>
      </c>
      <c r="C52" s="88"/>
      <c r="D52" s="88"/>
      <c r="E52" s="95">
        <v>2</v>
      </c>
      <c r="F52" s="88" t="s">
        <v>233</v>
      </c>
      <c r="G52" s="94">
        <v>261.52</v>
      </c>
      <c r="H52" s="143">
        <f t="shared" si="0"/>
        <v>523.04</v>
      </c>
      <c r="I52" s="148">
        <v>23</v>
      </c>
      <c r="J52" s="146">
        <f t="shared" si="6"/>
        <v>321.66959999999995</v>
      </c>
      <c r="K52" s="146">
        <f t="shared" si="7"/>
        <v>643.33919999999989</v>
      </c>
      <c r="L52" s="20"/>
    </row>
    <row r="53" spans="1:12" s="12" customFormat="1">
      <c r="A53" s="131">
        <v>49</v>
      </c>
      <c r="B53" s="108" t="s">
        <v>209</v>
      </c>
      <c r="C53" s="109">
        <v>424433203</v>
      </c>
      <c r="D53" s="110" t="s">
        <v>203</v>
      </c>
      <c r="E53" s="100">
        <v>20</v>
      </c>
      <c r="F53" s="107" t="s">
        <v>201</v>
      </c>
      <c r="G53" s="94">
        <v>15.83</v>
      </c>
      <c r="H53" s="143">
        <f t="shared" si="0"/>
        <v>316.60000000000002</v>
      </c>
      <c r="I53" s="148">
        <v>23</v>
      </c>
      <c r="J53" s="141">
        <f t="shared" si="6"/>
        <v>19.4709</v>
      </c>
      <c r="K53" s="146">
        <f t="shared" si="7"/>
        <v>389.41800000000001</v>
      </c>
      <c r="L53" s="20"/>
    </row>
    <row r="54" spans="1:12">
      <c r="A54" s="131">
        <v>50</v>
      </c>
      <c r="B54" s="89" t="s">
        <v>370</v>
      </c>
      <c r="C54" s="90">
        <v>456060111</v>
      </c>
      <c r="D54" s="91" t="s">
        <v>219</v>
      </c>
      <c r="E54" s="92">
        <v>2</v>
      </c>
      <c r="F54" s="91" t="s">
        <v>144</v>
      </c>
      <c r="G54" s="93">
        <v>97.32</v>
      </c>
      <c r="H54" s="143">
        <f t="shared" si="0"/>
        <v>194.64</v>
      </c>
      <c r="I54" s="148">
        <v>23</v>
      </c>
      <c r="J54" s="146">
        <f t="shared" si="6"/>
        <v>119.70359999999999</v>
      </c>
      <c r="K54" s="146">
        <f t="shared" si="7"/>
        <v>239.40719999999999</v>
      </c>
      <c r="L54" s="20"/>
    </row>
    <row r="55" spans="1:12">
      <c r="A55" s="131">
        <v>51</v>
      </c>
      <c r="B55" s="96" t="s">
        <v>242</v>
      </c>
      <c r="C55" s="88"/>
      <c r="D55" s="88" t="s">
        <v>218</v>
      </c>
      <c r="E55" s="95">
        <v>1</v>
      </c>
      <c r="F55" s="88" t="s">
        <v>253</v>
      </c>
      <c r="G55" s="94">
        <v>7.17</v>
      </c>
      <c r="H55" s="138">
        <f t="shared" si="0"/>
        <v>7.17</v>
      </c>
      <c r="I55" s="148">
        <v>8</v>
      </c>
      <c r="J55" s="141">
        <f t="shared" ref="J55:J56" si="8">G55*1.08</f>
        <v>7.7436000000000007</v>
      </c>
      <c r="K55" s="141">
        <f t="shared" ref="K55:K57" si="9">E55*G55*1.08</f>
        <v>7.7436000000000007</v>
      </c>
      <c r="L55" s="20"/>
    </row>
    <row r="56" spans="1:12">
      <c r="A56" s="131">
        <v>52</v>
      </c>
      <c r="B56" s="96" t="s">
        <v>331</v>
      </c>
      <c r="C56" s="88">
        <v>459560117</v>
      </c>
      <c r="D56" s="88" t="s">
        <v>218</v>
      </c>
      <c r="E56" s="95">
        <v>5</v>
      </c>
      <c r="F56" s="88" t="s">
        <v>259</v>
      </c>
      <c r="G56" s="94">
        <v>33.76</v>
      </c>
      <c r="H56" s="143">
        <f t="shared" si="0"/>
        <v>168.79999999999998</v>
      </c>
      <c r="I56" s="148">
        <v>8</v>
      </c>
      <c r="J56" s="141">
        <f t="shared" si="8"/>
        <v>36.460799999999999</v>
      </c>
      <c r="K56" s="146">
        <f t="shared" si="9"/>
        <v>182.304</v>
      </c>
      <c r="L56" s="20"/>
    </row>
    <row r="57" spans="1:12">
      <c r="A57" s="131">
        <v>53</v>
      </c>
      <c r="B57" s="97" t="s">
        <v>211</v>
      </c>
      <c r="C57" s="98">
        <v>114595600</v>
      </c>
      <c r="D57" s="99" t="s">
        <v>203</v>
      </c>
      <c r="E57" s="100">
        <v>28</v>
      </c>
      <c r="F57" s="88" t="s">
        <v>206</v>
      </c>
      <c r="G57" s="94">
        <v>31.26</v>
      </c>
      <c r="H57" s="143">
        <f t="shared" si="0"/>
        <v>875.28000000000009</v>
      </c>
      <c r="I57" s="148">
        <v>8</v>
      </c>
      <c r="J57" s="141">
        <f>G57*1.08</f>
        <v>33.760800000000003</v>
      </c>
      <c r="K57" s="146">
        <f t="shared" si="9"/>
        <v>945.30240000000015</v>
      </c>
      <c r="L57" s="20"/>
    </row>
    <row r="58" spans="1:12">
      <c r="A58" s="131">
        <v>54</v>
      </c>
      <c r="B58" s="96" t="s">
        <v>243</v>
      </c>
      <c r="C58" s="88"/>
      <c r="D58" s="88"/>
      <c r="E58" s="95">
        <v>4</v>
      </c>
      <c r="F58" s="88" t="s">
        <v>201</v>
      </c>
      <c r="G58" s="94">
        <v>51.47</v>
      </c>
      <c r="H58" s="138">
        <f t="shared" si="0"/>
        <v>205.88</v>
      </c>
      <c r="I58" s="148">
        <v>23</v>
      </c>
      <c r="J58" s="141">
        <f t="shared" si="4"/>
        <v>63.308099999999996</v>
      </c>
      <c r="K58" s="146">
        <f t="shared" si="5"/>
        <v>253.23239999999998</v>
      </c>
      <c r="L58" s="20"/>
    </row>
    <row r="59" spans="1:12">
      <c r="A59" s="131">
        <v>55</v>
      </c>
      <c r="B59" s="96" t="s">
        <v>359</v>
      </c>
      <c r="C59" s="88">
        <v>115208603</v>
      </c>
      <c r="D59" s="88" t="s">
        <v>203</v>
      </c>
      <c r="E59" s="95">
        <v>30</v>
      </c>
      <c r="F59" s="88" t="s">
        <v>72</v>
      </c>
      <c r="G59" s="94">
        <v>14.76</v>
      </c>
      <c r="H59" s="143">
        <f>E59*G59</f>
        <v>442.8</v>
      </c>
      <c r="I59" s="148">
        <v>23</v>
      </c>
      <c r="J59" s="146">
        <f t="shared" ref="J59:J81" si="10">G59*1.23</f>
        <v>18.154799999999998</v>
      </c>
      <c r="K59" s="146">
        <f t="shared" ref="K59:K81" si="11">E59*G59*1.23</f>
        <v>544.64400000000001</v>
      </c>
      <c r="L59" s="20"/>
    </row>
    <row r="60" spans="1:12" ht="24">
      <c r="A60" s="131">
        <v>56</v>
      </c>
      <c r="B60" s="96" t="s">
        <v>389</v>
      </c>
      <c r="C60" s="88" t="s">
        <v>390</v>
      </c>
      <c r="D60" s="88" t="s">
        <v>218</v>
      </c>
      <c r="E60" s="95">
        <v>10</v>
      </c>
      <c r="F60" s="88" t="s">
        <v>71</v>
      </c>
      <c r="G60" s="94">
        <v>9.6999999999999993</v>
      </c>
      <c r="H60" s="143">
        <f t="shared" si="0"/>
        <v>97</v>
      </c>
      <c r="I60" s="148">
        <v>23</v>
      </c>
      <c r="J60" s="141">
        <f t="shared" si="10"/>
        <v>11.930999999999999</v>
      </c>
      <c r="K60" s="146">
        <f t="shared" si="11"/>
        <v>119.31</v>
      </c>
      <c r="L60" s="20"/>
    </row>
    <row r="61" spans="1:12">
      <c r="A61" s="131">
        <v>57</v>
      </c>
      <c r="B61" s="96" t="s">
        <v>308</v>
      </c>
      <c r="C61" s="88"/>
      <c r="D61" s="88"/>
      <c r="E61" s="95">
        <v>40</v>
      </c>
      <c r="F61" s="88" t="s">
        <v>134</v>
      </c>
      <c r="G61" s="94">
        <v>11.91</v>
      </c>
      <c r="H61" s="143">
        <f t="shared" si="0"/>
        <v>476.4</v>
      </c>
      <c r="I61" s="148">
        <v>23</v>
      </c>
      <c r="J61" s="141">
        <f t="shared" si="10"/>
        <v>14.6493</v>
      </c>
      <c r="K61" s="146">
        <f t="shared" si="11"/>
        <v>585.97199999999998</v>
      </c>
      <c r="L61" s="20"/>
    </row>
    <row r="62" spans="1:12">
      <c r="A62" s="131">
        <v>58</v>
      </c>
      <c r="B62" s="96" t="s">
        <v>318</v>
      </c>
      <c r="C62" s="88">
        <v>529603115</v>
      </c>
      <c r="D62" s="88" t="s">
        <v>218</v>
      </c>
      <c r="E62" s="95">
        <v>3</v>
      </c>
      <c r="F62" s="88" t="s">
        <v>67</v>
      </c>
      <c r="G62" s="94">
        <v>25.66</v>
      </c>
      <c r="H62" s="143">
        <f t="shared" si="0"/>
        <v>76.98</v>
      </c>
      <c r="I62" s="148">
        <v>23</v>
      </c>
      <c r="J62" s="146">
        <f t="shared" si="10"/>
        <v>31.561799999999998</v>
      </c>
      <c r="K62" s="146">
        <f t="shared" si="11"/>
        <v>94.685400000000001</v>
      </c>
      <c r="L62" s="20"/>
    </row>
    <row r="63" spans="1:12">
      <c r="A63" s="131">
        <v>59</v>
      </c>
      <c r="B63" s="96" t="s">
        <v>315</v>
      </c>
      <c r="C63" s="88">
        <v>530230115</v>
      </c>
      <c r="D63" s="88" t="s">
        <v>218</v>
      </c>
      <c r="E63" s="95">
        <v>3</v>
      </c>
      <c r="F63" s="88" t="s">
        <v>259</v>
      </c>
      <c r="G63" s="94">
        <v>28.69</v>
      </c>
      <c r="H63" s="143">
        <f t="shared" si="0"/>
        <v>86.070000000000007</v>
      </c>
      <c r="I63" s="148">
        <v>23</v>
      </c>
      <c r="J63" s="141">
        <f t="shared" si="10"/>
        <v>35.288699999999999</v>
      </c>
      <c r="K63" s="146">
        <f t="shared" si="11"/>
        <v>105.8661</v>
      </c>
      <c r="L63" s="20"/>
    </row>
    <row r="64" spans="1:12">
      <c r="A64" s="131">
        <v>60</v>
      </c>
      <c r="B64" s="97" t="s">
        <v>205</v>
      </c>
      <c r="C64" s="98">
        <v>425382100</v>
      </c>
      <c r="D64" s="99" t="s">
        <v>203</v>
      </c>
      <c r="E64" s="100">
        <v>10</v>
      </c>
      <c r="F64" s="88" t="s">
        <v>206</v>
      </c>
      <c r="G64" s="94">
        <v>14.69</v>
      </c>
      <c r="H64" s="143">
        <f t="shared" si="0"/>
        <v>146.9</v>
      </c>
      <c r="I64" s="148">
        <v>23</v>
      </c>
      <c r="J64" s="146">
        <f t="shared" si="10"/>
        <v>18.0687</v>
      </c>
      <c r="K64" s="146">
        <f t="shared" si="11"/>
        <v>180.68700000000001</v>
      </c>
      <c r="L64" s="20"/>
    </row>
    <row r="65" spans="1:12">
      <c r="A65" s="131">
        <v>61</v>
      </c>
      <c r="B65" s="96" t="s">
        <v>297</v>
      </c>
      <c r="C65" s="88"/>
      <c r="D65" s="88" t="s">
        <v>218</v>
      </c>
      <c r="E65" s="95">
        <v>6</v>
      </c>
      <c r="F65" s="88" t="s">
        <v>63</v>
      </c>
      <c r="G65" s="94">
        <v>24.48</v>
      </c>
      <c r="H65" s="143">
        <f t="shared" si="0"/>
        <v>146.88</v>
      </c>
      <c r="I65" s="148">
        <v>23</v>
      </c>
      <c r="J65" s="146">
        <f t="shared" si="10"/>
        <v>30.110399999999998</v>
      </c>
      <c r="K65" s="146">
        <f t="shared" si="11"/>
        <v>180.66239999999999</v>
      </c>
      <c r="L65" s="20"/>
    </row>
    <row r="66" spans="1:12">
      <c r="A66" s="131">
        <v>62</v>
      </c>
      <c r="B66" s="96" t="s">
        <v>289</v>
      </c>
      <c r="C66" s="112"/>
      <c r="D66" s="88" t="s">
        <v>284</v>
      </c>
      <c r="E66" s="95">
        <v>15</v>
      </c>
      <c r="F66" s="88" t="s">
        <v>201</v>
      </c>
      <c r="G66" s="94">
        <v>11.8</v>
      </c>
      <c r="H66" s="143">
        <f t="shared" si="0"/>
        <v>177</v>
      </c>
      <c r="I66" s="148">
        <v>23</v>
      </c>
      <c r="J66" s="141">
        <f t="shared" si="10"/>
        <v>14.514000000000001</v>
      </c>
      <c r="K66" s="146">
        <f t="shared" si="11"/>
        <v>217.71</v>
      </c>
      <c r="L66" s="20"/>
    </row>
    <row r="67" spans="1:12">
      <c r="A67" s="131">
        <v>63</v>
      </c>
      <c r="B67" s="96" t="s">
        <v>313</v>
      </c>
      <c r="C67" s="88">
        <v>5697760114</v>
      </c>
      <c r="D67" s="88" t="s">
        <v>218</v>
      </c>
      <c r="E67" s="95">
        <v>3</v>
      </c>
      <c r="F67" s="88" t="s">
        <v>67</v>
      </c>
      <c r="G67" s="94">
        <v>11.84</v>
      </c>
      <c r="H67" s="143">
        <f t="shared" si="0"/>
        <v>35.519999999999996</v>
      </c>
      <c r="I67" s="148">
        <v>23</v>
      </c>
      <c r="J67" s="146">
        <f t="shared" si="10"/>
        <v>14.5632</v>
      </c>
      <c r="K67" s="146">
        <f t="shared" si="11"/>
        <v>43.689599999999992</v>
      </c>
      <c r="L67" s="20"/>
    </row>
    <row r="68" spans="1:12">
      <c r="A68" s="131">
        <v>64</v>
      </c>
      <c r="B68" s="116" t="s">
        <v>371</v>
      </c>
      <c r="C68" s="115">
        <v>568760114</v>
      </c>
      <c r="D68" s="91" t="s">
        <v>219</v>
      </c>
      <c r="E68" s="92">
        <v>5</v>
      </c>
      <c r="F68" s="91" t="s">
        <v>79</v>
      </c>
      <c r="G68" s="93">
        <v>16.350000000000001</v>
      </c>
      <c r="H68" s="138">
        <f t="shared" si="0"/>
        <v>81.75</v>
      </c>
      <c r="I68" s="148">
        <v>23</v>
      </c>
      <c r="J68" s="141">
        <f t="shared" si="10"/>
        <v>20.110500000000002</v>
      </c>
      <c r="K68" s="141">
        <f t="shared" si="11"/>
        <v>100.55249999999999</v>
      </c>
      <c r="L68" s="20"/>
    </row>
    <row r="69" spans="1:12">
      <c r="A69" s="131">
        <v>65</v>
      </c>
      <c r="B69" s="96" t="s">
        <v>244</v>
      </c>
      <c r="C69" s="88"/>
      <c r="D69" s="88"/>
      <c r="E69" s="95">
        <v>12</v>
      </c>
      <c r="F69" s="88" t="s">
        <v>201</v>
      </c>
      <c r="G69" s="94">
        <v>25.77</v>
      </c>
      <c r="H69" s="143">
        <f t="shared" si="0"/>
        <v>309.24</v>
      </c>
      <c r="I69" s="148">
        <v>23</v>
      </c>
      <c r="J69" s="141">
        <f t="shared" si="10"/>
        <v>31.697099999999999</v>
      </c>
      <c r="K69" s="146">
        <f t="shared" si="11"/>
        <v>380.36520000000002</v>
      </c>
      <c r="L69" s="20"/>
    </row>
    <row r="70" spans="1:12">
      <c r="A70" s="131">
        <v>66</v>
      </c>
      <c r="B70" s="96" t="s">
        <v>245</v>
      </c>
      <c r="C70" s="88"/>
      <c r="D70" s="88"/>
      <c r="E70" s="95">
        <v>10</v>
      </c>
      <c r="F70" s="88" t="s">
        <v>233</v>
      </c>
      <c r="G70" s="94">
        <v>59.06</v>
      </c>
      <c r="H70" s="143">
        <f t="shared" ref="H70:H133" si="12">E70*G70</f>
        <v>590.6</v>
      </c>
      <c r="I70" s="148">
        <v>23</v>
      </c>
      <c r="J70" s="146">
        <f t="shared" si="10"/>
        <v>72.643799999999999</v>
      </c>
      <c r="K70" s="146">
        <f t="shared" si="11"/>
        <v>726.43799999999999</v>
      </c>
      <c r="L70" s="20"/>
    </row>
    <row r="71" spans="1:12" s="12" customFormat="1">
      <c r="A71" s="131">
        <v>67</v>
      </c>
      <c r="B71" s="105" t="s">
        <v>334</v>
      </c>
      <c r="C71" s="107" t="s">
        <v>335</v>
      </c>
      <c r="D71" s="107" t="s">
        <v>218</v>
      </c>
      <c r="E71" s="95">
        <v>3</v>
      </c>
      <c r="F71" s="107" t="s">
        <v>333</v>
      </c>
      <c r="G71" s="94">
        <v>15.2</v>
      </c>
      <c r="H71" s="143">
        <f t="shared" si="12"/>
        <v>45.599999999999994</v>
      </c>
      <c r="I71" s="148">
        <v>23</v>
      </c>
      <c r="J71" s="146">
        <f t="shared" si="10"/>
        <v>18.695999999999998</v>
      </c>
      <c r="K71" s="146">
        <f t="shared" si="11"/>
        <v>56.087999999999994</v>
      </c>
      <c r="L71" s="20"/>
    </row>
    <row r="72" spans="1:12">
      <c r="A72" s="131">
        <v>68</v>
      </c>
      <c r="B72" s="96" t="s">
        <v>246</v>
      </c>
      <c r="C72" s="88"/>
      <c r="D72" s="88"/>
      <c r="E72" s="95">
        <v>15</v>
      </c>
      <c r="F72" s="88" t="s">
        <v>201</v>
      </c>
      <c r="G72" s="94">
        <v>16.489999999999998</v>
      </c>
      <c r="H72" s="143">
        <f t="shared" si="12"/>
        <v>247.34999999999997</v>
      </c>
      <c r="I72" s="148">
        <v>23</v>
      </c>
      <c r="J72" s="146">
        <f t="shared" si="10"/>
        <v>20.282699999999998</v>
      </c>
      <c r="K72" s="146">
        <f t="shared" si="11"/>
        <v>304.24049999999994</v>
      </c>
      <c r="L72" s="20"/>
    </row>
    <row r="73" spans="1:12">
      <c r="A73" s="131">
        <v>69</v>
      </c>
      <c r="B73" s="96" t="s">
        <v>311</v>
      </c>
      <c r="C73" s="88"/>
      <c r="D73" s="88" t="s">
        <v>218</v>
      </c>
      <c r="E73" s="95">
        <v>4</v>
      </c>
      <c r="F73" s="88" t="s">
        <v>309</v>
      </c>
      <c r="G73" s="94">
        <v>13.5</v>
      </c>
      <c r="H73" s="143">
        <f t="shared" si="12"/>
        <v>54</v>
      </c>
      <c r="I73" s="148">
        <v>23</v>
      </c>
      <c r="J73" s="146">
        <f t="shared" si="10"/>
        <v>16.605</v>
      </c>
      <c r="K73" s="146">
        <f t="shared" si="11"/>
        <v>66.42</v>
      </c>
      <c r="L73" s="20"/>
    </row>
    <row r="74" spans="1:12">
      <c r="A74" s="131">
        <v>70</v>
      </c>
      <c r="B74" s="116" t="s">
        <v>372</v>
      </c>
      <c r="C74" s="115">
        <v>575283115</v>
      </c>
      <c r="D74" s="91" t="s">
        <v>219</v>
      </c>
      <c r="E74" s="92">
        <v>2</v>
      </c>
      <c r="F74" s="91" t="s">
        <v>79</v>
      </c>
      <c r="G74" s="93">
        <v>12.91</v>
      </c>
      <c r="H74" s="138">
        <f t="shared" si="12"/>
        <v>25.82</v>
      </c>
      <c r="I74" s="148">
        <v>23</v>
      </c>
      <c r="J74" s="141">
        <f t="shared" si="10"/>
        <v>15.879300000000001</v>
      </c>
      <c r="K74" s="141">
        <f t="shared" si="11"/>
        <v>31.758600000000001</v>
      </c>
      <c r="L74" s="20"/>
    </row>
    <row r="75" spans="1:12">
      <c r="A75" s="131">
        <v>71</v>
      </c>
      <c r="B75" s="96" t="s">
        <v>247</v>
      </c>
      <c r="C75" s="88"/>
      <c r="D75" s="88"/>
      <c r="E75" s="95">
        <v>10</v>
      </c>
      <c r="F75" s="88" t="s">
        <v>201</v>
      </c>
      <c r="G75" s="94">
        <v>5.43</v>
      </c>
      <c r="H75" s="143">
        <f t="shared" si="12"/>
        <v>54.3</v>
      </c>
      <c r="I75" s="148">
        <v>23</v>
      </c>
      <c r="J75" s="141">
        <f t="shared" si="10"/>
        <v>6.6788999999999996</v>
      </c>
      <c r="K75" s="146">
        <f t="shared" si="11"/>
        <v>66.789000000000001</v>
      </c>
      <c r="L75" s="20"/>
    </row>
    <row r="76" spans="1:12" ht="24">
      <c r="A76" s="131">
        <v>72</v>
      </c>
      <c r="B76" s="133" t="s">
        <v>417</v>
      </c>
      <c r="C76" s="88"/>
      <c r="D76" s="88"/>
      <c r="E76" s="95">
        <v>8</v>
      </c>
      <c r="F76" s="88" t="s">
        <v>248</v>
      </c>
      <c r="G76" s="94">
        <v>17.73</v>
      </c>
      <c r="H76" s="143">
        <f t="shared" si="12"/>
        <v>141.84</v>
      </c>
      <c r="I76" s="148">
        <v>23</v>
      </c>
      <c r="J76" s="146">
        <f t="shared" si="10"/>
        <v>21.8079</v>
      </c>
      <c r="K76" s="146">
        <f t="shared" si="11"/>
        <v>174.4632</v>
      </c>
      <c r="L76" s="20"/>
    </row>
    <row r="77" spans="1:12">
      <c r="A77" s="131">
        <v>73</v>
      </c>
      <c r="B77" s="96" t="s">
        <v>319</v>
      </c>
      <c r="C77" s="88">
        <v>575283115</v>
      </c>
      <c r="D77" s="88" t="s">
        <v>218</v>
      </c>
      <c r="E77" s="95">
        <v>3</v>
      </c>
      <c r="F77" s="88" t="s">
        <v>67</v>
      </c>
      <c r="G77" s="94">
        <v>12.91</v>
      </c>
      <c r="H77" s="138">
        <f t="shared" si="12"/>
        <v>38.730000000000004</v>
      </c>
      <c r="I77" s="148">
        <v>23</v>
      </c>
      <c r="J77" s="141">
        <f t="shared" si="10"/>
        <v>15.879300000000001</v>
      </c>
      <c r="K77" s="141">
        <f t="shared" si="11"/>
        <v>47.637900000000002</v>
      </c>
      <c r="L77" s="20"/>
    </row>
    <row r="78" spans="1:12">
      <c r="A78" s="131">
        <v>74</v>
      </c>
      <c r="B78" s="96" t="s">
        <v>316</v>
      </c>
      <c r="C78" s="88">
        <v>575640115</v>
      </c>
      <c r="D78" s="88" t="s">
        <v>218</v>
      </c>
      <c r="E78" s="95">
        <v>3</v>
      </c>
      <c r="F78" s="88" t="s">
        <v>259</v>
      </c>
      <c r="G78" s="94">
        <v>155.61000000000001</v>
      </c>
      <c r="H78" s="138">
        <f t="shared" si="12"/>
        <v>466.83000000000004</v>
      </c>
      <c r="I78" s="148">
        <v>23</v>
      </c>
      <c r="J78" s="141">
        <f t="shared" si="10"/>
        <v>191.40030000000002</v>
      </c>
      <c r="K78" s="141">
        <f t="shared" si="11"/>
        <v>574.20090000000005</v>
      </c>
      <c r="L78" s="20"/>
    </row>
    <row r="79" spans="1:12">
      <c r="A79" s="131">
        <v>75</v>
      </c>
      <c r="B79" s="96" t="s">
        <v>332</v>
      </c>
      <c r="C79" s="88">
        <v>575860111</v>
      </c>
      <c r="D79" s="88" t="s">
        <v>218</v>
      </c>
      <c r="E79" s="95">
        <v>5</v>
      </c>
      <c r="F79" s="88" t="s">
        <v>259</v>
      </c>
      <c r="G79" s="94">
        <v>13.5</v>
      </c>
      <c r="H79" s="143">
        <f t="shared" si="12"/>
        <v>67.5</v>
      </c>
      <c r="I79" s="148">
        <v>23</v>
      </c>
      <c r="J79" s="146">
        <f t="shared" si="10"/>
        <v>16.605</v>
      </c>
      <c r="K79" s="146">
        <f t="shared" si="11"/>
        <v>83.025000000000006</v>
      </c>
      <c r="L79" s="20"/>
    </row>
    <row r="80" spans="1:12">
      <c r="A80" s="131">
        <v>76</v>
      </c>
      <c r="B80" s="96" t="s">
        <v>312</v>
      </c>
      <c r="C80" s="88">
        <v>577970116</v>
      </c>
      <c r="D80" s="88" t="s">
        <v>218</v>
      </c>
      <c r="E80" s="95">
        <v>3</v>
      </c>
      <c r="F80" s="88" t="s">
        <v>147</v>
      </c>
      <c r="G80" s="94">
        <v>162.86000000000001</v>
      </c>
      <c r="H80" s="138">
        <f t="shared" si="12"/>
        <v>488.58000000000004</v>
      </c>
      <c r="I80" s="148">
        <v>23</v>
      </c>
      <c r="J80" s="141">
        <f t="shared" si="10"/>
        <v>200.31780000000001</v>
      </c>
      <c r="K80" s="141">
        <f t="shared" si="11"/>
        <v>600.95339999999999</v>
      </c>
      <c r="L80" s="20"/>
    </row>
    <row r="81" spans="1:12">
      <c r="A81" s="131">
        <v>77</v>
      </c>
      <c r="B81" s="96" t="s">
        <v>249</v>
      </c>
      <c r="C81" s="88"/>
      <c r="D81" s="88"/>
      <c r="E81" s="95">
        <v>4</v>
      </c>
      <c r="F81" s="88" t="s">
        <v>233</v>
      </c>
      <c r="G81" s="94">
        <v>67.510000000000005</v>
      </c>
      <c r="H81" s="138">
        <f t="shared" si="12"/>
        <v>270.04000000000002</v>
      </c>
      <c r="I81" s="148">
        <v>23</v>
      </c>
      <c r="J81" s="141">
        <f t="shared" si="10"/>
        <v>83.037300000000002</v>
      </c>
      <c r="K81" s="141">
        <f t="shared" si="11"/>
        <v>332.14920000000001</v>
      </c>
      <c r="L81" s="20"/>
    </row>
    <row r="82" spans="1:12">
      <c r="A82" s="131">
        <v>78</v>
      </c>
      <c r="B82" s="96" t="s">
        <v>351</v>
      </c>
      <c r="C82" s="88">
        <v>595530111</v>
      </c>
      <c r="D82" s="88" t="s">
        <v>218</v>
      </c>
      <c r="E82" s="95">
        <v>3</v>
      </c>
      <c r="F82" s="88" t="s">
        <v>259</v>
      </c>
      <c r="G82" s="94">
        <v>39.450000000000003</v>
      </c>
      <c r="H82" s="138">
        <f t="shared" si="12"/>
        <v>118.35000000000001</v>
      </c>
      <c r="I82" s="148">
        <v>5</v>
      </c>
      <c r="J82" s="141">
        <f>G82*1.05</f>
        <v>41.422500000000007</v>
      </c>
      <c r="K82" s="141">
        <f>E82*G82*1.05</f>
        <v>124.26750000000001</v>
      </c>
      <c r="L82" s="20"/>
    </row>
    <row r="83" spans="1:12">
      <c r="A83" s="131">
        <v>79</v>
      </c>
      <c r="B83" s="96" t="s">
        <v>250</v>
      </c>
      <c r="C83" s="88"/>
      <c r="D83" s="88"/>
      <c r="E83" s="95">
        <v>4</v>
      </c>
      <c r="F83" s="88" t="s">
        <v>251</v>
      </c>
      <c r="G83" s="94">
        <v>105.73</v>
      </c>
      <c r="H83" s="143">
        <f t="shared" si="12"/>
        <v>422.92</v>
      </c>
      <c r="I83" s="148">
        <v>23</v>
      </c>
      <c r="J83" s="146">
        <f t="shared" ref="J83:J128" si="13">G83*1.23</f>
        <v>130.0479</v>
      </c>
      <c r="K83" s="146">
        <f t="shared" ref="K83:K128" si="14">E83*G83*1.23</f>
        <v>520.19159999999999</v>
      </c>
      <c r="L83" s="20"/>
    </row>
    <row r="84" spans="1:12">
      <c r="A84" s="131">
        <v>80</v>
      </c>
      <c r="B84" s="96" t="s">
        <v>252</v>
      </c>
      <c r="C84" s="88"/>
      <c r="D84" s="88"/>
      <c r="E84" s="95">
        <v>4</v>
      </c>
      <c r="F84" s="88" t="s">
        <v>253</v>
      </c>
      <c r="G84" s="94">
        <v>97.1</v>
      </c>
      <c r="H84" s="143">
        <f t="shared" si="12"/>
        <v>388.4</v>
      </c>
      <c r="I84" s="148">
        <v>23</v>
      </c>
      <c r="J84" s="146">
        <f t="shared" ref="J84:J85" si="15">G84*1.23</f>
        <v>119.43299999999999</v>
      </c>
      <c r="K84" s="146">
        <f t="shared" ref="K84:K85" si="16">E84*G84*1.23</f>
        <v>477.73199999999997</v>
      </c>
      <c r="L84" s="20"/>
    </row>
    <row r="85" spans="1:12">
      <c r="A85" s="131">
        <v>81</v>
      </c>
      <c r="B85" s="96" t="s">
        <v>254</v>
      </c>
      <c r="C85" s="88"/>
      <c r="D85" s="88"/>
      <c r="E85" s="95">
        <v>4</v>
      </c>
      <c r="F85" s="88" t="s">
        <v>233</v>
      </c>
      <c r="G85" s="94">
        <v>310.54000000000002</v>
      </c>
      <c r="H85" s="143">
        <f t="shared" si="12"/>
        <v>1242.1600000000001</v>
      </c>
      <c r="I85" s="148">
        <v>23</v>
      </c>
      <c r="J85" s="146">
        <f t="shared" si="15"/>
        <v>381.96420000000001</v>
      </c>
      <c r="K85" s="146">
        <f t="shared" si="16"/>
        <v>1527.8568</v>
      </c>
      <c r="L85" s="20"/>
    </row>
    <row r="86" spans="1:12">
      <c r="A86" s="131">
        <v>82</v>
      </c>
      <c r="B86" s="96" t="s">
        <v>255</v>
      </c>
      <c r="C86" s="88"/>
      <c r="D86" s="88"/>
      <c r="E86" s="95">
        <v>4</v>
      </c>
      <c r="F86" s="88" t="s">
        <v>222</v>
      </c>
      <c r="G86" s="94">
        <v>62.1</v>
      </c>
      <c r="H86" s="143">
        <f t="shared" si="12"/>
        <v>248.4</v>
      </c>
      <c r="I86" s="148">
        <v>8</v>
      </c>
      <c r="J86" s="141">
        <f>G86*1.08</f>
        <v>67.068000000000012</v>
      </c>
      <c r="K86" s="146">
        <f t="shared" ref="K86:K87" si="17">E86*G86*1.08</f>
        <v>268.27200000000005</v>
      </c>
      <c r="L86" s="20"/>
    </row>
    <row r="87" spans="1:12">
      <c r="A87" s="131">
        <v>83</v>
      </c>
      <c r="B87" s="96" t="s">
        <v>255</v>
      </c>
      <c r="C87" s="88"/>
      <c r="D87" s="88" t="s">
        <v>218</v>
      </c>
      <c r="E87" s="95">
        <v>1</v>
      </c>
      <c r="F87" s="88" t="s">
        <v>253</v>
      </c>
      <c r="G87" s="94">
        <v>39.53</v>
      </c>
      <c r="H87" s="138">
        <f t="shared" si="12"/>
        <v>39.53</v>
      </c>
      <c r="I87" s="148">
        <v>8</v>
      </c>
      <c r="J87" s="141">
        <f>G87*1.08</f>
        <v>42.692400000000006</v>
      </c>
      <c r="K87" s="141">
        <f t="shared" si="17"/>
        <v>42.692400000000006</v>
      </c>
      <c r="L87" s="20"/>
    </row>
    <row r="88" spans="1:12">
      <c r="A88" s="131">
        <v>84</v>
      </c>
      <c r="B88" s="117" t="s">
        <v>398</v>
      </c>
      <c r="C88" s="102" t="s">
        <v>399</v>
      </c>
      <c r="D88" s="103" t="s">
        <v>400</v>
      </c>
      <c r="E88" s="118" t="s">
        <v>401</v>
      </c>
      <c r="F88" s="119" t="s">
        <v>197</v>
      </c>
      <c r="G88" s="94">
        <v>31.71</v>
      </c>
      <c r="H88" s="143">
        <f t="shared" si="12"/>
        <v>158.55000000000001</v>
      </c>
      <c r="I88" s="148">
        <v>23</v>
      </c>
      <c r="J88" s="146">
        <f t="shared" si="13"/>
        <v>39.003300000000003</v>
      </c>
      <c r="K88" s="146">
        <f t="shared" si="14"/>
        <v>195.01650000000001</v>
      </c>
      <c r="L88" s="20"/>
    </row>
    <row r="89" spans="1:12">
      <c r="A89" s="131">
        <v>85</v>
      </c>
      <c r="B89" s="101" t="s">
        <v>402</v>
      </c>
      <c r="C89" s="119">
        <v>1990</v>
      </c>
      <c r="D89" s="103" t="s">
        <v>400</v>
      </c>
      <c r="E89" s="118" t="s">
        <v>403</v>
      </c>
      <c r="F89" s="91" t="s">
        <v>404</v>
      </c>
      <c r="G89" s="94">
        <v>84.39</v>
      </c>
      <c r="H89" s="143">
        <f t="shared" si="12"/>
        <v>168.78</v>
      </c>
      <c r="I89" s="148">
        <v>23</v>
      </c>
      <c r="J89" s="141">
        <f t="shared" ref="J89:J90" si="18">G89*1.23</f>
        <v>103.7997</v>
      </c>
      <c r="K89" s="146">
        <f t="shared" ref="K89:K90" si="19">E89*G89*1.23</f>
        <v>207.5994</v>
      </c>
      <c r="L89" s="20"/>
    </row>
    <row r="90" spans="1:12">
      <c r="A90" s="131">
        <v>86</v>
      </c>
      <c r="B90" s="114" t="s">
        <v>373</v>
      </c>
      <c r="C90" s="115">
        <v>658280421</v>
      </c>
      <c r="D90" s="91" t="s">
        <v>219</v>
      </c>
      <c r="E90" s="92">
        <v>2</v>
      </c>
      <c r="F90" s="91" t="s">
        <v>259</v>
      </c>
      <c r="G90" s="93">
        <v>120.56</v>
      </c>
      <c r="H90" s="143">
        <f t="shared" si="12"/>
        <v>241.12</v>
      </c>
      <c r="I90" s="148">
        <v>23</v>
      </c>
      <c r="J90" s="141">
        <f t="shared" si="18"/>
        <v>148.28880000000001</v>
      </c>
      <c r="K90" s="146">
        <f t="shared" si="19"/>
        <v>296.57760000000002</v>
      </c>
      <c r="L90" s="20"/>
    </row>
    <row r="91" spans="1:12">
      <c r="A91" s="131">
        <v>87</v>
      </c>
      <c r="B91" s="96" t="s">
        <v>256</v>
      </c>
      <c r="C91" s="88">
        <v>661530115</v>
      </c>
      <c r="D91" s="88" t="s">
        <v>218</v>
      </c>
      <c r="E91" s="95">
        <v>10</v>
      </c>
      <c r="F91" s="88" t="s">
        <v>147</v>
      </c>
      <c r="G91" s="94">
        <v>28.69</v>
      </c>
      <c r="H91" s="143">
        <f t="shared" si="12"/>
        <v>286.90000000000003</v>
      </c>
      <c r="I91" s="148">
        <v>8</v>
      </c>
      <c r="J91" s="141">
        <f>G91*1.08</f>
        <v>30.985200000000003</v>
      </c>
      <c r="K91" s="146">
        <f t="shared" ref="K91:K92" si="20">E91*G91*1.08</f>
        <v>309.85200000000003</v>
      </c>
      <c r="L91" s="20"/>
    </row>
    <row r="92" spans="1:12" ht="24">
      <c r="A92" s="131">
        <v>88</v>
      </c>
      <c r="B92" s="114" t="s">
        <v>374</v>
      </c>
      <c r="C92" s="115" t="s">
        <v>375</v>
      </c>
      <c r="D92" s="91" t="s">
        <v>219</v>
      </c>
      <c r="E92" s="92">
        <v>1</v>
      </c>
      <c r="F92" s="91" t="s">
        <v>259</v>
      </c>
      <c r="G92" s="93">
        <v>137.36000000000001</v>
      </c>
      <c r="H92" s="138">
        <f t="shared" si="12"/>
        <v>137.36000000000001</v>
      </c>
      <c r="I92" s="148">
        <v>8</v>
      </c>
      <c r="J92" s="141">
        <f>G92*1.08</f>
        <v>148.34880000000001</v>
      </c>
      <c r="K92" s="141">
        <f t="shared" si="20"/>
        <v>148.34880000000001</v>
      </c>
      <c r="L92" s="20"/>
    </row>
    <row r="93" spans="1:12">
      <c r="A93" s="131">
        <v>89</v>
      </c>
      <c r="B93" s="96" t="s">
        <v>325</v>
      </c>
      <c r="C93" s="88">
        <v>111390000</v>
      </c>
      <c r="D93" s="88" t="s">
        <v>218</v>
      </c>
      <c r="E93" s="95">
        <v>3</v>
      </c>
      <c r="F93" s="88" t="s">
        <v>147</v>
      </c>
      <c r="G93" s="94">
        <v>227.83</v>
      </c>
      <c r="H93" s="143">
        <f t="shared" si="12"/>
        <v>683.49</v>
      </c>
      <c r="I93" s="148">
        <v>23</v>
      </c>
      <c r="J93" s="141">
        <f t="shared" si="13"/>
        <v>280.23090000000002</v>
      </c>
      <c r="K93" s="146">
        <f t="shared" si="14"/>
        <v>840.69269999999995</v>
      </c>
      <c r="L93" s="20"/>
    </row>
    <row r="94" spans="1:12" ht="26.25">
      <c r="A94" s="131">
        <v>90</v>
      </c>
      <c r="B94" s="101" t="s">
        <v>366</v>
      </c>
      <c r="C94" s="102">
        <v>203230421</v>
      </c>
      <c r="D94" s="88" t="s">
        <v>219</v>
      </c>
      <c r="E94" s="95">
        <v>1</v>
      </c>
      <c r="F94" s="88" t="s">
        <v>67</v>
      </c>
      <c r="G94" s="93">
        <v>27.01</v>
      </c>
      <c r="H94" s="138">
        <f t="shared" si="12"/>
        <v>27.01</v>
      </c>
      <c r="I94" s="148">
        <v>23</v>
      </c>
      <c r="J94" s="147">
        <f>G94*1.23</f>
        <v>33.222300000000004</v>
      </c>
      <c r="K94" s="141">
        <f t="shared" ref="K94:K125" si="21">E94*G94*1.23</f>
        <v>33.222300000000004</v>
      </c>
      <c r="L94" s="20"/>
    </row>
    <row r="95" spans="1:12">
      <c r="A95" s="131">
        <v>91</v>
      </c>
      <c r="B95" s="89" t="s">
        <v>369</v>
      </c>
      <c r="C95" s="90">
        <v>466310150</v>
      </c>
      <c r="D95" s="91" t="s">
        <v>219</v>
      </c>
      <c r="E95" s="92">
        <v>2</v>
      </c>
      <c r="F95" s="91" t="s">
        <v>363</v>
      </c>
      <c r="G95" s="93">
        <v>76.290000000000006</v>
      </c>
      <c r="H95" s="138">
        <f t="shared" si="12"/>
        <v>152.58000000000001</v>
      </c>
      <c r="I95" s="148">
        <v>23</v>
      </c>
      <c r="J95" s="141">
        <f t="shared" ref="J95:J125" si="22">G95*1.23</f>
        <v>93.836700000000008</v>
      </c>
      <c r="K95" s="141">
        <f t="shared" si="21"/>
        <v>187.67340000000002</v>
      </c>
      <c r="L95" s="20"/>
    </row>
    <row r="96" spans="1:12" ht="36">
      <c r="A96" s="131">
        <v>92</v>
      </c>
      <c r="B96" s="89" t="s">
        <v>378</v>
      </c>
      <c r="C96" s="90">
        <v>138455000</v>
      </c>
      <c r="D96" s="91" t="s">
        <v>219</v>
      </c>
      <c r="E96" s="92">
        <v>1</v>
      </c>
      <c r="F96" s="91" t="s">
        <v>259</v>
      </c>
      <c r="G96" s="93">
        <v>286.75</v>
      </c>
      <c r="H96" s="138">
        <f t="shared" si="12"/>
        <v>286.75</v>
      </c>
      <c r="I96" s="148">
        <v>23</v>
      </c>
      <c r="J96" s="141">
        <f t="shared" si="22"/>
        <v>352.70249999999999</v>
      </c>
      <c r="K96" s="141">
        <f t="shared" si="21"/>
        <v>352.70249999999999</v>
      </c>
      <c r="L96" s="20"/>
    </row>
    <row r="97" spans="1:12">
      <c r="A97" s="131">
        <v>93</v>
      </c>
      <c r="B97" s="96" t="s">
        <v>298</v>
      </c>
      <c r="C97" s="88" t="s">
        <v>299</v>
      </c>
      <c r="D97" s="88"/>
      <c r="E97" s="95">
        <v>20</v>
      </c>
      <c r="F97" s="88" t="s">
        <v>134</v>
      </c>
      <c r="G97" s="94">
        <v>51.47</v>
      </c>
      <c r="H97" s="143">
        <f t="shared" si="12"/>
        <v>1029.4000000000001</v>
      </c>
      <c r="I97" s="148">
        <v>23</v>
      </c>
      <c r="J97" s="141">
        <f t="shared" si="22"/>
        <v>63.308099999999996</v>
      </c>
      <c r="K97" s="146">
        <f t="shared" si="21"/>
        <v>1266.162</v>
      </c>
      <c r="L97" s="20"/>
    </row>
    <row r="98" spans="1:12">
      <c r="A98" s="131">
        <v>94</v>
      </c>
      <c r="B98" s="96" t="s">
        <v>350</v>
      </c>
      <c r="C98" s="88">
        <v>676500117</v>
      </c>
      <c r="D98" s="88" t="s">
        <v>218</v>
      </c>
      <c r="E98" s="95">
        <v>3</v>
      </c>
      <c r="F98" s="88" t="s">
        <v>69</v>
      </c>
      <c r="G98" s="94">
        <v>115.84</v>
      </c>
      <c r="H98" s="138">
        <f t="shared" si="12"/>
        <v>347.52</v>
      </c>
      <c r="I98" s="148">
        <v>23</v>
      </c>
      <c r="J98" s="141">
        <f t="shared" si="22"/>
        <v>142.48320000000001</v>
      </c>
      <c r="K98" s="141">
        <f t="shared" si="21"/>
        <v>427.44959999999998</v>
      </c>
      <c r="L98" s="20"/>
    </row>
    <row r="99" spans="1:12">
      <c r="A99" s="131">
        <v>95</v>
      </c>
      <c r="B99" s="116" t="s">
        <v>376</v>
      </c>
      <c r="C99" s="115" t="s">
        <v>377</v>
      </c>
      <c r="D99" s="91" t="s">
        <v>219</v>
      </c>
      <c r="E99" s="92">
        <v>1</v>
      </c>
      <c r="F99" s="91" t="s">
        <v>145</v>
      </c>
      <c r="G99" s="93">
        <v>282.83999999999997</v>
      </c>
      <c r="H99" s="138">
        <f t="shared" si="12"/>
        <v>282.83999999999997</v>
      </c>
      <c r="I99" s="148">
        <v>23</v>
      </c>
      <c r="J99" s="141">
        <f t="shared" si="22"/>
        <v>347.89319999999998</v>
      </c>
      <c r="K99" s="141">
        <f t="shared" si="21"/>
        <v>347.89319999999998</v>
      </c>
      <c r="L99" s="20"/>
    </row>
    <row r="100" spans="1:12">
      <c r="A100" s="131">
        <v>96</v>
      </c>
      <c r="B100" s="96" t="s">
        <v>257</v>
      </c>
      <c r="C100" s="88"/>
      <c r="D100" s="88"/>
      <c r="E100" s="95">
        <v>8</v>
      </c>
      <c r="F100" s="88" t="s">
        <v>222</v>
      </c>
      <c r="G100" s="94">
        <v>92.82</v>
      </c>
      <c r="H100" s="143">
        <f t="shared" si="12"/>
        <v>742.56</v>
      </c>
      <c r="I100" s="148">
        <v>23</v>
      </c>
      <c r="J100" s="141">
        <f t="shared" si="22"/>
        <v>114.16859999999998</v>
      </c>
      <c r="K100" s="146">
        <f t="shared" si="21"/>
        <v>913.34879999999987</v>
      </c>
      <c r="L100" s="20"/>
    </row>
    <row r="101" spans="1:12">
      <c r="A101" s="131">
        <v>97</v>
      </c>
      <c r="B101" s="96" t="s">
        <v>302</v>
      </c>
      <c r="C101" s="88"/>
      <c r="D101" s="88"/>
      <c r="E101" s="95">
        <v>24</v>
      </c>
      <c r="F101" s="88" t="s">
        <v>134</v>
      </c>
      <c r="G101" s="94">
        <v>10.33</v>
      </c>
      <c r="H101" s="143">
        <f>E101*G101</f>
        <v>247.92000000000002</v>
      </c>
      <c r="I101" s="148">
        <v>23</v>
      </c>
      <c r="J101" s="141">
        <f t="shared" si="22"/>
        <v>12.7059</v>
      </c>
      <c r="K101" s="146">
        <f t="shared" si="21"/>
        <v>304.94159999999999</v>
      </c>
      <c r="L101" s="20"/>
    </row>
    <row r="102" spans="1:12">
      <c r="A102" s="131">
        <v>98</v>
      </c>
      <c r="B102" s="89" t="s">
        <v>379</v>
      </c>
      <c r="C102" s="90">
        <v>405030834</v>
      </c>
      <c r="D102" s="91" t="s">
        <v>219</v>
      </c>
      <c r="E102" s="92">
        <v>1</v>
      </c>
      <c r="F102" s="91" t="s">
        <v>363</v>
      </c>
      <c r="G102" s="93">
        <v>62.13</v>
      </c>
      <c r="H102" s="138">
        <f t="shared" si="12"/>
        <v>62.13</v>
      </c>
      <c r="I102" s="148">
        <v>23</v>
      </c>
      <c r="J102" s="141">
        <f t="shared" si="22"/>
        <v>76.419899999999998</v>
      </c>
      <c r="K102" s="141">
        <f t="shared" si="21"/>
        <v>76.419899999999998</v>
      </c>
      <c r="L102" s="20"/>
    </row>
    <row r="103" spans="1:12">
      <c r="A103" s="131">
        <v>99</v>
      </c>
      <c r="B103" s="96" t="s">
        <v>346</v>
      </c>
      <c r="C103" s="88">
        <v>805670119</v>
      </c>
      <c r="D103" s="88" t="s">
        <v>218</v>
      </c>
      <c r="E103" s="95">
        <v>3</v>
      </c>
      <c r="F103" s="88" t="s">
        <v>147</v>
      </c>
      <c r="G103" s="94">
        <v>26.85</v>
      </c>
      <c r="H103" s="138">
        <f t="shared" si="12"/>
        <v>80.550000000000011</v>
      </c>
      <c r="I103" s="148">
        <v>23</v>
      </c>
      <c r="J103" s="141">
        <f t="shared" si="22"/>
        <v>33.025500000000001</v>
      </c>
      <c r="K103" s="141">
        <f t="shared" si="21"/>
        <v>99.07650000000001</v>
      </c>
      <c r="L103" s="20"/>
    </row>
    <row r="104" spans="1:12">
      <c r="A104" s="131">
        <v>100</v>
      </c>
      <c r="B104" s="96" t="s">
        <v>258</v>
      </c>
      <c r="C104" s="88"/>
      <c r="D104" s="88"/>
      <c r="E104" s="95">
        <v>8</v>
      </c>
      <c r="F104" s="88" t="s">
        <v>259</v>
      </c>
      <c r="G104" s="94">
        <v>16.87</v>
      </c>
      <c r="H104" s="143">
        <f t="shared" si="12"/>
        <v>134.96</v>
      </c>
      <c r="I104" s="148">
        <v>23</v>
      </c>
      <c r="J104" s="141">
        <f t="shared" si="22"/>
        <v>20.7501</v>
      </c>
      <c r="K104" s="146">
        <f t="shared" si="21"/>
        <v>166.0008</v>
      </c>
      <c r="L104" s="20"/>
    </row>
    <row r="105" spans="1:12">
      <c r="A105" s="131">
        <v>101</v>
      </c>
      <c r="B105" s="96" t="s">
        <v>320</v>
      </c>
      <c r="C105" s="88">
        <v>694350111</v>
      </c>
      <c r="D105" s="88" t="s">
        <v>218</v>
      </c>
      <c r="E105" s="95">
        <v>5</v>
      </c>
      <c r="F105" s="88" t="s">
        <v>33</v>
      </c>
      <c r="G105" s="94">
        <v>139.22999999999999</v>
      </c>
      <c r="H105" s="143">
        <f t="shared" si="12"/>
        <v>696.15</v>
      </c>
      <c r="I105" s="148">
        <v>23</v>
      </c>
      <c r="J105" s="141">
        <f t="shared" si="22"/>
        <v>171.25289999999998</v>
      </c>
      <c r="K105" s="146">
        <f t="shared" si="21"/>
        <v>856.2645</v>
      </c>
      <c r="L105" s="20"/>
    </row>
    <row r="106" spans="1:12">
      <c r="A106" s="131">
        <v>102</v>
      </c>
      <c r="B106" s="96" t="s">
        <v>260</v>
      </c>
      <c r="C106" s="88"/>
      <c r="D106" s="88"/>
      <c r="E106" s="95">
        <v>8</v>
      </c>
      <c r="F106" s="88" t="s">
        <v>71</v>
      </c>
      <c r="G106" s="94">
        <v>74.260000000000005</v>
      </c>
      <c r="H106" s="143">
        <f t="shared" si="12"/>
        <v>594.08000000000004</v>
      </c>
      <c r="I106" s="148">
        <v>23</v>
      </c>
      <c r="J106" s="141">
        <f t="shared" si="22"/>
        <v>91.339800000000011</v>
      </c>
      <c r="K106" s="146">
        <f t="shared" si="21"/>
        <v>730.71840000000009</v>
      </c>
      <c r="L106" s="20"/>
    </row>
    <row r="107" spans="1:12">
      <c r="A107" s="131">
        <v>103</v>
      </c>
      <c r="B107" s="96" t="s">
        <v>349</v>
      </c>
      <c r="C107" s="88">
        <v>116949207</v>
      </c>
      <c r="D107" s="88" t="s">
        <v>218</v>
      </c>
      <c r="E107" s="95">
        <v>3</v>
      </c>
      <c r="F107" s="88" t="s">
        <v>67</v>
      </c>
      <c r="G107" s="94">
        <v>144.29</v>
      </c>
      <c r="H107" s="138">
        <f t="shared" si="12"/>
        <v>432.87</v>
      </c>
      <c r="I107" s="148">
        <v>23</v>
      </c>
      <c r="J107" s="141">
        <f t="shared" si="22"/>
        <v>177.47669999999999</v>
      </c>
      <c r="K107" s="141">
        <f t="shared" si="21"/>
        <v>532.43010000000004</v>
      </c>
      <c r="L107" s="20"/>
    </row>
    <row r="108" spans="1:12">
      <c r="A108" s="131">
        <v>104</v>
      </c>
      <c r="B108" s="96" t="s">
        <v>261</v>
      </c>
      <c r="C108" s="88"/>
      <c r="D108" s="88"/>
      <c r="E108" s="95">
        <v>4</v>
      </c>
      <c r="F108" s="88" t="s">
        <v>222</v>
      </c>
      <c r="G108" s="94">
        <v>50.63</v>
      </c>
      <c r="H108" s="143">
        <f t="shared" si="12"/>
        <v>202.52</v>
      </c>
      <c r="I108" s="148">
        <v>23</v>
      </c>
      <c r="J108" s="141">
        <f t="shared" si="22"/>
        <v>62.274900000000002</v>
      </c>
      <c r="K108" s="146">
        <f t="shared" si="21"/>
        <v>249.09960000000001</v>
      </c>
      <c r="L108" s="20"/>
    </row>
    <row r="109" spans="1:12">
      <c r="A109" s="131">
        <v>105</v>
      </c>
      <c r="B109" s="96" t="s">
        <v>287</v>
      </c>
      <c r="C109" s="112"/>
      <c r="D109" s="88" t="s">
        <v>284</v>
      </c>
      <c r="E109" s="95">
        <v>1</v>
      </c>
      <c r="F109" s="88" t="s">
        <v>201</v>
      </c>
      <c r="G109" s="94">
        <v>23.63</v>
      </c>
      <c r="H109" s="138">
        <f t="shared" si="12"/>
        <v>23.63</v>
      </c>
      <c r="I109" s="148">
        <v>23</v>
      </c>
      <c r="J109" s="146">
        <f t="shared" si="22"/>
        <v>29.064899999999998</v>
      </c>
      <c r="K109" s="146">
        <f t="shared" si="21"/>
        <v>29.064899999999998</v>
      </c>
      <c r="L109" s="20"/>
    </row>
    <row r="110" spans="1:12">
      <c r="A110" s="131">
        <v>106</v>
      </c>
      <c r="B110" s="96" t="s">
        <v>356</v>
      </c>
      <c r="C110" s="88" t="s">
        <v>357</v>
      </c>
      <c r="D110" s="88" t="s">
        <v>203</v>
      </c>
      <c r="E110" s="95">
        <v>2</v>
      </c>
      <c r="F110" s="88" t="s">
        <v>358</v>
      </c>
      <c r="G110" s="94">
        <v>32.17</v>
      </c>
      <c r="H110" s="138">
        <f t="shared" si="12"/>
        <v>64.34</v>
      </c>
      <c r="I110" s="148">
        <v>23</v>
      </c>
      <c r="J110" s="141">
        <f t="shared" si="22"/>
        <v>39.569099999999999</v>
      </c>
      <c r="K110" s="146">
        <f t="shared" si="21"/>
        <v>79.138199999999998</v>
      </c>
      <c r="L110" s="20"/>
    </row>
    <row r="111" spans="1:12">
      <c r="A111" s="131">
        <v>107</v>
      </c>
      <c r="B111" s="96" t="s">
        <v>337</v>
      </c>
      <c r="C111" s="88">
        <v>739740114</v>
      </c>
      <c r="D111" s="88" t="s">
        <v>218</v>
      </c>
      <c r="E111" s="95">
        <v>5</v>
      </c>
      <c r="F111" s="88" t="s">
        <v>259</v>
      </c>
      <c r="G111" s="94">
        <v>103.02</v>
      </c>
      <c r="H111" s="138">
        <f t="shared" si="12"/>
        <v>515.1</v>
      </c>
      <c r="I111" s="148">
        <v>23</v>
      </c>
      <c r="J111" s="141">
        <f t="shared" si="22"/>
        <v>126.71459999999999</v>
      </c>
      <c r="K111" s="141">
        <f t="shared" si="21"/>
        <v>633.57299999999998</v>
      </c>
      <c r="L111" s="20"/>
    </row>
    <row r="112" spans="1:12" ht="25.5">
      <c r="A112" s="131">
        <v>108</v>
      </c>
      <c r="B112" s="114" t="s">
        <v>368</v>
      </c>
      <c r="C112" s="115">
        <v>742020112</v>
      </c>
      <c r="D112" s="91" t="s">
        <v>219</v>
      </c>
      <c r="E112" s="92">
        <v>1</v>
      </c>
      <c r="F112" s="91" t="s">
        <v>144</v>
      </c>
      <c r="G112" s="93">
        <v>24.35</v>
      </c>
      <c r="H112" s="138">
        <f t="shared" si="12"/>
        <v>24.35</v>
      </c>
      <c r="I112" s="148">
        <v>23</v>
      </c>
      <c r="J112" s="141">
        <f t="shared" si="22"/>
        <v>29.950500000000002</v>
      </c>
      <c r="K112" s="141">
        <f t="shared" si="21"/>
        <v>29.950500000000002</v>
      </c>
      <c r="L112" s="20"/>
    </row>
    <row r="113" spans="1:12">
      <c r="A113" s="131">
        <v>109</v>
      </c>
      <c r="B113" s="96" t="s">
        <v>344</v>
      </c>
      <c r="C113" s="88">
        <v>742040111</v>
      </c>
      <c r="D113" s="88" t="s">
        <v>218</v>
      </c>
      <c r="E113" s="95">
        <v>3</v>
      </c>
      <c r="F113" s="88" t="s">
        <v>147</v>
      </c>
      <c r="G113" s="94">
        <v>35.299999999999997</v>
      </c>
      <c r="H113" s="143">
        <f t="shared" si="12"/>
        <v>105.89999999999999</v>
      </c>
      <c r="I113" s="148">
        <v>23</v>
      </c>
      <c r="J113" s="141">
        <f t="shared" si="22"/>
        <v>43.418999999999997</v>
      </c>
      <c r="K113" s="146">
        <f t="shared" si="21"/>
        <v>130.25699999999998</v>
      </c>
      <c r="L113" s="20"/>
    </row>
    <row r="114" spans="1:12">
      <c r="A114" s="131">
        <v>110</v>
      </c>
      <c r="B114" s="96" t="s">
        <v>262</v>
      </c>
      <c r="C114" s="88"/>
      <c r="D114" s="88"/>
      <c r="E114" s="95">
        <v>15</v>
      </c>
      <c r="F114" s="88" t="s">
        <v>233</v>
      </c>
      <c r="G114" s="94">
        <v>324.87</v>
      </c>
      <c r="H114" s="143">
        <f t="shared" si="12"/>
        <v>4873.05</v>
      </c>
      <c r="I114" s="148">
        <v>23</v>
      </c>
      <c r="J114" s="146">
        <f t="shared" si="22"/>
        <v>399.59010000000001</v>
      </c>
      <c r="K114" s="146">
        <f t="shared" si="21"/>
        <v>5993.8514999999998</v>
      </c>
      <c r="L114" s="20"/>
    </row>
    <row r="115" spans="1:12">
      <c r="A115" s="131">
        <v>111</v>
      </c>
      <c r="B115" s="96" t="s">
        <v>262</v>
      </c>
      <c r="C115" s="88">
        <v>743160117</v>
      </c>
      <c r="D115" s="88" t="s">
        <v>218</v>
      </c>
      <c r="E115" s="95">
        <v>3</v>
      </c>
      <c r="F115" s="88" t="s">
        <v>259</v>
      </c>
      <c r="G115" s="94">
        <v>188.61</v>
      </c>
      <c r="H115" s="138">
        <f t="shared" si="12"/>
        <v>565.83000000000004</v>
      </c>
      <c r="I115" s="148">
        <v>23</v>
      </c>
      <c r="J115" s="141">
        <f t="shared" si="22"/>
        <v>231.99030000000002</v>
      </c>
      <c r="K115" s="146">
        <f t="shared" si="21"/>
        <v>695.97090000000003</v>
      </c>
      <c r="L115" s="20"/>
    </row>
    <row r="116" spans="1:12">
      <c r="A116" s="131">
        <v>112</v>
      </c>
      <c r="B116" s="116" t="s">
        <v>380</v>
      </c>
      <c r="C116" s="115" t="s">
        <v>381</v>
      </c>
      <c r="D116" s="91" t="s">
        <v>219</v>
      </c>
      <c r="E116" s="92">
        <v>1</v>
      </c>
      <c r="F116" s="91" t="s">
        <v>144</v>
      </c>
      <c r="G116" s="93">
        <v>96.58</v>
      </c>
      <c r="H116" s="138">
        <f>E116*G116</f>
        <v>96.58</v>
      </c>
      <c r="I116" s="148">
        <v>23</v>
      </c>
      <c r="J116" s="141">
        <f t="shared" si="22"/>
        <v>118.79339999999999</v>
      </c>
      <c r="K116" s="141">
        <f t="shared" si="21"/>
        <v>118.79339999999999</v>
      </c>
      <c r="L116" s="20"/>
    </row>
    <row r="117" spans="1:12">
      <c r="A117" s="131">
        <v>113</v>
      </c>
      <c r="B117" s="96" t="s">
        <v>263</v>
      </c>
      <c r="C117" s="88"/>
      <c r="D117" s="88"/>
      <c r="E117" s="95">
        <v>8</v>
      </c>
      <c r="F117" s="88" t="s">
        <v>147</v>
      </c>
      <c r="G117" s="94">
        <v>113.92</v>
      </c>
      <c r="H117" s="143">
        <f t="shared" si="12"/>
        <v>911.36</v>
      </c>
      <c r="I117" s="148">
        <v>23</v>
      </c>
      <c r="J117" s="141">
        <f t="shared" si="22"/>
        <v>140.1216</v>
      </c>
      <c r="K117" s="141">
        <f t="shared" si="21"/>
        <v>1120.9728</v>
      </c>
      <c r="L117" s="20"/>
    </row>
    <row r="118" spans="1:12" s="19" customFormat="1" ht="24">
      <c r="A118" s="131">
        <v>114</v>
      </c>
      <c r="B118" s="120" t="s">
        <v>216</v>
      </c>
      <c r="C118" s="121" t="s">
        <v>217</v>
      </c>
      <c r="D118" s="121" t="s">
        <v>218</v>
      </c>
      <c r="E118" s="122">
        <v>50</v>
      </c>
      <c r="F118" s="121" t="s">
        <v>134</v>
      </c>
      <c r="G118" s="123">
        <v>11.73</v>
      </c>
      <c r="H118" s="143">
        <f t="shared" si="12"/>
        <v>586.5</v>
      </c>
      <c r="I118" s="148">
        <v>23</v>
      </c>
      <c r="J118" s="141">
        <f t="shared" si="22"/>
        <v>14.427900000000001</v>
      </c>
      <c r="K118" s="146">
        <f t="shared" si="21"/>
        <v>721.39499999999998</v>
      </c>
      <c r="L118" s="20"/>
    </row>
    <row r="119" spans="1:12">
      <c r="A119" s="131">
        <v>115</v>
      </c>
      <c r="B119" s="96" t="s">
        <v>264</v>
      </c>
      <c r="C119" s="88"/>
      <c r="D119" s="88"/>
      <c r="E119" s="95">
        <v>4</v>
      </c>
      <c r="F119" s="88" t="s">
        <v>56</v>
      </c>
      <c r="G119" s="94">
        <v>9.6999999999999993</v>
      </c>
      <c r="H119" s="143">
        <f t="shared" si="12"/>
        <v>38.799999999999997</v>
      </c>
      <c r="I119" s="148">
        <v>23</v>
      </c>
      <c r="J119" s="141">
        <f t="shared" si="22"/>
        <v>11.930999999999999</v>
      </c>
      <c r="K119" s="146">
        <f t="shared" si="21"/>
        <v>47.723999999999997</v>
      </c>
      <c r="L119" s="20"/>
    </row>
    <row r="120" spans="1:12">
      <c r="A120" s="131">
        <v>116</v>
      </c>
      <c r="B120" s="96" t="s">
        <v>265</v>
      </c>
      <c r="C120" s="88"/>
      <c r="D120" s="88"/>
      <c r="E120" s="95">
        <v>4</v>
      </c>
      <c r="F120" s="88" t="s">
        <v>67</v>
      </c>
      <c r="G120" s="94">
        <v>32.07</v>
      </c>
      <c r="H120" s="143">
        <f t="shared" si="12"/>
        <v>128.28</v>
      </c>
      <c r="I120" s="148">
        <v>23</v>
      </c>
      <c r="J120" s="146">
        <f t="shared" si="22"/>
        <v>39.446100000000001</v>
      </c>
      <c r="K120" s="146">
        <f t="shared" si="21"/>
        <v>157.78440000000001</v>
      </c>
      <c r="L120" s="20"/>
    </row>
    <row r="121" spans="1:12">
      <c r="A121" s="131">
        <v>117</v>
      </c>
      <c r="B121" s="96" t="s">
        <v>266</v>
      </c>
      <c r="C121" s="88"/>
      <c r="D121" s="88"/>
      <c r="E121" s="95">
        <v>12</v>
      </c>
      <c r="F121" s="88" t="s">
        <v>56</v>
      </c>
      <c r="G121" s="94">
        <v>9.6999999999999993</v>
      </c>
      <c r="H121" s="143">
        <f t="shared" si="12"/>
        <v>116.39999999999999</v>
      </c>
      <c r="I121" s="148">
        <v>23</v>
      </c>
      <c r="J121" s="141">
        <f t="shared" si="22"/>
        <v>11.930999999999999</v>
      </c>
      <c r="K121" s="146">
        <f t="shared" si="21"/>
        <v>143.172</v>
      </c>
      <c r="L121" s="20"/>
    </row>
    <row r="122" spans="1:12">
      <c r="A122" s="131">
        <v>118</v>
      </c>
      <c r="B122" s="96" t="s">
        <v>267</v>
      </c>
      <c r="C122" s="88"/>
      <c r="D122" s="88"/>
      <c r="E122" s="95">
        <v>12</v>
      </c>
      <c r="F122" s="88" t="s">
        <v>56</v>
      </c>
      <c r="G122" s="94">
        <v>9.6999999999999993</v>
      </c>
      <c r="H122" s="143">
        <f t="shared" si="12"/>
        <v>116.39999999999999</v>
      </c>
      <c r="I122" s="148">
        <v>23</v>
      </c>
      <c r="J122" s="141">
        <f t="shared" si="22"/>
        <v>11.930999999999999</v>
      </c>
      <c r="K122" s="146">
        <f t="shared" si="21"/>
        <v>143.172</v>
      </c>
      <c r="L122" s="20"/>
    </row>
    <row r="123" spans="1:12">
      <c r="A123" s="131">
        <v>119</v>
      </c>
      <c r="B123" s="96" t="s">
        <v>268</v>
      </c>
      <c r="C123" s="88"/>
      <c r="D123" s="88"/>
      <c r="E123" s="95">
        <v>12</v>
      </c>
      <c r="F123" s="88" t="s">
        <v>56</v>
      </c>
      <c r="G123" s="94">
        <v>9.6999999999999993</v>
      </c>
      <c r="H123" s="143">
        <f t="shared" si="12"/>
        <v>116.39999999999999</v>
      </c>
      <c r="I123" s="148">
        <v>23</v>
      </c>
      <c r="J123" s="141">
        <f t="shared" si="22"/>
        <v>11.930999999999999</v>
      </c>
      <c r="K123" s="146">
        <f t="shared" si="21"/>
        <v>143.172</v>
      </c>
      <c r="L123" s="20"/>
    </row>
    <row r="124" spans="1:12">
      <c r="A124" s="131">
        <v>120</v>
      </c>
      <c r="B124" s="96" t="s">
        <v>269</v>
      </c>
      <c r="C124" s="88"/>
      <c r="D124" s="88"/>
      <c r="E124" s="95">
        <v>12</v>
      </c>
      <c r="F124" s="88" t="s">
        <v>56</v>
      </c>
      <c r="G124" s="94">
        <v>25.83</v>
      </c>
      <c r="H124" s="138">
        <f t="shared" si="12"/>
        <v>309.95999999999998</v>
      </c>
      <c r="I124" s="148">
        <v>23</v>
      </c>
      <c r="J124" s="141">
        <f t="shared" si="22"/>
        <v>31.770899999999997</v>
      </c>
      <c r="K124" s="141">
        <f t="shared" si="21"/>
        <v>381.25079999999997</v>
      </c>
      <c r="L124" s="20"/>
    </row>
    <row r="125" spans="1:12">
      <c r="A125" s="131">
        <v>121</v>
      </c>
      <c r="B125" s="96" t="s">
        <v>270</v>
      </c>
      <c r="C125" s="88"/>
      <c r="D125" s="88"/>
      <c r="E125" s="95">
        <v>12</v>
      </c>
      <c r="F125" s="88" t="s">
        <v>56</v>
      </c>
      <c r="G125" s="94">
        <v>25.83</v>
      </c>
      <c r="H125" s="138">
        <f t="shared" si="12"/>
        <v>309.95999999999998</v>
      </c>
      <c r="I125" s="148">
        <v>23</v>
      </c>
      <c r="J125" s="141">
        <f t="shared" si="22"/>
        <v>31.770899999999997</v>
      </c>
      <c r="K125" s="141">
        <f t="shared" si="21"/>
        <v>381.25079999999997</v>
      </c>
      <c r="L125" s="20"/>
    </row>
    <row r="126" spans="1:12">
      <c r="A126" s="131">
        <v>122</v>
      </c>
      <c r="B126" s="96" t="s">
        <v>328</v>
      </c>
      <c r="C126" s="88">
        <v>772090110</v>
      </c>
      <c r="D126" s="88" t="s">
        <v>218</v>
      </c>
      <c r="E126" s="95">
        <v>3</v>
      </c>
      <c r="F126" s="88" t="s">
        <v>259</v>
      </c>
      <c r="G126" s="94">
        <v>12.65</v>
      </c>
      <c r="H126" s="143">
        <f t="shared" si="12"/>
        <v>37.950000000000003</v>
      </c>
      <c r="I126" s="148">
        <v>8</v>
      </c>
      <c r="J126" s="146">
        <f>G126*1.08</f>
        <v>13.662000000000001</v>
      </c>
      <c r="K126" s="146">
        <f t="shared" ref="K126:K127" si="23">E126*G126*1.08</f>
        <v>40.986000000000004</v>
      </c>
      <c r="L126" s="20"/>
    </row>
    <row r="127" spans="1:12">
      <c r="A127" s="131">
        <v>123</v>
      </c>
      <c r="B127" s="97" t="s">
        <v>210</v>
      </c>
      <c r="C127" s="98">
        <v>117720907</v>
      </c>
      <c r="D127" s="99" t="s">
        <v>203</v>
      </c>
      <c r="E127" s="100">
        <v>20</v>
      </c>
      <c r="F127" s="88" t="s">
        <v>206</v>
      </c>
      <c r="G127" s="94">
        <v>17.72</v>
      </c>
      <c r="H127" s="143">
        <f>E127*G127</f>
        <v>354.4</v>
      </c>
      <c r="I127" s="148">
        <v>8</v>
      </c>
      <c r="J127" s="146">
        <f>G127*1.08</f>
        <v>19.137599999999999</v>
      </c>
      <c r="K127" s="146">
        <f t="shared" si="23"/>
        <v>382.75200000000001</v>
      </c>
      <c r="L127" s="20"/>
    </row>
    <row r="128" spans="1:12">
      <c r="A128" s="131">
        <v>124</v>
      </c>
      <c r="B128" s="104" t="s">
        <v>271</v>
      </c>
      <c r="C128" s="88"/>
      <c r="D128" s="88"/>
      <c r="E128" s="95">
        <v>4</v>
      </c>
      <c r="F128" s="88" t="s">
        <v>147</v>
      </c>
      <c r="G128" s="94">
        <v>29.54</v>
      </c>
      <c r="H128" s="143">
        <f t="shared" si="12"/>
        <v>118.16</v>
      </c>
      <c r="I128" s="148">
        <v>23</v>
      </c>
      <c r="J128" s="141">
        <f t="shared" si="13"/>
        <v>36.334199999999996</v>
      </c>
      <c r="K128" s="146">
        <f t="shared" si="14"/>
        <v>145.33679999999998</v>
      </c>
      <c r="L128" s="20"/>
    </row>
    <row r="129" spans="1:12">
      <c r="A129" s="131">
        <v>125</v>
      </c>
      <c r="B129" s="96" t="s">
        <v>314</v>
      </c>
      <c r="C129" s="88">
        <v>139720110</v>
      </c>
      <c r="D129" s="88" t="s">
        <v>218</v>
      </c>
      <c r="E129" s="95">
        <v>3</v>
      </c>
      <c r="F129" s="88" t="s">
        <v>259</v>
      </c>
      <c r="G129" s="94">
        <v>14.01</v>
      </c>
      <c r="H129" s="143">
        <f t="shared" si="12"/>
        <v>42.03</v>
      </c>
      <c r="I129" s="148">
        <v>23</v>
      </c>
      <c r="J129" s="141">
        <f t="shared" ref="J129:J134" si="24">G129*1.23</f>
        <v>17.232299999999999</v>
      </c>
      <c r="K129" s="146">
        <f t="shared" ref="K129:K134" si="25">E129*G129*1.23</f>
        <v>51.696899999999999</v>
      </c>
      <c r="L129" s="20"/>
    </row>
    <row r="130" spans="1:12">
      <c r="A130" s="131">
        <v>126</v>
      </c>
      <c r="B130" s="96" t="s">
        <v>272</v>
      </c>
      <c r="C130" s="88"/>
      <c r="D130" s="88"/>
      <c r="E130" s="95">
        <v>4</v>
      </c>
      <c r="F130" s="88" t="s">
        <v>147</v>
      </c>
      <c r="G130" s="94">
        <v>42.19</v>
      </c>
      <c r="H130" s="138">
        <f t="shared" si="12"/>
        <v>168.76</v>
      </c>
      <c r="I130" s="148">
        <v>23</v>
      </c>
      <c r="J130" s="146">
        <f t="shared" si="24"/>
        <v>51.893699999999995</v>
      </c>
      <c r="K130" s="146">
        <f t="shared" si="25"/>
        <v>207.57479999999998</v>
      </c>
      <c r="L130" s="20"/>
    </row>
    <row r="131" spans="1:12">
      <c r="A131" s="131">
        <v>127</v>
      </c>
      <c r="B131" s="96" t="s">
        <v>336</v>
      </c>
      <c r="C131" s="88">
        <v>613760429</v>
      </c>
      <c r="D131" s="88" t="s">
        <v>218</v>
      </c>
      <c r="E131" s="95">
        <v>4</v>
      </c>
      <c r="F131" s="88" t="s">
        <v>147</v>
      </c>
      <c r="G131" s="94">
        <v>51.47</v>
      </c>
      <c r="H131" s="138">
        <f t="shared" si="12"/>
        <v>205.88</v>
      </c>
      <c r="I131" s="148">
        <v>23</v>
      </c>
      <c r="J131" s="141">
        <f t="shared" si="24"/>
        <v>63.308099999999996</v>
      </c>
      <c r="K131" s="146">
        <f t="shared" si="25"/>
        <v>253.23239999999998</v>
      </c>
      <c r="L131" s="20"/>
    </row>
    <row r="132" spans="1:12">
      <c r="A132" s="131">
        <v>128</v>
      </c>
      <c r="B132" s="96" t="s">
        <v>345</v>
      </c>
      <c r="C132" s="88">
        <v>658280114</v>
      </c>
      <c r="D132" s="88" t="s">
        <v>218</v>
      </c>
      <c r="E132" s="95">
        <v>6</v>
      </c>
      <c r="F132" s="88" t="s">
        <v>259</v>
      </c>
      <c r="G132" s="94">
        <v>146.62</v>
      </c>
      <c r="H132" s="138">
        <f t="shared" si="12"/>
        <v>879.72</v>
      </c>
      <c r="I132" s="148">
        <v>23</v>
      </c>
      <c r="J132" s="141">
        <f t="shared" si="24"/>
        <v>180.3426</v>
      </c>
      <c r="K132" s="146">
        <f t="shared" si="25"/>
        <v>1082.0555999999999</v>
      </c>
      <c r="L132" s="20"/>
    </row>
    <row r="133" spans="1:12">
      <c r="A133" s="131">
        <v>129</v>
      </c>
      <c r="B133" s="96" t="s">
        <v>273</v>
      </c>
      <c r="C133" s="88"/>
      <c r="D133" s="88"/>
      <c r="E133" s="95">
        <v>4</v>
      </c>
      <c r="F133" s="88" t="s">
        <v>147</v>
      </c>
      <c r="G133" s="94">
        <v>64.14</v>
      </c>
      <c r="H133" s="143">
        <f t="shared" si="12"/>
        <v>256.56</v>
      </c>
      <c r="I133" s="148">
        <v>23</v>
      </c>
      <c r="J133" s="141">
        <f t="shared" si="24"/>
        <v>78.892200000000003</v>
      </c>
      <c r="K133" s="146">
        <f t="shared" si="25"/>
        <v>315.56880000000001</v>
      </c>
      <c r="L133" s="20"/>
    </row>
    <row r="134" spans="1:12">
      <c r="A134" s="131">
        <v>130</v>
      </c>
      <c r="B134" s="96" t="s">
        <v>326</v>
      </c>
      <c r="C134" s="88">
        <v>807870111</v>
      </c>
      <c r="D134" s="88" t="s">
        <v>218</v>
      </c>
      <c r="E134" s="95">
        <v>3</v>
      </c>
      <c r="F134" s="88" t="s">
        <v>147</v>
      </c>
      <c r="G134" s="94">
        <v>22.79</v>
      </c>
      <c r="H134" s="143">
        <f t="shared" ref="H134:H165" si="26">E134*G134</f>
        <v>68.37</v>
      </c>
      <c r="I134" s="148">
        <v>23</v>
      </c>
      <c r="J134" s="141">
        <f t="shared" si="24"/>
        <v>28.031699999999997</v>
      </c>
      <c r="K134" s="146">
        <f t="shared" si="25"/>
        <v>84.095100000000002</v>
      </c>
      <c r="L134" s="20"/>
    </row>
    <row r="135" spans="1:12">
      <c r="A135" s="131">
        <v>131</v>
      </c>
      <c r="B135" s="96" t="s">
        <v>274</v>
      </c>
      <c r="C135" s="88">
        <v>789820118</v>
      </c>
      <c r="D135" s="88" t="s">
        <v>218</v>
      </c>
      <c r="E135" s="95">
        <v>10</v>
      </c>
      <c r="F135" s="88" t="s">
        <v>147</v>
      </c>
      <c r="G135" s="94">
        <v>66.67</v>
      </c>
      <c r="H135" s="143">
        <f t="shared" si="26"/>
        <v>666.7</v>
      </c>
      <c r="I135" s="148">
        <v>8</v>
      </c>
      <c r="J135" s="141">
        <f>G135*1.08</f>
        <v>72.003600000000006</v>
      </c>
      <c r="K135" s="146">
        <f>E135*G135*1.08</f>
        <v>720.03600000000006</v>
      </c>
      <c r="L135" s="20"/>
    </row>
    <row r="136" spans="1:12">
      <c r="A136" s="131">
        <v>132</v>
      </c>
      <c r="B136" s="96" t="s">
        <v>342</v>
      </c>
      <c r="C136" s="88">
        <v>789940427</v>
      </c>
      <c r="D136" s="88" t="s">
        <v>218</v>
      </c>
      <c r="E136" s="95">
        <v>3</v>
      </c>
      <c r="F136" s="88" t="s">
        <v>147</v>
      </c>
      <c r="G136" s="94">
        <v>8.27</v>
      </c>
      <c r="H136" s="138">
        <f t="shared" si="26"/>
        <v>24.81</v>
      </c>
      <c r="I136" s="148">
        <v>8</v>
      </c>
      <c r="J136" s="141">
        <f>G136*1.08</f>
        <v>8.9315999999999995</v>
      </c>
      <c r="K136" s="141">
        <f t="shared" ref="K136" si="27">E136*G136*1.08</f>
        <v>26.794799999999999</v>
      </c>
      <c r="L136" s="20"/>
    </row>
    <row r="137" spans="1:12">
      <c r="A137" s="131">
        <v>133</v>
      </c>
      <c r="B137" s="96" t="s">
        <v>339</v>
      </c>
      <c r="C137" s="88">
        <v>792690115</v>
      </c>
      <c r="D137" s="88" t="s">
        <v>218</v>
      </c>
      <c r="E137" s="95">
        <v>4</v>
      </c>
      <c r="F137" s="88" t="s">
        <v>144</v>
      </c>
      <c r="G137" s="94">
        <v>11.74</v>
      </c>
      <c r="H137" s="143">
        <f t="shared" si="26"/>
        <v>46.96</v>
      </c>
      <c r="I137" s="148">
        <v>23</v>
      </c>
      <c r="J137" s="141">
        <f t="shared" ref="J137" si="28">G137*1.23</f>
        <v>14.440200000000001</v>
      </c>
      <c r="K137" s="146">
        <f t="shared" ref="K137" si="29">E137*G137*1.23</f>
        <v>57.760800000000003</v>
      </c>
      <c r="L137" s="20"/>
    </row>
    <row r="138" spans="1:12" s="12" customFormat="1">
      <c r="A138" s="131">
        <v>134</v>
      </c>
      <c r="B138" s="105" t="s">
        <v>275</v>
      </c>
      <c r="C138" s="107">
        <v>794120111</v>
      </c>
      <c r="D138" s="107" t="s">
        <v>218</v>
      </c>
      <c r="E138" s="95">
        <v>30</v>
      </c>
      <c r="F138" s="107" t="s">
        <v>147</v>
      </c>
      <c r="G138" s="94">
        <v>8.4700000000000006</v>
      </c>
      <c r="H138" s="143">
        <f>E138*G138</f>
        <v>254.10000000000002</v>
      </c>
      <c r="I138" s="148">
        <v>23</v>
      </c>
      <c r="J138" s="141">
        <f t="shared" ref="J138:J166" si="30">G138*1.23</f>
        <v>10.418100000000001</v>
      </c>
      <c r="K138" s="146">
        <f t="shared" ref="K138:K166" si="31">E138*G138*1.23</f>
        <v>312.54300000000001</v>
      </c>
      <c r="L138" s="20"/>
    </row>
    <row r="139" spans="1:12">
      <c r="A139" s="131">
        <v>135</v>
      </c>
      <c r="B139" s="116" t="s">
        <v>383</v>
      </c>
      <c r="C139" s="115" t="s">
        <v>384</v>
      </c>
      <c r="D139" s="91" t="s">
        <v>219</v>
      </c>
      <c r="E139" s="92">
        <v>1</v>
      </c>
      <c r="F139" s="91" t="s">
        <v>146</v>
      </c>
      <c r="G139" s="93">
        <v>8.4700000000000006</v>
      </c>
      <c r="H139" s="138">
        <f t="shared" si="26"/>
        <v>8.4700000000000006</v>
      </c>
      <c r="I139" s="148">
        <v>23</v>
      </c>
      <c r="J139" s="141">
        <f t="shared" si="30"/>
        <v>10.418100000000001</v>
      </c>
      <c r="K139" s="141">
        <f t="shared" si="31"/>
        <v>10.418100000000001</v>
      </c>
      <c r="L139" s="20"/>
    </row>
    <row r="140" spans="1:12" ht="24">
      <c r="A140" s="131">
        <v>136</v>
      </c>
      <c r="B140" s="96" t="s">
        <v>323</v>
      </c>
      <c r="C140" s="88">
        <v>799200119</v>
      </c>
      <c r="D140" s="88" t="s">
        <v>218</v>
      </c>
      <c r="E140" s="95">
        <v>4</v>
      </c>
      <c r="F140" s="88" t="s">
        <v>259</v>
      </c>
      <c r="G140" s="94">
        <v>26.16</v>
      </c>
      <c r="H140" s="143">
        <f t="shared" si="26"/>
        <v>104.64</v>
      </c>
      <c r="I140" s="148">
        <v>23</v>
      </c>
      <c r="J140" s="141">
        <f t="shared" si="30"/>
        <v>32.1768</v>
      </c>
      <c r="K140" s="146">
        <f t="shared" si="31"/>
        <v>128.7072</v>
      </c>
      <c r="L140" s="20"/>
    </row>
    <row r="141" spans="1:12">
      <c r="A141" s="131">
        <v>137</v>
      </c>
      <c r="B141" s="114" t="s">
        <v>385</v>
      </c>
      <c r="C141" s="115">
        <v>796630425</v>
      </c>
      <c r="D141" s="91" t="s">
        <v>219</v>
      </c>
      <c r="E141" s="92">
        <v>1</v>
      </c>
      <c r="F141" s="91" t="s">
        <v>66</v>
      </c>
      <c r="G141" s="93">
        <v>25.84</v>
      </c>
      <c r="H141" s="138">
        <f t="shared" si="26"/>
        <v>25.84</v>
      </c>
      <c r="I141" s="148">
        <v>23</v>
      </c>
      <c r="J141" s="141">
        <f t="shared" si="30"/>
        <v>31.783200000000001</v>
      </c>
      <c r="K141" s="141">
        <f t="shared" si="31"/>
        <v>31.783200000000001</v>
      </c>
      <c r="L141" s="20"/>
    </row>
    <row r="142" spans="1:12">
      <c r="A142" s="131">
        <v>138</v>
      </c>
      <c r="B142" s="96" t="s">
        <v>304</v>
      </c>
      <c r="C142" s="88" t="s">
        <v>305</v>
      </c>
      <c r="D142" s="88"/>
      <c r="E142" s="95">
        <v>5</v>
      </c>
      <c r="F142" s="88" t="s">
        <v>146</v>
      </c>
      <c r="G142" s="94">
        <v>22.79</v>
      </c>
      <c r="H142" s="143">
        <f t="shared" si="26"/>
        <v>113.94999999999999</v>
      </c>
      <c r="I142" s="148">
        <v>23</v>
      </c>
      <c r="J142" s="141">
        <f t="shared" si="30"/>
        <v>28.031699999999997</v>
      </c>
      <c r="K142" s="146">
        <f t="shared" si="31"/>
        <v>140.15849999999998</v>
      </c>
      <c r="L142" s="20"/>
    </row>
    <row r="143" spans="1:12">
      <c r="A143" s="131">
        <v>139</v>
      </c>
      <c r="B143" s="96" t="s">
        <v>296</v>
      </c>
      <c r="C143" s="88"/>
      <c r="D143" s="88" t="s">
        <v>218</v>
      </c>
      <c r="E143" s="95">
        <v>1</v>
      </c>
      <c r="F143" s="88" t="s">
        <v>259</v>
      </c>
      <c r="G143" s="94">
        <v>35.44</v>
      </c>
      <c r="H143" s="138">
        <f t="shared" si="26"/>
        <v>35.44</v>
      </c>
      <c r="I143" s="148">
        <v>23</v>
      </c>
      <c r="J143" s="141">
        <f t="shared" si="30"/>
        <v>43.591199999999994</v>
      </c>
      <c r="K143" s="141">
        <f t="shared" si="31"/>
        <v>43.591199999999994</v>
      </c>
      <c r="L143" s="20"/>
    </row>
    <row r="144" spans="1:12">
      <c r="A144" s="131">
        <v>140</v>
      </c>
      <c r="B144" s="96" t="s">
        <v>286</v>
      </c>
      <c r="C144" s="112"/>
      <c r="D144" s="88" t="s">
        <v>284</v>
      </c>
      <c r="E144" s="95">
        <v>1</v>
      </c>
      <c r="F144" s="88" t="s">
        <v>147</v>
      </c>
      <c r="G144" s="94">
        <v>41.89</v>
      </c>
      <c r="H144" s="138">
        <f t="shared" si="26"/>
        <v>41.89</v>
      </c>
      <c r="I144" s="148">
        <v>23</v>
      </c>
      <c r="J144" s="146">
        <f t="shared" si="30"/>
        <v>51.524700000000003</v>
      </c>
      <c r="K144" s="146">
        <f t="shared" si="31"/>
        <v>51.524700000000003</v>
      </c>
      <c r="L144" s="20"/>
    </row>
    <row r="145" spans="1:12">
      <c r="A145" s="131">
        <v>141</v>
      </c>
      <c r="B145" s="96" t="s">
        <v>285</v>
      </c>
      <c r="C145" s="112"/>
      <c r="D145" s="88" t="s">
        <v>284</v>
      </c>
      <c r="E145" s="95">
        <v>2</v>
      </c>
      <c r="F145" s="88" t="s">
        <v>259</v>
      </c>
      <c r="G145" s="94">
        <v>8.86</v>
      </c>
      <c r="H145" s="138">
        <f t="shared" si="26"/>
        <v>17.72</v>
      </c>
      <c r="I145" s="148">
        <v>23</v>
      </c>
      <c r="J145" s="141">
        <f t="shared" si="30"/>
        <v>10.897799999999998</v>
      </c>
      <c r="K145" s="146">
        <f t="shared" si="31"/>
        <v>21.795599999999997</v>
      </c>
      <c r="L145" s="20"/>
    </row>
    <row r="146" spans="1:12" s="12" customFormat="1">
      <c r="A146" s="131">
        <v>142</v>
      </c>
      <c r="B146" s="105" t="s">
        <v>397</v>
      </c>
      <c r="C146" s="124" t="s">
        <v>405</v>
      </c>
      <c r="D146" s="107" t="s">
        <v>218</v>
      </c>
      <c r="E146" s="95">
        <v>30</v>
      </c>
      <c r="F146" s="107" t="s">
        <v>134</v>
      </c>
      <c r="G146" s="94">
        <v>87.87</v>
      </c>
      <c r="H146" s="143">
        <f>E146*G146</f>
        <v>2636.1000000000004</v>
      </c>
      <c r="I146" s="148">
        <v>23</v>
      </c>
      <c r="J146" s="141">
        <f t="shared" si="30"/>
        <v>108.0801</v>
      </c>
      <c r="K146" s="146">
        <f t="shared" si="31"/>
        <v>3242.4030000000002</v>
      </c>
      <c r="L146" s="20"/>
    </row>
    <row r="147" spans="1:12">
      <c r="A147" s="131">
        <v>143</v>
      </c>
      <c r="B147" s="96" t="s">
        <v>338</v>
      </c>
      <c r="C147" s="88">
        <v>140000112</v>
      </c>
      <c r="D147" s="88" t="s">
        <v>218</v>
      </c>
      <c r="E147" s="95">
        <v>3</v>
      </c>
      <c r="F147" s="88" t="s">
        <v>259</v>
      </c>
      <c r="G147" s="94">
        <v>58.22</v>
      </c>
      <c r="H147" s="138">
        <f t="shared" si="26"/>
        <v>174.66</v>
      </c>
      <c r="I147" s="148">
        <v>23</v>
      </c>
      <c r="J147" s="141">
        <f t="shared" si="30"/>
        <v>71.610599999999991</v>
      </c>
      <c r="K147" s="141">
        <f t="shared" si="31"/>
        <v>214.83179999999999</v>
      </c>
      <c r="L147" s="20"/>
    </row>
    <row r="148" spans="1:12">
      <c r="A148" s="131">
        <v>144</v>
      </c>
      <c r="B148" s="96" t="s">
        <v>276</v>
      </c>
      <c r="C148" s="88"/>
      <c r="D148" s="88"/>
      <c r="E148" s="95">
        <v>18</v>
      </c>
      <c r="F148" s="88" t="s">
        <v>147</v>
      </c>
      <c r="G148" s="94">
        <v>21.94</v>
      </c>
      <c r="H148" s="143">
        <f>E148*G148</f>
        <v>394.92</v>
      </c>
      <c r="I148" s="148">
        <v>23</v>
      </c>
      <c r="J148" s="141">
        <f t="shared" si="30"/>
        <v>26.9862</v>
      </c>
      <c r="K148" s="146">
        <f t="shared" si="31"/>
        <v>485.7516</v>
      </c>
      <c r="L148" s="20"/>
    </row>
    <row r="149" spans="1:12" ht="36">
      <c r="A149" s="131">
        <v>145</v>
      </c>
      <c r="B149" s="89" t="s">
        <v>386</v>
      </c>
      <c r="C149" s="90">
        <v>810933162</v>
      </c>
      <c r="D149" s="91" t="s">
        <v>219</v>
      </c>
      <c r="E149" s="92">
        <v>5</v>
      </c>
      <c r="F149" s="91" t="s">
        <v>387</v>
      </c>
      <c r="G149" s="93">
        <v>20.22</v>
      </c>
      <c r="H149" s="143">
        <f t="shared" si="26"/>
        <v>101.1</v>
      </c>
      <c r="I149" s="148">
        <v>23</v>
      </c>
      <c r="J149" s="146">
        <f t="shared" si="30"/>
        <v>24.8706</v>
      </c>
      <c r="K149" s="146">
        <f t="shared" si="31"/>
        <v>124.35299999999999</v>
      </c>
      <c r="L149" s="20"/>
    </row>
    <row r="150" spans="1:12">
      <c r="A150" s="131">
        <v>146</v>
      </c>
      <c r="B150" s="96" t="s">
        <v>277</v>
      </c>
      <c r="C150" s="88"/>
      <c r="D150" s="88"/>
      <c r="E150" s="95">
        <v>2</v>
      </c>
      <c r="F150" s="88" t="s">
        <v>147</v>
      </c>
      <c r="G150" s="94">
        <v>162.86000000000001</v>
      </c>
      <c r="H150" s="138">
        <f t="shared" si="26"/>
        <v>325.72000000000003</v>
      </c>
      <c r="I150" s="148">
        <v>23</v>
      </c>
      <c r="J150" s="141">
        <f t="shared" si="30"/>
        <v>200.31780000000001</v>
      </c>
      <c r="K150" s="146">
        <f t="shared" si="31"/>
        <v>400.63560000000001</v>
      </c>
      <c r="L150" s="20"/>
    </row>
    <row r="151" spans="1:12" ht="24">
      <c r="A151" s="131">
        <v>147</v>
      </c>
      <c r="B151" s="114" t="s">
        <v>388</v>
      </c>
      <c r="C151" s="115">
        <v>853470115</v>
      </c>
      <c r="D151" s="91" t="s">
        <v>219</v>
      </c>
      <c r="E151" s="92">
        <v>1</v>
      </c>
      <c r="F151" s="91" t="s">
        <v>144</v>
      </c>
      <c r="G151" s="93">
        <v>46.89</v>
      </c>
      <c r="H151" s="138">
        <f t="shared" si="26"/>
        <v>46.89</v>
      </c>
      <c r="I151" s="148">
        <v>23</v>
      </c>
      <c r="J151" s="141">
        <f t="shared" si="30"/>
        <v>57.674700000000001</v>
      </c>
      <c r="K151" s="141">
        <f t="shared" si="31"/>
        <v>57.674700000000001</v>
      </c>
      <c r="L151" s="20"/>
    </row>
    <row r="152" spans="1:12">
      <c r="A152" s="131">
        <v>148</v>
      </c>
      <c r="B152" s="96" t="s">
        <v>348</v>
      </c>
      <c r="C152" s="88">
        <v>795780112</v>
      </c>
      <c r="D152" s="88" t="s">
        <v>218</v>
      </c>
      <c r="E152" s="95">
        <v>3</v>
      </c>
      <c r="F152" s="88" t="s">
        <v>147</v>
      </c>
      <c r="G152" s="94">
        <v>34.01</v>
      </c>
      <c r="H152" s="138">
        <f t="shared" si="26"/>
        <v>102.03</v>
      </c>
      <c r="I152" s="148">
        <v>23</v>
      </c>
      <c r="J152" s="141">
        <f t="shared" si="30"/>
        <v>41.832299999999996</v>
      </c>
      <c r="K152" s="141">
        <f t="shared" si="31"/>
        <v>125.4969</v>
      </c>
      <c r="L152" s="20"/>
    </row>
    <row r="153" spans="1:12">
      <c r="A153" s="131">
        <v>149</v>
      </c>
      <c r="B153" s="96" t="s">
        <v>283</v>
      </c>
      <c r="C153" s="112"/>
      <c r="D153" s="88" t="s">
        <v>284</v>
      </c>
      <c r="E153" s="95">
        <v>1</v>
      </c>
      <c r="F153" s="88" t="s">
        <v>201</v>
      </c>
      <c r="G153" s="94">
        <v>151.88999999999999</v>
      </c>
      <c r="H153" s="138">
        <f t="shared" si="26"/>
        <v>151.88999999999999</v>
      </c>
      <c r="I153" s="148">
        <v>23</v>
      </c>
      <c r="J153" s="146">
        <f t="shared" si="30"/>
        <v>186.82469999999998</v>
      </c>
      <c r="K153" s="146">
        <f t="shared" si="31"/>
        <v>186.82469999999998</v>
      </c>
      <c r="L153" s="20"/>
    </row>
    <row r="154" spans="1:12">
      <c r="A154" s="131">
        <v>150</v>
      </c>
      <c r="B154" s="96" t="s">
        <v>288</v>
      </c>
      <c r="C154" s="112"/>
      <c r="D154" s="88" t="s">
        <v>284</v>
      </c>
      <c r="E154" s="95">
        <v>1</v>
      </c>
      <c r="F154" s="88" t="s">
        <v>222</v>
      </c>
      <c r="G154" s="94">
        <v>50.63</v>
      </c>
      <c r="H154" s="138">
        <f t="shared" si="26"/>
        <v>50.63</v>
      </c>
      <c r="I154" s="148">
        <v>23</v>
      </c>
      <c r="J154" s="141">
        <f t="shared" si="30"/>
        <v>62.274900000000002</v>
      </c>
      <c r="K154" s="141">
        <f t="shared" si="31"/>
        <v>62.274900000000002</v>
      </c>
      <c r="L154" s="20"/>
    </row>
    <row r="155" spans="1:12">
      <c r="A155" s="131">
        <v>151</v>
      </c>
      <c r="B155" s="96" t="s">
        <v>352</v>
      </c>
      <c r="C155" s="88" t="s">
        <v>353</v>
      </c>
      <c r="D155" s="88" t="s">
        <v>218</v>
      </c>
      <c r="E155" s="95">
        <v>5</v>
      </c>
      <c r="F155" s="88" t="s">
        <v>147</v>
      </c>
      <c r="G155" s="94">
        <v>28.69</v>
      </c>
      <c r="H155" s="143">
        <f t="shared" si="26"/>
        <v>143.45000000000002</v>
      </c>
      <c r="I155" s="148">
        <v>23</v>
      </c>
      <c r="J155" s="141">
        <f t="shared" si="30"/>
        <v>35.288699999999999</v>
      </c>
      <c r="K155" s="146">
        <f t="shared" si="31"/>
        <v>176.44350000000003</v>
      </c>
      <c r="L155" s="20"/>
    </row>
    <row r="156" spans="1:12">
      <c r="A156" s="131">
        <v>152</v>
      </c>
      <c r="B156" s="96" t="s">
        <v>279</v>
      </c>
      <c r="C156" s="88"/>
      <c r="D156" s="88"/>
      <c r="E156" s="95">
        <v>2</v>
      </c>
      <c r="F156" s="88" t="s">
        <v>147</v>
      </c>
      <c r="G156" s="94">
        <v>27.01</v>
      </c>
      <c r="H156" s="143">
        <f t="shared" si="26"/>
        <v>54.02</v>
      </c>
      <c r="I156" s="148">
        <v>23</v>
      </c>
      <c r="J156" s="141">
        <f t="shared" si="30"/>
        <v>33.222300000000004</v>
      </c>
      <c r="K156" s="141">
        <f t="shared" si="31"/>
        <v>66.444600000000008</v>
      </c>
      <c r="L156" s="20"/>
    </row>
    <row r="157" spans="1:12">
      <c r="A157" s="131">
        <v>153</v>
      </c>
      <c r="B157" s="96" t="s">
        <v>327</v>
      </c>
      <c r="C157" s="88">
        <v>810560119</v>
      </c>
      <c r="D157" s="88" t="s">
        <v>218</v>
      </c>
      <c r="E157" s="95">
        <v>3</v>
      </c>
      <c r="F157" s="88" t="s">
        <v>147</v>
      </c>
      <c r="G157" s="94">
        <v>41.89</v>
      </c>
      <c r="H157" s="138">
        <f t="shared" si="26"/>
        <v>125.67</v>
      </c>
      <c r="I157" s="148">
        <v>23</v>
      </c>
      <c r="J157" s="146">
        <f t="shared" si="30"/>
        <v>51.524700000000003</v>
      </c>
      <c r="K157" s="146">
        <f t="shared" si="31"/>
        <v>154.57409999999999</v>
      </c>
      <c r="L157" s="20"/>
    </row>
    <row r="158" spans="1:12">
      <c r="A158" s="131">
        <v>154</v>
      </c>
      <c r="B158" s="96" t="s">
        <v>278</v>
      </c>
      <c r="C158" s="88"/>
      <c r="D158" s="88"/>
      <c r="E158" s="95">
        <v>12</v>
      </c>
      <c r="F158" s="88" t="s">
        <v>63</v>
      </c>
      <c r="G158" s="94">
        <v>5.0599999999999996</v>
      </c>
      <c r="H158" s="143">
        <f t="shared" si="26"/>
        <v>60.72</v>
      </c>
      <c r="I158" s="148">
        <v>23</v>
      </c>
      <c r="J158" s="146">
        <f t="shared" si="30"/>
        <v>6.2237999999999998</v>
      </c>
      <c r="K158" s="146">
        <f t="shared" si="31"/>
        <v>74.685599999999994</v>
      </c>
      <c r="L158" s="20"/>
    </row>
    <row r="159" spans="1:12">
      <c r="A159" s="131">
        <v>155</v>
      </c>
      <c r="B159" s="96" t="s">
        <v>321</v>
      </c>
      <c r="C159" s="88">
        <v>808156428</v>
      </c>
      <c r="D159" s="88" t="s">
        <v>218</v>
      </c>
      <c r="E159" s="95">
        <v>6</v>
      </c>
      <c r="F159" s="88" t="s">
        <v>67</v>
      </c>
      <c r="G159" s="94">
        <v>11.81</v>
      </c>
      <c r="H159" s="138">
        <f t="shared" si="26"/>
        <v>70.86</v>
      </c>
      <c r="I159" s="148">
        <v>23</v>
      </c>
      <c r="J159" s="141">
        <f>G159*1.23</f>
        <v>14.526300000000001</v>
      </c>
      <c r="K159" s="141">
        <f t="shared" si="31"/>
        <v>87.157799999999995</v>
      </c>
      <c r="L159" s="20"/>
    </row>
    <row r="160" spans="1:12">
      <c r="A160" s="131">
        <v>156</v>
      </c>
      <c r="B160" s="96" t="s">
        <v>329</v>
      </c>
      <c r="C160" s="88">
        <v>810925112</v>
      </c>
      <c r="D160" s="88" t="s">
        <v>218</v>
      </c>
      <c r="E160" s="149">
        <v>6</v>
      </c>
      <c r="F160" s="149" t="s">
        <v>419</v>
      </c>
      <c r="G160" s="150">
        <f>3*12.23</f>
        <v>36.69</v>
      </c>
      <c r="H160" s="146">
        <f>E160*G160</f>
        <v>220.14</v>
      </c>
      <c r="I160" s="148">
        <v>23</v>
      </c>
      <c r="J160" s="146">
        <f>G160*1.23</f>
        <v>45.128699999999995</v>
      </c>
      <c r="K160" s="146">
        <f>E160*G160*1.23</f>
        <v>270.7722</v>
      </c>
      <c r="L160" s="20"/>
    </row>
    <row r="161" spans="1:12">
      <c r="A161" s="131">
        <v>157</v>
      </c>
      <c r="B161" s="96" t="s">
        <v>280</v>
      </c>
      <c r="C161" s="88"/>
      <c r="D161" s="88"/>
      <c r="E161" s="95">
        <v>20</v>
      </c>
      <c r="F161" s="88" t="s">
        <v>147</v>
      </c>
      <c r="G161" s="94">
        <v>15.02</v>
      </c>
      <c r="H161" s="143">
        <f t="shared" si="26"/>
        <v>300.39999999999998</v>
      </c>
      <c r="I161" s="148">
        <v>23</v>
      </c>
      <c r="J161" s="141">
        <f t="shared" si="30"/>
        <v>18.474599999999999</v>
      </c>
      <c r="K161" s="146">
        <f t="shared" si="31"/>
        <v>369.49199999999996</v>
      </c>
      <c r="L161" s="20"/>
    </row>
    <row r="162" spans="1:12" ht="24">
      <c r="A162" s="131">
        <v>158</v>
      </c>
      <c r="B162" s="133" t="s">
        <v>418</v>
      </c>
      <c r="C162" s="88"/>
      <c r="D162" s="88"/>
      <c r="E162" s="95">
        <v>100</v>
      </c>
      <c r="F162" s="88" t="s">
        <v>248</v>
      </c>
      <c r="G162" s="94">
        <v>17.73</v>
      </c>
      <c r="H162" s="143">
        <f t="shared" si="26"/>
        <v>1773</v>
      </c>
      <c r="I162" s="148">
        <v>23</v>
      </c>
      <c r="J162" s="146">
        <f t="shared" si="30"/>
        <v>21.8079</v>
      </c>
      <c r="K162" s="146">
        <f t="shared" si="31"/>
        <v>2180.79</v>
      </c>
      <c r="L162" s="20"/>
    </row>
    <row r="163" spans="1:12">
      <c r="A163" s="131">
        <v>159</v>
      </c>
      <c r="B163" s="96" t="s">
        <v>281</v>
      </c>
      <c r="C163" s="88">
        <v>810530115</v>
      </c>
      <c r="D163" s="88" t="s">
        <v>218</v>
      </c>
      <c r="E163" s="95">
        <v>10</v>
      </c>
      <c r="F163" s="88" t="s">
        <v>147</v>
      </c>
      <c r="G163" s="94">
        <v>23.34</v>
      </c>
      <c r="H163" s="143">
        <f t="shared" si="26"/>
        <v>233.4</v>
      </c>
      <c r="I163" s="148">
        <v>23</v>
      </c>
      <c r="J163" s="141">
        <f t="shared" si="30"/>
        <v>28.708199999999998</v>
      </c>
      <c r="K163" s="146">
        <f t="shared" si="31"/>
        <v>287.08199999999999</v>
      </c>
      <c r="L163" s="20"/>
    </row>
    <row r="164" spans="1:12">
      <c r="A164" s="131">
        <v>160</v>
      </c>
      <c r="B164" s="96" t="s">
        <v>341</v>
      </c>
      <c r="C164" s="88">
        <v>88519311</v>
      </c>
      <c r="D164" s="88" t="s">
        <v>218</v>
      </c>
      <c r="E164" s="95">
        <v>3</v>
      </c>
      <c r="F164" s="88" t="s">
        <v>67</v>
      </c>
      <c r="G164" s="94">
        <v>35.4</v>
      </c>
      <c r="H164" s="143">
        <f t="shared" si="26"/>
        <v>106.19999999999999</v>
      </c>
      <c r="I164" s="148">
        <v>23</v>
      </c>
      <c r="J164" s="141">
        <f t="shared" si="30"/>
        <v>43.541999999999994</v>
      </c>
      <c r="K164" s="146">
        <f t="shared" si="31"/>
        <v>130.62599999999998</v>
      </c>
      <c r="L164" s="20"/>
    </row>
    <row r="165" spans="1:12">
      <c r="A165" s="131">
        <v>161</v>
      </c>
      <c r="B165" s="96" t="s">
        <v>282</v>
      </c>
      <c r="C165" s="88"/>
      <c r="D165" s="88"/>
      <c r="E165" s="95">
        <v>8</v>
      </c>
      <c r="F165" s="88" t="s">
        <v>147</v>
      </c>
      <c r="G165" s="94">
        <v>80.16</v>
      </c>
      <c r="H165" s="143">
        <f t="shared" si="26"/>
        <v>641.28</v>
      </c>
      <c r="I165" s="148">
        <v>23</v>
      </c>
      <c r="J165" s="141">
        <f t="shared" si="30"/>
        <v>98.596799999999988</v>
      </c>
      <c r="K165" s="146">
        <f t="shared" si="31"/>
        <v>788.7743999999999</v>
      </c>
      <c r="L165" s="20"/>
    </row>
    <row r="166" spans="1:12">
      <c r="A166" s="131">
        <v>162</v>
      </c>
      <c r="B166" s="96" t="s">
        <v>343</v>
      </c>
      <c r="C166" s="88">
        <v>901946119</v>
      </c>
      <c r="D166" s="88" t="s">
        <v>218</v>
      </c>
      <c r="E166" s="95">
        <v>3</v>
      </c>
      <c r="F166" s="88" t="s">
        <v>259</v>
      </c>
      <c r="G166" s="94">
        <v>42.51</v>
      </c>
      <c r="H166" s="143">
        <f>E166*G166</f>
        <v>127.53</v>
      </c>
      <c r="I166" s="148">
        <v>23</v>
      </c>
      <c r="J166" s="141">
        <f t="shared" si="30"/>
        <v>52.287299999999995</v>
      </c>
      <c r="K166" s="146">
        <f t="shared" si="31"/>
        <v>156.86189999999999</v>
      </c>
      <c r="L166" s="20"/>
    </row>
    <row r="167" spans="1:12" ht="16.5" thickBot="1">
      <c r="A167" s="337" t="s">
        <v>19</v>
      </c>
      <c r="B167" s="345"/>
      <c r="C167" s="345"/>
      <c r="D167" s="345"/>
      <c r="E167" s="345"/>
      <c r="F167" s="345"/>
      <c r="G167" s="137" t="s">
        <v>20</v>
      </c>
      <c r="H167" s="144">
        <f>SUM(H5:H166)</f>
        <v>71786.869999999981</v>
      </c>
      <c r="I167" s="345" t="s">
        <v>21</v>
      </c>
      <c r="J167" s="345"/>
      <c r="K167" s="145">
        <f>SUM(K5:K166)</f>
        <v>87837.968099999984</v>
      </c>
      <c r="L167" s="20"/>
    </row>
    <row r="173" spans="1:12">
      <c r="K173" s="20"/>
    </row>
    <row r="174" spans="1:12">
      <c r="H174" s="28" t="s">
        <v>412</v>
      </c>
      <c r="I174" s="28"/>
      <c r="J174" s="28"/>
    </row>
    <row r="175" spans="1:12">
      <c r="H175" s="28" t="s">
        <v>411</v>
      </c>
      <c r="I175" s="28"/>
      <c r="J175" s="28"/>
    </row>
  </sheetData>
  <mergeCells count="4">
    <mergeCell ref="A1:K1"/>
    <mergeCell ref="A2:K2"/>
    <mergeCell ref="A167:F167"/>
    <mergeCell ref="I167:J167"/>
  </mergeCells>
  <pageMargins left="0.7" right="0.7" top="0.75" bottom="0.75" header="0.3" footer="0.3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38"/>
  <sheetViews>
    <sheetView view="pageLayout" zoomScaleNormal="77" workbookViewId="0">
      <selection sqref="A1:K1"/>
    </sheetView>
  </sheetViews>
  <sheetFormatPr defaultRowHeight="12"/>
  <cols>
    <col min="1" max="1" width="4.7109375" style="152" customWidth="1"/>
    <col min="2" max="2" width="24.85546875" style="152" customWidth="1"/>
    <col min="3" max="3" width="9.140625" style="152"/>
    <col min="4" max="4" width="11.5703125" style="152" customWidth="1"/>
    <col min="5" max="5" width="10.7109375" style="152" customWidth="1"/>
    <col min="6" max="6" width="11" style="152" customWidth="1"/>
    <col min="7" max="7" width="12.7109375" style="152" customWidth="1"/>
    <col min="8" max="8" width="11" style="152" customWidth="1"/>
    <col min="9" max="9" width="9.140625" style="152"/>
    <col min="10" max="10" width="13.140625" style="152" customWidth="1"/>
    <col min="11" max="11" width="11.140625" style="152" bestFit="1" customWidth="1"/>
    <col min="12" max="12" width="11.85546875" style="152" bestFit="1" customWidth="1"/>
    <col min="13" max="13" width="20.28515625" style="152" customWidth="1"/>
    <col min="14" max="14" width="14.140625" style="152" customWidth="1"/>
    <col min="15" max="16384" width="9.140625" style="152"/>
  </cols>
  <sheetData>
    <row r="1" spans="1:14" ht="12.75" thickBot="1">
      <c r="A1" s="325" t="s">
        <v>680</v>
      </c>
      <c r="B1" s="326"/>
      <c r="C1" s="326"/>
      <c r="D1" s="326"/>
      <c r="E1" s="326"/>
      <c r="F1" s="326"/>
      <c r="G1" s="326"/>
      <c r="H1" s="326"/>
      <c r="I1" s="326"/>
      <c r="J1" s="326"/>
      <c r="K1" s="327"/>
    </row>
    <row r="2" spans="1:14" ht="48">
      <c r="A2" s="35" t="s">
        <v>410</v>
      </c>
      <c r="B2" s="36" t="s">
        <v>0</v>
      </c>
      <c r="C2" s="36" t="s">
        <v>1</v>
      </c>
      <c r="D2" s="36" t="s">
        <v>2</v>
      </c>
      <c r="E2" s="36" t="s">
        <v>406</v>
      </c>
      <c r="F2" s="36" t="s">
        <v>3</v>
      </c>
      <c r="G2" s="36" t="s">
        <v>4</v>
      </c>
      <c r="H2" s="36" t="s">
        <v>5</v>
      </c>
      <c r="I2" s="36" t="s">
        <v>407</v>
      </c>
      <c r="J2" s="36" t="s">
        <v>6</v>
      </c>
      <c r="K2" s="37" t="s">
        <v>7</v>
      </c>
    </row>
    <row r="3" spans="1:14" ht="12.75" thickBot="1">
      <c r="A3" s="74" t="s">
        <v>8</v>
      </c>
      <c r="B3" s="39" t="s">
        <v>9</v>
      </c>
      <c r="C3" s="39" t="s">
        <v>10</v>
      </c>
      <c r="D3" s="39" t="s">
        <v>11</v>
      </c>
      <c r="E3" s="39" t="s">
        <v>12</v>
      </c>
      <c r="F3" s="39" t="s">
        <v>13</v>
      </c>
      <c r="G3" s="64" t="s">
        <v>14</v>
      </c>
      <c r="H3" s="64" t="s">
        <v>15</v>
      </c>
      <c r="I3" s="64" t="s">
        <v>16</v>
      </c>
      <c r="J3" s="64" t="s">
        <v>17</v>
      </c>
      <c r="K3" s="65" t="s">
        <v>18</v>
      </c>
    </row>
    <row r="4" spans="1:14" ht="24">
      <c r="A4" s="42">
        <v>1</v>
      </c>
      <c r="B4" s="47" t="s">
        <v>22</v>
      </c>
      <c r="C4" s="48">
        <v>203203</v>
      </c>
      <c r="D4" s="48" t="s">
        <v>23</v>
      </c>
      <c r="E4" s="242">
        <v>2</v>
      </c>
      <c r="F4" s="48" t="s">
        <v>24</v>
      </c>
      <c r="G4" s="192"/>
      <c r="H4" s="192"/>
      <c r="I4" s="193"/>
      <c r="J4" s="192"/>
      <c r="K4" s="192"/>
      <c r="L4" s="281"/>
      <c r="M4" s="282"/>
      <c r="N4" s="282"/>
    </row>
    <row r="5" spans="1:14" ht="24">
      <c r="A5" s="42">
        <v>2</v>
      </c>
      <c r="B5" s="49" t="s">
        <v>25</v>
      </c>
      <c r="C5" s="42">
        <v>203443</v>
      </c>
      <c r="D5" s="42" t="s">
        <v>23</v>
      </c>
      <c r="E5" s="241">
        <v>8</v>
      </c>
      <c r="F5" s="42" t="s">
        <v>24</v>
      </c>
      <c r="G5" s="192"/>
      <c r="H5" s="192"/>
      <c r="I5" s="193"/>
      <c r="J5" s="192"/>
      <c r="K5" s="192"/>
      <c r="L5" s="281"/>
      <c r="M5" s="282"/>
    </row>
    <row r="6" spans="1:14" ht="24">
      <c r="A6" s="42">
        <v>3</v>
      </c>
      <c r="B6" s="49" t="s">
        <v>26</v>
      </c>
      <c r="C6" s="42">
        <v>51106</v>
      </c>
      <c r="D6" s="42" t="s">
        <v>23</v>
      </c>
      <c r="E6" s="241">
        <v>8</v>
      </c>
      <c r="F6" s="42">
        <v>250</v>
      </c>
      <c r="G6" s="192"/>
      <c r="H6" s="192"/>
      <c r="I6" s="193"/>
      <c r="J6" s="192"/>
      <c r="K6" s="192"/>
      <c r="L6" s="281"/>
      <c r="M6" s="282"/>
    </row>
    <row r="7" spans="1:14">
      <c r="A7" s="42">
        <v>4</v>
      </c>
      <c r="B7" s="49" t="s">
        <v>27</v>
      </c>
      <c r="C7" s="42">
        <v>51304</v>
      </c>
      <c r="D7" s="42" t="s">
        <v>23</v>
      </c>
      <c r="E7" s="241">
        <v>8</v>
      </c>
      <c r="F7" s="42">
        <v>50</v>
      </c>
      <c r="G7" s="192"/>
      <c r="H7" s="192"/>
      <c r="I7" s="193"/>
      <c r="J7" s="192"/>
      <c r="K7" s="192"/>
      <c r="L7" s="281"/>
      <c r="M7" s="282"/>
    </row>
    <row r="8" spans="1:14">
      <c r="A8" s="42">
        <v>5</v>
      </c>
      <c r="B8" s="49" t="s">
        <v>28</v>
      </c>
      <c r="C8" s="42">
        <v>51306</v>
      </c>
      <c r="D8" s="42" t="s">
        <v>23</v>
      </c>
      <c r="E8" s="241">
        <v>8</v>
      </c>
      <c r="F8" s="42">
        <v>250</v>
      </c>
      <c r="G8" s="192"/>
      <c r="H8" s="192"/>
      <c r="I8" s="193"/>
      <c r="J8" s="192"/>
      <c r="K8" s="192"/>
      <c r="L8" s="281"/>
      <c r="M8" s="282"/>
    </row>
    <row r="9" spans="1:14" ht="24">
      <c r="A9" s="42">
        <v>6</v>
      </c>
      <c r="B9" s="49" t="s">
        <v>29</v>
      </c>
      <c r="C9" s="42">
        <v>69506</v>
      </c>
      <c r="D9" s="42" t="s">
        <v>23</v>
      </c>
      <c r="E9" s="241">
        <v>8</v>
      </c>
      <c r="F9" s="42">
        <v>250</v>
      </c>
      <c r="G9" s="192"/>
      <c r="H9" s="192"/>
      <c r="I9" s="193"/>
      <c r="J9" s="192"/>
      <c r="K9" s="192"/>
      <c r="L9" s="281"/>
      <c r="M9" s="282"/>
    </row>
    <row r="10" spans="1:14">
      <c r="A10" s="42">
        <v>7</v>
      </c>
      <c r="B10" s="49" t="s">
        <v>30</v>
      </c>
      <c r="C10" s="42">
        <v>74106</v>
      </c>
      <c r="D10" s="42" t="s">
        <v>23</v>
      </c>
      <c r="E10" s="241">
        <v>8</v>
      </c>
      <c r="F10" s="42">
        <v>250</v>
      </c>
      <c r="G10" s="192"/>
      <c r="H10" s="192"/>
      <c r="I10" s="193"/>
      <c r="J10" s="192"/>
      <c r="K10" s="192"/>
      <c r="L10" s="281"/>
      <c r="M10" s="282"/>
    </row>
    <row r="11" spans="1:14" ht="24">
      <c r="A11" s="42">
        <v>8</v>
      </c>
      <c r="B11" s="50" t="s">
        <v>53</v>
      </c>
      <c r="C11" s="51">
        <v>76104</v>
      </c>
      <c r="D11" s="42" t="s">
        <v>23</v>
      </c>
      <c r="E11" s="241">
        <v>2</v>
      </c>
      <c r="F11" s="52" t="s">
        <v>31</v>
      </c>
      <c r="G11" s="192"/>
      <c r="H11" s="192"/>
      <c r="I11" s="193"/>
      <c r="J11" s="192"/>
      <c r="K11" s="192"/>
      <c r="L11" s="281"/>
      <c r="M11" s="282"/>
    </row>
    <row r="12" spans="1:14">
      <c r="A12" s="42">
        <v>9</v>
      </c>
      <c r="B12" s="18" t="s">
        <v>32</v>
      </c>
      <c r="C12" s="13">
        <v>19066</v>
      </c>
      <c r="D12" s="42" t="s">
        <v>23</v>
      </c>
      <c r="E12" s="243">
        <v>1</v>
      </c>
      <c r="F12" s="13" t="s">
        <v>33</v>
      </c>
      <c r="G12" s="192"/>
      <c r="H12" s="192"/>
      <c r="I12" s="193"/>
      <c r="J12" s="192"/>
      <c r="K12" s="192"/>
      <c r="L12" s="281"/>
      <c r="M12" s="282"/>
    </row>
    <row r="13" spans="1:14" ht="24">
      <c r="A13" s="42">
        <v>10</v>
      </c>
      <c r="B13" s="18" t="s">
        <v>34</v>
      </c>
      <c r="C13" s="13">
        <v>28106</v>
      </c>
      <c r="D13" s="42" t="s">
        <v>23</v>
      </c>
      <c r="E13" s="243">
        <v>4</v>
      </c>
      <c r="F13" s="13">
        <v>250</v>
      </c>
      <c r="G13" s="192"/>
      <c r="H13" s="192"/>
      <c r="I13" s="193"/>
      <c r="J13" s="192"/>
      <c r="K13" s="192"/>
      <c r="L13" s="281"/>
      <c r="M13" s="282"/>
    </row>
    <row r="14" spans="1:14" ht="24">
      <c r="A14" s="42">
        <v>11</v>
      </c>
      <c r="B14" s="18" t="s">
        <v>35</v>
      </c>
      <c r="C14" s="13">
        <v>383215</v>
      </c>
      <c r="D14" s="42" t="s">
        <v>23</v>
      </c>
      <c r="E14" s="243">
        <v>2</v>
      </c>
      <c r="F14" s="13">
        <v>100</v>
      </c>
      <c r="G14" s="192"/>
      <c r="H14" s="192"/>
      <c r="I14" s="193"/>
      <c r="J14" s="192"/>
      <c r="K14" s="192"/>
      <c r="L14" s="283"/>
      <c r="M14" s="282"/>
    </row>
    <row r="15" spans="1:14" ht="24">
      <c r="A15" s="42">
        <v>12</v>
      </c>
      <c r="B15" s="18" t="s">
        <v>36</v>
      </c>
      <c r="C15" s="13">
        <v>56404</v>
      </c>
      <c r="D15" s="42" t="s">
        <v>23</v>
      </c>
      <c r="E15" s="243">
        <v>1</v>
      </c>
      <c r="F15" s="13">
        <v>50</v>
      </c>
      <c r="G15" s="192"/>
      <c r="H15" s="192"/>
      <c r="I15" s="193"/>
      <c r="J15" s="192"/>
      <c r="K15" s="192"/>
      <c r="L15" s="281"/>
      <c r="M15" s="282"/>
    </row>
    <row r="16" spans="1:14" ht="24">
      <c r="A16" s="42">
        <v>13</v>
      </c>
      <c r="B16" s="18" t="s">
        <v>37</v>
      </c>
      <c r="C16" s="13">
        <v>979007</v>
      </c>
      <c r="D16" s="42" t="s">
        <v>23</v>
      </c>
      <c r="E16" s="243">
        <v>1</v>
      </c>
      <c r="F16" s="13" t="s">
        <v>33</v>
      </c>
      <c r="G16" s="192"/>
      <c r="H16" s="192"/>
      <c r="I16" s="193"/>
      <c r="J16" s="192"/>
      <c r="K16" s="192"/>
      <c r="L16" s="281"/>
      <c r="M16" s="282"/>
    </row>
    <row r="17" spans="1:13">
      <c r="A17" s="42">
        <v>14</v>
      </c>
      <c r="B17" s="53" t="s">
        <v>54</v>
      </c>
      <c r="C17" s="54">
        <v>80204</v>
      </c>
      <c r="D17" s="42" t="s">
        <v>23</v>
      </c>
      <c r="E17" s="244">
        <v>1</v>
      </c>
      <c r="F17" s="54">
        <v>250</v>
      </c>
      <c r="G17" s="192"/>
      <c r="H17" s="192"/>
      <c r="I17" s="193"/>
      <c r="J17" s="192"/>
      <c r="K17" s="192"/>
      <c r="L17" s="281"/>
      <c r="M17" s="282"/>
    </row>
    <row r="18" spans="1:13">
      <c r="A18" s="42">
        <v>15</v>
      </c>
      <c r="B18" s="55" t="s">
        <v>38</v>
      </c>
      <c r="C18" s="13">
        <v>19133</v>
      </c>
      <c r="D18" s="42" t="s">
        <v>23</v>
      </c>
      <c r="E18" s="243">
        <v>8</v>
      </c>
      <c r="F18" s="13" t="s">
        <v>39</v>
      </c>
      <c r="G18" s="192"/>
      <c r="H18" s="192"/>
      <c r="I18" s="193"/>
      <c r="J18" s="192"/>
      <c r="K18" s="192"/>
      <c r="L18" s="281"/>
      <c r="M18" s="282"/>
    </row>
    <row r="19" spans="1:13">
      <c r="A19" s="42">
        <v>16</v>
      </c>
      <c r="B19" s="56" t="s">
        <v>40</v>
      </c>
      <c r="C19" s="13">
        <v>19101</v>
      </c>
      <c r="D19" s="42" t="s">
        <v>23</v>
      </c>
      <c r="E19" s="243">
        <v>2</v>
      </c>
      <c r="F19" s="13" t="s">
        <v>41</v>
      </c>
      <c r="G19" s="192"/>
      <c r="H19" s="192"/>
      <c r="I19" s="193"/>
      <c r="J19" s="192"/>
      <c r="K19" s="192"/>
      <c r="L19" s="281"/>
      <c r="M19" s="282"/>
    </row>
    <row r="20" spans="1:13">
      <c r="A20" s="42">
        <v>17</v>
      </c>
      <c r="B20" s="56" t="s">
        <v>42</v>
      </c>
      <c r="C20" s="15">
        <v>59104</v>
      </c>
      <c r="D20" s="42" t="s">
        <v>23</v>
      </c>
      <c r="E20" s="243">
        <v>6</v>
      </c>
      <c r="F20" s="13" t="s">
        <v>43</v>
      </c>
      <c r="G20" s="192"/>
      <c r="H20" s="192"/>
      <c r="I20" s="193"/>
      <c r="J20" s="192"/>
      <c r="K20" s="192"/>
      <c r="L20" s="281"/>
      <c r="M20" s="282"/>
    </row>
    <row r="21" spans="1:13" ht="24">
      <c r="A21" s="42">
        <v>18</v>
      </c>
      <c r="B21" s="57" t="s">
        <v>44</v>
      </c>
      <c r="C21" s="46">
        <v>51185</v>
      </c>
      <c r="D21" s="42" t="s">
        <v>23</v>
      </c>
      <c r="E21" s="245">
        <v>3</v>
      </c>
      <c r="F21" s="46" t="s">
        <v>45</v>
      </c>
      <c r="G21" s="192"/>
      <c r="H21" s="192"/>
      <c r="I21" s="193"/>
      <c r="J21" s="192"/>
      <c r="K21" s="192"/>
      <c r="L21" s="281"/>
      <c r="M21" s="282"/>
    </row>
    <row r="22" spans="1:13">
      <c r="A22" s="42">
        <v>19</v>
      </c>
      <c r="B22" s="45" t="s">
        <v>46</v>
      </c>
      <c r="C22" s="44">
        <v>73504</v>
      </c>
      <c r="D22" s="42" t="s">
        <v>23</v>
      </c>
      <c r="E22" s="245">
        <v>8</v>
      </c>
      <c r="F22" s="46" t="s">
        <v>47</v>
      </c>
      <c r="G22" s="192"/>
      <c r="H22" s="192"/>
      <c r="I22" s="193"/>
      <c r="J22" s="192"/>
      <c r="K22" s="192"/>
      <c r="L22" s="281"/>
      <c r="M22" s="282"/>
    </row>
    <row r="23" spans="1:13">
      <c r="A23" s="42">
        <v>20</v>
      </c>
      <c r="B23" s="43" t="s">
        <v>48</v>
      </c>
      <c r="C23" s="44">
        <v>74004</v>
      </c>
      <c r="D23" s="42" t="s">
        <v>23</v>
      </c>
      <c r="E23" s="246">
        <v>4</v>
      </c>
      <c r="F23" s="44" t="s">
        <v>49</v>
      </c>
      <c r="G23" s="192"/>
      <c r="H23" s="192"/>
      <c r="I23" s="193"/>
      <c r="J23" s="192"/>
      <c r="K23" s="192"/>
      <c r="L23" s="281"/>
      <c r="M23" s="282"/>
    </row>
    <row r="24" spans="1:13">
      <c r="A24" s="42">
        <v>21</v>
      </c>
      <c r="B24" s="45" t="s">
        <v>50</v>
      </c>
      <c r="C24" s="44">
        <v>210212</v>
      </c>
      <c r="D24" s="42" t="s">
        <v>23</v>
      </c>
      <c r="E24" s="245">
        <v>5</v>
      </c>
      <c r="F24" s="46" t="s">
        <v>51</v>
      </c>
      <c r="G24" s="192"/>
      <c r="H24" s="192"/>
      <c r="I24" s="193"/>
      <c r="J24" s="192"/>
      <c r="K24" s="192"/>
      <c r="L24" s="281"/>
      <c r="M24" s="282"/>
    </row>
    <row r="25" spans="1:13" s="191" customFormat="1" ht="24">
      <c r="A25" s="42">
        <v>22</v>
      </c>
      <c r="B25" s="17" t="s">
        <v>52</v>
      </c>
      <c r="C25" s="194">
        <v>77044</v>
      </c>
      <c r="D25" s="161" t="s">
        <v>23</v>
      </c>
      <c r="E25" s="245">
        <v>5</v>
      </c>
      <c r="F25" s="15" t="s">
        <v>47</v>
      </c>
      <c r="G25" s="192"/>
      <c r="H25" s="192"/>
      <c r="I25" s="193"/>
      <c r="J25" s="192"/>
      <c r="K25" s="192"/>
      <c r="L25" s="284"/>
      <c r="M25" s="285"/>
    </row>
    <row r="26" spans="1:13">
      <c r="A26" s="42">
        <v>23</v>
      </c>
      <c r="B26" s="45" t="s">
        <v>504</v>
      </c>
      <c r="C26" s="44">
        <v>217004</v>
      </c>
      <c r="D26" s="52" t="s">
        <v>23</v>
      </c>
      <c r="E26" s="245">
        <v>8</v>
      </c>
      <c r="F26" s="46" t="s">
        <v>505</v>
      </c>
      <c r="G26" s="192"/>
      <c r="H26" s="192"/>
      <c r="I26" s="193"/>
      <c r="J26" s="192"/>
      <c r="K26" s="192"/>
      <c r="L26" s="281"/>
      <c r="M26" s="282"/>
    </row>
    <row r="27" spans="1:13">
      <c r="A27" s="42">
        <v>24</v>
      </c>
      <c r="B27" s="45" t="s">
        <v>544</v>
      </c>
      <c r="C27" s="44">
        <v>974901</v>
      </c>
      <c r="D27" s="42" t="s">
        <v>23</v>
      </c>
      <c r="E27" s="245">
        <v>6</v>
      </c>
      <c r="F27" s="155" t="s">
        <v>47</v>
      </c>
      <c r="G27" s="192"/>
      <c r="H27" s="192"/>
      <c r="I27" s="193"/>
      <c r="J27" s="192"/>
      <c r="K27" s="192"/>
      <c r="L27" s="281"/>
      <c r="M27" s="282"/>
    </row>
    <row r="28" spans="1:13" ht="24">
      <c r="A28" s="42">
        <v>25</v>
      </c>
      <c r="B28" s="45" t="s">
        <v>545</v>
      </c>
      <c r="C28" s="44">
        <v>974912</v>
      </c>
      <c r="D28" s="42" t="s">
        <v>23</v>
      </c>
      <c r="E28" s="245">
        <v>10</v>
      </c>
      <c r="F28" s="155" t="s">
        <v>503</v>
      </c>
      <c r="G28" s="192"/>
      <c r="H28" s="192"/>
      <c r="I28" s="193"/>
      <c r="J28" s="192"/>
      <c r="K28" s="192"/>
      <c r="L28" s="281"/>
      <c r="M28" s="282"/>
    </row>
    <row r="29" spans="1:13">
      <c r="A29" s="42">
        <v>26</v>
      </c>
      <c r="B29" s="45" t="s">
        <v>546</v>
      </c>
      <c r="C29" s="44">
        <v>9024321</v>
      </c>
      <c r="D29" s="42" t="s">
        <v>23</v>
      </c>
      <c r="E29" s="245">
        <v>1</v>
      </c>
      <c r="F29" s="155" t="s">
        <v>567</v>
      </c>
      <c r="G29" s="192"/>
      <c r="H29" s="192"/>
      <c r="I29" s="193"/>
      <c r="J29" s="192"/>
      <c r="K29" s="192"/>
      <c r="L29" s="281"/>
      <c r="M29" s="282"/>
    </row>
    <row r="30" spans="1:13">
      <c r="A30" s="42">
        <v>27</v>
      </c>
      <c r="B30" s="43" t="s">
        <v>547</v>
      </c>
      <c r="C30" s="44">
        <v>974002</v>
      </c>
      <c r="D30" s="42" t="s">
        <v>23</v>
      </c>
      <c r="E30" s="245">
        <v>3</v>
      </c>
      <c r="F30" s="155" t="s">
        <v>568</v>
      </c>
      <c r="G30" s="192"/>
      <c r="H30" s="192"/>
      <c r="I30" s="193"/>
      <c r="J30" s="192"/>
      <c r="K30" s="192"/>
      <c r="L30" s="281"/>
      <c r="M30" s="282"/>
    </row>
    <row r="31" spans="1:13" ht="24">
      <c r="A31" s="42">
        <v>28</v>
      </c>
      <c r="B31" s="45" t="s">
        <v>548</v>
      </c>
      <c r="C31" s="44">
        <v>974022</v>
      </c>
      <c r="D31" s="42" t="s">
        <v>23</v>
      </c>
      <c r="E31" s="245">
        <v>8</v>
      </c>
      <c r="F31" s="155" t="s">
        <v>568</v>
      </c>
      <c r="G31" s="192"/>
      <c r="H31" s="192"/>
      <c r="I31" s="193"/>
      <c r="J31" s="192"/>
      <c r="K31" s="192"/>
      <c r="L31" s="281"/>
      <c r="M31" s="282"/>
    </row>
    <row r="32" spans="1:13" ht="24">
      <c r="A32" s="42">
        <v>29</v>
      </c>
      <c r="B32" s="22" t="s">
        <v>549</v>
      </c>
      <c r="C32" s="60">
        <v>974203</v>
      </c>
      <c r="D32" s="42" t="s">
        <v>23</v>
      </c>
      <c r="E32" s="245">
        <v>3</v>
      </c>
      <c r="F32" s="155" t="s">
        <v>569</v>
      </c>
      <c r="G32" s="192"/>
      <c r="H32" s="192"/>
      <c r="I32" s="193"/>
      <c r="J32" s="192"/>
      <c r="K32" s="192"/>
      <c r="L32" s="281"/>
      <c r="M32" s="282"/>
    </row>
    <row r="33" spans="1:13">
      <c r="A33" s="42">
        <v>30</v>
      </c>
      <c r="B33" s="45" t="s">
        <v>550</v>
      </c>
      <c r="C33" s="44">
        <v>979203</v>
      </c>
      <c r="D33" s="42" t="s">
        <v>23</v>
      </c>
      <c r="E33" s="245">
        <v>1</v>
      </c>
      <c r="F33" s="155" t="s">
        <v>570</v>
      </c>
      <c r="G33" s="192"/>
      <c r="H33" s="192"/>
      <c r="I33" s="193"/>
      <c r="J33" s="192"/>
      <c r="K33" s="192"/>
      <c r="L33" s="281"/>
      <c r="M33" s="282"/>
    </row>
    <row r="34" spans="1:13">
      <c r="A34" s="42">
        <v>31</v>
      </c>
      <c r="B34" s="45" t="s">
        <v>551</v>
      </c>
      <c r="C34" s="44">
        <v>978703</v>
      </c>
      <c r="D34" s="42" t="s">
        <v>23</v>
      </c>
      <c r="E34" s="245">
        <v>4</v>
      </c>
      <c r="F34" s="155" t="s">
        <v>73</v>
      </c>
      <c r="G34" s="192"/>
      <c r="H34" s="192"/>
      <c r="I34" s="193"/>
      <c r="J34" s="192"/>
      <c r="K34" s="192"/>
      <c r="L34" s="281"/>
      <c r="M34" s="282"/>
    </row>
    <row r="35" spans="1:13">
      <c r="A35" s="42">
        <v>32</v>
      </c>
      <c r="B35" s="43" t="s">
        <v>552</v>
      </c>
      <c r="C35" s="44">
        <v>59124</v>
      </c>
      <c r="D35" s="42" t="s">
        <v>23</v>
      </c>
      <c r="E35" s="245">
        <v>5</v>
      </c>
      <c r="F35" s="155" t="s">
        <v>43</v>
      </c>
      <c r="G35" s="192"/>
      <c r="H35" s="192"/>
      <c r="I35" s="193"/>
      <c r="J35" s="192"/>
      <c r="K35" s="192"/>
      <c r="L35" s="281"/>
      <c r="M35" s="282"/>
    </row>
    <row r="36" spans="1:13">
      <c r="A36" s="42">
        <v>33</v>
      </c>
      <c r="B36" s="45" t="s">
        <v>553</v>
      </c>
      <c r="C36" s="44">
        <v>59824</v>
      </c>
      <c r="D36" s="42" t="s">
        <v>23</v>
      </c>
      <c r="E36" s="245">
        <v>5</v>
      </c>
      <c r="F36" s="155" t="s">
        <v>505</v>
      </c>
      <c r="G36" s="192"/>
      <c r="H36" s="192"/>
      <c r="I36" s="193"/>
      <c r="J36" s="192"/>
      <c r="K36" s="192"/>
      <c r="L36" s="281"/>
      <c r="M36" s="282"/>
    </row>
    <row r="37" spans="1:13">
      <c r="A37" s="42">
        <v>34</v>
      </c>
      <c r="B37" s="164" t="s">
        <v>571</v>
      </c>
      <c r="C37" s="162">
        <v>52906</v>
      </c>
      <c r="D37" s="42" t="s">
        <v>23</v>
      </c>
      <c r="E37" s="245">
        <v>4</v>
      </c>
      <c r="F37" s="162" t="s">
        <v>74</v>
      </c>
      <c r="G37" s="195"/>
      <c r="H37" s="192"/>
      <c r="I37" s="193"/>
      <c r="J37" s="192"/>
      <c r="K37" s="192"/>
      <c r="L37" s="281"/>
      <c r="M37" s="282"/>
    </row>
    <row r="38" spans="1:13" ht="12.75" thickBot="1">
      <c r="A38" s="328" t="s">
        <v>19</v>
      </c>
      <c r="B38" s="324"/>
      <c r="C38" s="324"/>
      <c r="D38" s="324"/>
      <c r="E38" s="324"/>
      <c r="F38" s="324"/>
      <c r="G38" s="237" t="s">
        <v>20</v>
      </c>
      <c r="H38" s="58">
        <f>SUM(H4:H37)</f>
        <v>0</v>
      </c>
      <c r="I38" s="324" t="s">
        <v>21</v>
      </c>
      <c r="J38" s="324"/>
      <c r="K38" s="59">
        <f>SUM(K4:K37)</f>
        <v>0</v>
      </c>
      <c r="M38" s="282"/>
    </row>
  </sheetData>
  <mergeCells count="3">
    <mergeCell ref="A1:K1"/>
    <mergeCell ref="A38:F38"/>
    <mergeCell ref="I38:J38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DZP-262-3/2020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18"/>
  <sheetViews>
    <sheetView workbookViewId="0">
      <selection activeCell="K12" sqref="K12"/>
    </sheetView>
  </sheetViews>
  <sheetFormatPr defaultColWidth="9.140625" defaultRowHeight="15"/>
  <cols>
    <col min="1" max="1" width="2.7109375" style="2" bestFit="1" customWidth="1"/>
    <col min="2" max="2" width="30.7109375" style="2" customWidth="1"/>
    <col min="3" max="3" width="14.7109375" style="2" customWidth="1"/>
    <col min="4" max="4" width="18.42578125" style="2" customWidth="1"/>
    <col min="5" max="5" width="9.140625" style="2"/>
    <col min="6" max="6" width="13.7109375" style="2" customWidth="1"/>
    <col min="7" max="7" width="15.85546875" style="2" customWidth="1"/>
    <col min="8" max="8" width="14" style="2" customWidth="1"/>
    <col min="9" max="9" width="12.7109375" style="2" customWidth="1"/>
    <col min="10" max="10" width="13.28515625" style="2" customWidth="1"/>
    <col min="11" max="11" width="14.140625" style="2" customWidth="1"/>
    <col min="12" max="16384" width="9.140625" style="2"/>
  </cols>
  <sheetData>
    <row r="1" spans="1:11">
      <c r="A1" s="317" t="s">
        <v>408</v>
      </c>
      <c r="B1" s="318"/>
      <c r="C1" s="318"/>
      <c r="D1" s="318"/>
      <c r="E1" s="318"/>
      <c r="F1" s="318"/>
      <c r="G1" s="318"/>
      <c r="H1" s="318"/>
      <c r="I1" s="318"/>
      <c r="J1" s="318"/>
      <c r="K1" s="319"/>
    </row>
    <row r="2" spans="1:11" ht="15.75" thickBot="1">
      <c r="A2" s="320" t="s">
        <v>413</v>
      </c>
      <c r="B2" s="321"/>
      <c r="C2" s="321"/>
      <c r="D2" s="321"/>
      <c r="E2" s="321"/>
      <c r="F2" s="321"/>
      <c r="G2" s="321"/>
      <c r="H2" s="321"/>
      <c r="I2" s="321"/>
      <c r="J2" s="321"/>
      <c r="K2" s="322"/>
    </row>
    <row r="3" spans="1:11" ht="48">
      <c r="A3" s="35" t="s">
        <v>410</v>
      </c>
      <c r="B3" s="36" t="s">
        <v>0</v>
      </c>
      <c r="C3" s="36" t="s">
        <v>1</v>
      </c>
      <c r="D3" s="36" t="s">
        <v>2</v>
      </c>
      <c r="E3" s="36" t="s">
        <v>406</v>
      </c>
      <c r="F3" s="36" t="s">
        <v>3</v>
      </c>
      <c r="G3" s="36" t="s">
        <v>4</v>
      </c>
      <c r="H3" s="36" t="s">
        <v>5</v>
      </c>
      <c r="I3" s="36" t="s">
        <v>407</v>
      </c>
      <c r="J3" s="36" t="s">
        <v>6</v>
      </c>
      <c r="K3" s="37" t="s">
        <v>7</v>
      </c>
    </row>
    <row r="4" spans="1:11" ht="15.75" thickBot="1">
      <c r="A4" s="66" t="s">
        <v>8</v>
      </c>
      <c r="B4" s="67" t="s">
        <v>9</v>
      </c>
      <c r="C4" s="67" t="s">
        <v>10</v>
      </c>
      <c r="D4" s="67" t="s">
        <v>11</v>
      </c>
      <c r="E4" s="67" t="s">
        <v>12</v>
      </c>
      <c r="F4" s="67" t="s">
        <v>13</v>
      </c>
      <c r="G4" s="67" t="s">
        <v>14</v>
      </c>
      <c r="H4" s="67" t="s">
        <v>15</v>
      </c>
      <c r="I4" s="67" t="s">
        <v>16</v>
      </c>
      <c r="J4" s="67" t="s">
        <v>17</v>
      </c>
      <c r="K4" s="68" t="s">
        <v>18</v>
      </c>
    </row>
    <row r="5" spans="1:11" ht="15.75" thickBot="1">
      <c r="A5" s="69">
        <v>1</v>
      </c>
      <c r="B5" s="70" t="s">
        <v>148</v>
      </c>
      <c r="C5" s="3" t="s">
        <v>149</v>
      </c>
      <c r="D5" s="3" t="s">
        <v>150</v>
      </c>
      <c r="E5" s="4">
        <v>1</v>
      </c>
      <c r="F5" s="3" t="s">
        <v>151</v>
      </c>
      <c r="G5" s="5">
        <v>1215</v>
      </c>
      <c r="H5" s="5">
        <f>E5*G5</f>
        <v>1215</v>
      </c>
      <c r="I5" s="11">
        <v>0.23</v>
      </c>
      <c r="J5" s="5">
        <f>G5*1.23</f>
        <v>1494.45</v>
      </c>
      <c r="K5" s="6">
        <f>E5*G5*1.23</f>
        <v>1494.45</v>
      </c>
    </row>
    <row r="6" spans="1:11" ht="15.75" thickBot="1">
      <c r="A6" s="16">
        <v>2</v>
      </c>
      <c r="B6" s="8" t="s">
        <v>152</v>
      </c>
      <c r="C6" s="10" t="s">
        <v>153</v>
      </c>
      <c r="D6" s="10" t="s">
        <v>150</v>
      </c>
      <c r="E6" s="9">
        <v>1</v>
      </c>
      <c r="F6" s="10" t="s">
        <v>151</v>
      </c>
      <c r="G6" s="5">
        <v>1215</v>
      </c>
      <c r="H6" s="5">
        <f t="shared" ref="H6:H11" si="0">E6*G6</f>
        <v>1215</v>
      </c>
      <c r="I6" s="11">
        <v>0.23</v>
      </c>
      <c r="J6" s="5">
        <f t="shared" ref="J6:J11" si="1">G6*1.23</f>
        <v>1494.45</v>
      </c>
      <c r="K6" s="6">
        <f t="shared" ref="K6:K11" si="2">E6*G6*1.23</f>
        <v>1494.45</v>
      </c>
    </row>
    <row r="7" spans="1:11" ht="15.75" thickBot="1">
      <c r="A7" s="16">
        <v>3</v>
      </c>
      <c r="B7" s="8" t="s">
        <v>154</v>
      </c>
      <c r="C7" s="10" t="s">
        <v>155</v>
      </c>
      <c r="D7" s="10" t="s">
        <v>150</v>
      </c>
      <c r="E7" s="9">
        <v>1</v>
      </c>
      <c r="F7" s="10" t="s">
        <v>151</v>
      </c>
      <c r="G7" s="5">
        <v>1215</v>
      </c>
      <c r="H7" s="5">
        <f t="shared" si="0"/>
        <v>1215</v>
      </c>
      <c r="I7" s="11">
        <v>0.23</v>
      </c>
      <c r="J7" s="5">
        <f t="shared" si="1"/>
        <v>1494.45</v>
      </c>
      <c r="K7" s="6">
        <f t="shared" si="2"/>
        <v>1494.45</v>
      </c>
    </row>
    <row r="8" spans="1:11" ht="15.75" thickBot="1">
      <c r="A8" s="16">
        <v>4</v>
      </c>
      <c r="B8" s="1" t="s">
        <v>156</v>
      </c>
      <c r="C8" s="10" t="s">
        <v>157</v>
      </c>
      <c r="D8" s="10" t="s">
        <v>150</v>
      </c>
      <c r="E8" s="9">
        <v>2</v>
      </c>
      <c r="F8" s="10" t="s">
        <v>151</v>
      </c>
      <c r="G8" s="5">
        <v>1215</v>
      </c>
      <c r="H8" s="5">
        <f t="shared" si="0"/>
        <v>2430</v>
      </c>
      <c r="I8" s="11">
        <v>0.23</v>
      </c>
      <c r="J8" s="5">
        <f t="shared" si="1"/>
        <v>1494.45</v>
      </c>
      <c r="K8" s="6">
        <f t="shared" si="2"/>
        <v>2988.9</v>
      </c>
    </row>
    <row r="9" spans="1:11" ht="15.75" thickBot="1">
      <c r="A9" s="16">
        <v>5</v>
      </c>
      <c r="B9" s="1" t="s">
        <v>158</v>
      </c>
      <c r="C9" s="10" t="s">
        <v>159</v>
      </c>
      <c r="D9" s="10" t="s">
        <v>150</v>
      </c>
      <c r="E9" s="9">
        <v>2</v>
      </c>
      <c r="F9" s="10" t="s">
        <v>151</v>
      </c>
      <c r="G9" s="5">
        <v>1215</v>
      </c>
      <c r="H9" s="5">
        <f t="shared" si="0"/>
        <v>2430</v>
      </c>
      <c r="I9" s="11">
        <v>0.23</v>
      </c>
      <c r="J9" s="5">
        <f t="shared" si="1"/>
        <v>1494.45</v>
      </c>
      <c r="K9" s="6">
        <f t="shared" si="2"/>
        <v>2988.9</v>
      </c>
    </row>
    <row r="10" spans="1:11" ht="15.75" thickBot="1">
      <c r="A10" s="16">
        <v>6</v>
      </c>
      <c r="B10" s="1" t="s">
        <v>160</v>
      </c>
      <c r="C10" s="10" t="s">
        <v>161</v>
      </c>
      <c r="D10" s="10" t="s">
        <v>150</v>
      </c>
      <c r="E10" s="9">
        <v>2</v>
      </c>
      <c r="F10" s="10" t="s">
        <v>151</v>
      </c>
      <c r="G10" s="5">
        <v>1215</v>
      </c>
      <c r="H10" s="5">
        <f t="shared" si="0"/>
        <v>2430</v>
      </c>
      <c r="I10" s="11">
        <v>0.23</v>
      </c>
      <c r="J10" s="5">
        <f t="shared" si="1"/>
        <v>1494.45</v>
      </c>
      <c r="K10" s="6">
        <f t="shared" si="2"/>
        <v>2988.9</v>
      </c>
    </row>
    <row r="11" spans="1:11">
      <c r="A11" s="16">
        <v>7</v>
      </c>
      <c r="B11" s="1" t="s">
        <v>162</v>
      </c>
      <c r="C11" s="10" t="s">
        <v>163</v>
      </c>
      <c r="D11" s="10" t="s">
        <v>150</v>
      </c>
      <c r="E11" s="9">
        <v>2</v>
      </c>
      <c r="F11" s="10" t="s">
        <v>151</v>
      </c>
      <c r="G11" s="5">
        <v>1215</v>
      </c>
      <c r="H11" s="5">
        <f t="shared" si="0"/>
        <v>2430</v>
      </c>
      <c r="I11" s="11">
        <v>0.23</v>
      </c>
      <c r="J11" s="5">
        <f t="shared" si="1"/>
        <v>1494.45</v>
      </c>
      <c r="K11" s="6">
        <f t="shared" si="2"/>
        <v>2988.9</v>
      </c>
    </row>
    <row r="12" spans="1:11" ht="15.75" thickBot="1">
      <c r="A12" s="328" t="s">
        <v>19</v>
      </c>
      <c r="B12" s="329"/>
      <c r="C12" s="329"/>
      <c r="D12" s="329"/>
      <c r="E12" s="329"/>
      <c r="F12" s="329"/>
      <c r="G12" s="73" t="s">
        <v>20</v>
      </c>
      <c r="H12" s="71">
        <f>SUM(H5:H11)</f>
        <v>13365</v>
      </c>
      <c r="I12" s="329" t="s">
        <v>21</v>
      </c>
      <c r="J12" s="329"/>
      <c r="K12" s="72">
        <f>SUM(K5:K11)</f>
        <v>16438.95</v>
      </c>
    </row>
    <row r="17" spans="7:8">
      <c r="G17" s="28" t="s">
        <v>412</v>
      </c>
      <c r="H17" s="28"/>
    </row>
    <row r="18" spans="7:8">
      <c r="G18" s="28" t="s">
        <v>411</v>
      </c>
      <c r="H18" s="28"/>
    </row>
  </sheetData>
  <mergeCells count="4">
    <mergeCell ref="A1:K1"/>
    <mergeCell ref="A2:K2"/>
    <mergeCell ref="A12:F12"/>
    <mergeCell ref="I12:J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16"/>
  <sheetViews>
    <sheetView view="pageLayout" zoomScaleNormal="89" workbookViewId="0">
      <selection sqref="A1:K1"/>
    </sheetView>
  </sheetViews>
  <sheetFormatPr defaultRowHeight="12"/>
  <cols>
    <col min="1" max="1" width="2.7109375" style="152" bestFit="1" customWidth="1"/>
    <col min="2" max="2" width="26.28515625" style="152" customWidth="1"/>
    <col min="3" max="3" width="12.140625" style="152" customWidth="1"/>
    <col min="4" max="4" width="16" style="152" customWidth="1"/>
    <col min="5" max="5" width="9.140625" style="152"/>
    <col min="6" max="6" width="13.7109375" style="152" customWidth="1"/>
    <col min="7" max="7" width="11" style="152" customWidth="1"/>
    <col min="8" max="8" width="8.5703125" style="152" customWidth="1"/>
    <col min="9" max="9" width="7.42578125" style="152" customWidth="1"/>
    <col min="10" max="10" width="12.140625" style="152" customWidth="1"/>
    <col min="11" max="11" width="9.42578125" style="152" customWidth="1"/>
    <col min="12" max="16384" width="9.140625" style="152"/>
  </cols>
  <sheetData>
    <row r="1" spans="1:11" ht="12.75" thickBot="1">
      <c r="A1" s="325" t="s">
        <v>672</v>
      </c>
      <c r="B1" s="326"/>
      <c r="C1" s="326"/>
      <c r="D1" s="326"/>
      <c r="E1" s="326"/>
      <c r="F1" s="326"/>
      <c r="G1" s="326"/>
      <c r="H1" s="326"/>
      <c r="I1" s="326"/>
      <c r="J1" s="326"/>
      <c r="K1" s="327"/>
    </row>
    <row r="2" spans="1:11" ht="48">
      <c r="A2" s="35" t="s">
        <v>410</v>
      </c>
      <c r="B2" s="36" t="s">
        <v>0</v>
      </c>
      <c r="C2" s="36" t="s">
        <v>1</v>
      </c>
      <c r="D2" s="36" t="s">
        <v>2</v>
      </c>
      <c r="E2" s="36" t="s">
        <v>406</v>
      </c>
      <c r="F2" s="36" t="s">
        <v>3</v>
      </c>
      <c r="G2" s="36" t="s">
        <v>4</v>
      </c>
      <c r="H2" s="36" t="s">
        <v>5</v>
      </c>
      <c r="I2" s="36" t="s">
        <v>407</v>
      </c>
      <c r="J2" s="36" t="s">
        <v>6</v>
      </c>
      <c r="K2" s="37" t="s">
        <v>7</v>
      </c>
    </row>
    <row r="3" spans="1:11" ht="12.75" thickBot="1">
      <c r="A3" s="74" t="s">
        <v>8</v>
      </c>
      <c r="B3" s="64" t="s">
        <v>9</v>
      </c>
      <c r="C3" s="64" t="s">
        <v>10</v>
      </c>
      <c r="D3" s="64" t="s">
        <v>11</v>
      </c>
      <c r="E3" s="39" t="s">
        <v>12</v>
      </c>
      <c r="F3" s="39" t="s">
        <v>13</v>
      </c>
      <c r="G3" s="64" t="s">
        <v>14</v>
      </c>
      <c r="H3" s="64" t="s">
        <v>15</v>
      </c>
      <c r="I3" s="64" t="s">
        <v>16</v>
      </c>
      <c r="J3" s="64" t="s">
        <v>17</v>
      </c>
      <c r="K3" s="65" t="s">
        <v>18</v>
      </c>
    </row>
    <row r="4" spans="1:11">
      <c r="A4" s="21">
        <v>1</v>
      </c>
      <c r="B4" s="18" t="s">
        <v>148</v>
      </c>
      <c r="C4" s="13" t="s">
        <v>149</v>
      </c>
      <c r="D4" s="13" t="s">
        <v>150</v>
      </c>
      <c r="E4" s="252">
        <v>2</v>
      </c>
      <c r="F4" s="3" t="s">
        <v>151</v>
      </c>
      <c r="G4" s="199"/>
      <c r="H4" s="199"/>
      <c r="I4" s="193"/>
      <c r="J4" s="199"/>
      <c r="K4" s="199"/>
    </row>
    <row r="5" spans="1:11">
      <c r="A5" s="21">
        <v>2</v>
      </c>
      <c r="B5" s="170" t="s">
        <v>152</v>
      </c>
      <c r="C5" s="52" t="s">
        <v>153</v>
      </c>
      <c r="D5" s="52" t="s">
        <v>150</v>
      </c>
      <c r="E5" s="243">
        <v>4</v>
      </c>
      <c r="F5" s="13" t="s">
        <v>151</v>
      </c>
      <c r="G5" s="199"/>
      <c r="H5" s="199"/>
      <c r="I5" s="193"/>
      <c r="J5" s="199"/>
      <c r="K5" s="199"/>
    </row>
    <row r="6" spans="1:11">
      <c r="A6" s="21">
        <v>3</v>
      </c>
      <c r="B6" s="170" t="s">
        <v>154</v>
      </c>
      <c r="C6" s="52" t="s">
        <v>155</v>
      </c>
      <c r="D6" s="52" t="s">
        <v>150</v>
      </c>
      <c r="E6" s="243">
        <v>4</v>
      </c>
      <c r="F6" s="13" t="s">
        <v>151</v>
      </c>
      <c r="G6" s="199"/>
      <c r="H6" s="199"/>
      <c r="I6" s="193"/>
      <c r="J6" s="199"/>
      <c r="K6" s="199"/>
    </row>
    <row r="7" spans="1:11">
      <c r="A7" s="21">
        <v>4</v>
      </c>
      <c r="B7" s="53" t="s">
        <v>156</v>
      </c>
      <c r="C7" s="52" t="s">
        <v>157</v>
      </c>
      <c r="D7" s="52" t="s">
        <v>150</v>
      </c>
      <c r="E7" s="243">
        <v>2</v>
      </c>
      <c r="F7" s="13" t="s">
        <v>151</v>
      </c>
      <c r="G7" s="199"/>
      <c r="H7" s="199"/>
      <c r="I7" s="193"/>
      <c r="J7" s="199"/>
      <c r="K7" s="199"/>
    </row>
    <row r="8" spans="1:11">
      <c r="A8" s="21">
        <v>5</v>
      </c>
      <c r="B8" s="53" t="s">
        <v>158</v>
      </c>
      <c r="C8" s="52" t="s">
        <v>159</v>
      </c>
      <c r="D8" s="52" t="s">
        <v>150</v>
      </c>
      <c r="E8" s="243">
        <v>2</v>
      </c>
      <c r="F8" s="13" t="s">
        <v>151</v>
      </c>
      <c r="G8" s="199"/>
      <c r="H8" s="199"/>
      <c r="I8" s="193"/>
      <c r="J8" s="199"/>
      <c r="K8" s="199"/>
    </row>
    <row r="9" spans="1:11">
      <c r="A9" s="21">
        <v>6</v>
      </c>
      <c r="B9" s="53" t="s">
        <v>160</v>
      </c>
      <c r="C9" s="52" t="s">
        <v>161</v>
      </c>
      <c r="D9" s="52" t="s">
        <v>150</v>
      </c>
      <c r="E9" s="243">
        <v>2</v>
      </c>
      <c r="F9" s="13" t="s">
        <v>151</v>
      </c>
      <c r="G9" s="199"/>
      <c r="H9" s="199"/>
      <c r="I9" s="193"/>
      <c r="J9" s="199"/>
      <c r="K9" s="199"/>
    </row>
    <row r="10" spans="1:11">
      <c r="A10" s="21">
        <v>7</v>
      </c>
      <c r="B10" s="53" t="s">
        <v>162</v>
      </c>
      <c r="C10" s="52" t="s">
        <v>163</v>
      </c>
      <c r="D10" s="52" t="s">
        <v>150</v>
      </c>
      <c r="E10" s="243">
        <v>2</v>
      </c>
      <c r="F10" s="13" t="s">
        <v>151</v>
      </c>
      <c r="G10" s="199"/>
      <c r="H10" s="199"/>
      <c r="I10" s="193"/>
      <c r="J10" s="199"/>
      <c r="K10" s="199"/>
    </row>
    <row r="11" spans="1:11">
      <c r="A11" s="21">
        <v>8</v>
      </c>
      <c r="B11" s="170" t="s">
        <v>495</v>
      </c>
      <c r="C11" s="176" t="s">
        <v>496</v>
      </c>
      <c r="D11" s="52" t="s">
        <v>150</v>
      </c>
      <c r="E11" s="243">
        <v>1</v>
      </c>
      <c r="F11" s="175" t="s">
        <v>151</v>
      </c>
      <c r="G11" s="199"/>
      <c r="H11" s="199"/>
      <c r="I11" s="193"/>
      <c r="J11" s="199"/>
      <c r="K11" s="199"/>
    </row>
    <row r="12" spans="1:11">
      <c r="A12" s="21">
        <v>9</v>
      </c>
      <c r="B12" s="159" t="s">
        <v>506</v>
      </c>
      <c r="C12" s="161" t="s">
        <v>507</v>
      </c>
      <c r="D12" s="161" t="s">
        <v>150</v>
      </c>
      <c r="E12" s="243">
        <v>1</v>
      </c>
      <c r="F12" s="175" t="s">
        <v>151</v>
      </c>
      <c r="G12" s="199"/>
      <c r="H12" s="199"/>
      <c r="I12" s="193"/>
      <c r="J12" s="199"/>
      <c r="K12" s="199"/>
    </row>
    <row r="13" spans="1:11">
      <c r="A13" s="21">
        <v>10</v>
      </c>
      <c r="B13" s="159" t="s">
        <v>572</v>
      </c>
      <c r="C13" s="161" t="s">
        <v>573</v>
      </c>
      <c r="D13" s="161" t="s">
        <v>150</v>
      </c>
      <c r="E13" s="243">
        <v>1</v>
      </c>
      <c r="F13" s="175" t="s">
        <v>151</v>
      </c>
      <c r="G13" s="199"/>
      <c r="H13" s="199"/>
      <c r="I13" s="193"/>
      <c r="J13" s="199"/>
      <c r="K13" s="199"/>
    </row>
    <row r="14" spans="1:11">
      <c r="A14" s="21">
        <v>11</v>
      </c>
      <c r="B14" s="159" t="s">
        <v>574</v>
      </c>
      <c r="C14" s="161" t="s">
        <v>575</v>
      </c>
      <c r="D14" s="161" t="s">
        <v>150</v>
      </c>
      <c r="E14" s="243">
        <v>2</v>
      </c>
      <c r="F14" s="175" t="s">
        <v>151</v>
      </c>
      <c r="G14" s="199"/>
      <c r="H14" s="199"/>
      <c r="I14" s="193"/>
      <c r="J14" s="199"/>
      <c r="K14" s="199"/>
    </row>
    <row r="15" spans="1:11">
      <c r="A15" s="21">
        <v>12</v>
      </c>
      <c r="B15" s="53" t="s">
        <v>554</v>
      </c>
      <c r="C15" s="52" t="s">
        <v>555</v>
      </c>
      <c r="D15" s="52" t="s">
        <v>150</v>
      </c>
      <c r="E15" s="273">
        <v>1</v>
      </c>
      <c r="F15" s="175" t="s">
        <v>556</v>
      </c>
      <c r="G15" s="199"/>
      <c r="H15" s="199"/>
      <c r="I15" s="193"/>
      <c r="J15" s="199"/>
      <c r="K15" s="199"/>
    </row>
    <row r="16" spans="1:11" ht="12.75" thickBot="1">
      <c r="A16" s="328" t="s">
        <v>19</v>
      </c>
      <c r="B16" s="324"/>
      <c r="C16" s="324"/>
      <c r="D16" s="324"/>
      <c r="E16" s="324"/>
      <c r="F16" s="324"/>
      <c r="G16" s="41" t="s">
        <v>20</v>
      </c>
      <c r="H16" s="200">
        <f>SUM(H4:H15)</f>
        <v>0</v>
      </c>
      <c r="I16" s="324" t="s">
        <v>21</v>
      </c>
      <c r="J16" s="324"/>
      <c r="K16" s="201">
        <f>SUM(K4:K15)</f>
        <v>0</v>
      </c>
    </row>
  </sheetData>
  <mergeCells count="3">
    <mergeCell ref="A16:F16"/>
    <mergeCell ref="I16:J16"/>
    <mergeCell ref="A1:K1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 DZP-262-3/2020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6"/>
  <sheetViews>
    <sheetView view="pageLayout" zoomScaleNormal="100" workbookViewId="0">
      <selection sqref="A1:K1"/>
    </sheetView>
  </sheetViews>
  <sheetFormatPr defaultRowHeight="12"/>
  <cols>
    <col min="1" max="1" width="2.7109375" style="152" bestFit="1" customWidth="1"/>
    <col min="2" max="2" width="26" style="152" customWidth="1"/>
    <col min="3" max="3" width="14.7109375" style="152" customWidth="1"/>
    <col min="4" max="4" width="11.28515625" style="152" customWidth="1"/>
    <col min="5" max="5" width="12" style="152" customWidth="1"/>
    <col min="6" max="6" width="9.140625" style="152"/>
    <col min="7" max="7" width="9.42578125" style="152" bestFit="1" customWidth="1"/>
    <col min="8" max="8" width="9.7109375" style="152" customWidth="1"/>
    <col min="9" max="9" width="9.140625" style="152"/>
    <col min="10" max="10" width="10.28515625" style="152" bestFit="1" customWidth="1"/>
    <col min="11" max="11" width="11.28515625" style="152" customWidth="1"/>
    <col min="12" max="16384" width="9.140625" style="152"/>
  </cols>
  <sheetData>
    <row r="1" spans="1:11" ht="12.75" thickBot="1">
      <c r="A1" s="325" t="s">
        <v>673</v>
      </c>
      <c r="B1" s="326"/>
      <c r="C1" s="326"/>
      <c r="D1" s="326"/>
      <c r="E1" s="326"/>
      <c r="F1" s="326"/>
      <c r="G1" s="326"/>
      <c r="H1" s="326"/>
      <c r="I1" s="326"/>
      <c r="J1" s="326"/>
      <c r="K1" s="327"/>
    </row>
    <row r="2" spans="1:11" ht="60">
      <c r="A2" s="35" t="s">
        <v>410</v>
      </c>
      <c r="B2" s="36" t="s">
        <v>0</v>
      </c>
      <c r="C2" s="36" t="s">
        <v>1</v>
      </c>
      <c r="D2" s="36" t="s">
        <v>2</v>
      </c>
      <c r="E2" s="36" t="s">
        <v>406</v>
      </c>
      <c r="F2" s="36" t="s">
        <v>3</v>
      </c>
      <c r="G2" s="36" t="s">
        <v>4</v>
      </c>
      <c r="H2" s="36" t="s">
        <v>5</v>
      </c>
      <c r="I2" s="36" t="s">
        <v>407</v>
      </c>
      <c r="J2" s="36" t="s">
        <v>6</v>
      </c>
      <c r="K2" s="37" t="s">
        <v>7</v>
      </c>
    </row>
    <row r="3" spans="1:11" ht="12.75" thickBot="1">
      <c r="A3" s="74" t="s">
        <v>8</v>
      </c>
      <c r="B3" s="64" t="s">
        <v>9</v>
      </c>
      <c r="C3" s="64" t="s">
        <v>10</v>
      </c>
      <c r="D3" s="64" t="s">
        <v>11</v>
      </c>
      <c r="E3" s="64" t="s">
        <v>12</v>
      </c>
      <c r="F3" s="64" t="s">
        <v>13</v>
      </c>
      <c r="G3" s="64" t="s">
        <v>14</v>
      </c>
      <c r="H3" s="64" t="s">
        <v>15</v>
      </c>
      <c r="I3" s="64" t="s">
        <v>16</v>
      </c>
      <c r="J3" s="64" t="s">
        <v>17</v>
      </c>
      <c r="K3" s="65" t="s">
        <v>18</v>
      </c>
    </row>
    <row r="4" spans="1:11">
      <c r="A4" s="13">
        <v>1</v>
      </c>
      <c r="B4" s="83" t="s">
        <v>57</v>
      </c>
      <c r="C4" s="202" t="s">
        <v>576</v>
      </c>
      <c r="D4" s="202" t="s">
        <v>58</v>
      </c>
      <c r="E4" s="242">
        <v>14</v>
      </c>
      <c r="F4" s="202" t="s">
        <v>59</v>
      </c>
      <c r="G4" s="247"/>
      <c r="H4" s="247"/>
      <c r="I4" s="248"/>
      <c r="J4" s="247"/>
      <c r="K4" s="249"/>
    </row>
    <row r="5" spans="1:11">
      <c r="A5" s="13">
        <v>2</v>
      </c>
      <c r="B5" s="170" t="s">
        <v>60</v>
      </c>
      <c r="C5" s="52" t="s">
        <v>577</v>
      </c>
      <c r="D5" s="52" t="s">
        <v>58</v>
      </c>
      <c r="E5" s="241">
        <v>4</v>
      </c>
      <c r="F5" s="52" t="s">
        <v>61</v>
      </c>
      <c r="G5" s="199"/>
      <c r="H5" s="199"/>
      <c r="I5" s="193"/>
      <c r="J5" s="250"/>
      <c r="K5" s="251"/>
    </row>
    <row r="6" spans="1:11" ht="16.5" customHeight="1" thickBot="1">
      <c r="A6" s="330" t="s">
        <v>19</v>
      </c>
      <c r="B6" s="331"/>
      <c r="C6" s="331"/>
      <c r="D6" s="331"/>
      <c r="E6" s="331"/>
      <c r="F6" s="331"/>
      <c r="G6" s="237" t="s">
        <v>20</v>
      </c>
      <c r="H6" s="200">
        <f>SUM(H4:H5)</f>
        <v>0</v>
      </c>
      <c r="I6" s="324" t="s">
        <v>21</v>
      </c>
      <c r="J6" s="324"/>
      <c r="K6" s="201">
        <f>SUM(K4:K5)</f>
        <v>0</v>
      </c>
    </row>
  </sheetData>
  <mergeCells count="3">
    <mergeCell ref="A1:K1"/>
    <mergeCell ref="A6:F6"/>
    <mergeCell ref="I6:J6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 DZP-262-3/2020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K27"/>
  <sheetViews>
    <sheetView view="pageLayout" zoomScaleNormal="100" workbookViewId="0">
      <selection sqref="A1:K1"/>
    </sheetView>
  </sheetViews>
  <sheetFormatPr defaultRowHeight="12"/>
  <cols>
    <col min="1" max="1" width="3" style="152" customWidth="1"/>
    <col min="2" max="2" width="30.42578125" style="152" customWidth="1"/>
    <col min="3" max="3" width="9.5703125" style="152" customWidth="1"/>
    <col min="4" max="4" width="22" style="152" customWidth="1"/>
    <col min="5" max="5" width="8.7109375" style="152" customWidth="1"/>
    <col min="6" max="6" width="10.7109375" style="152" customWidth="1"/>
    <col min="7" max="7" width="8.42578125" style="152" customWidth="1"/>
    <col min="8" max="8" width="8.7109375" style="152" customWidth="1"/>
    <col min="9" max="9" width="6.42578125" style="152" customWidth="1"/>
    <col min="10" max="10" width="11.42578125" style="152" customWidth="1"/>
    <col min="11" max="11" width="11" style="152" customWidth="1"/>
    <col min="12" max="16384" width="9.140625" style="152"/>
  </cols>
  <sheetData>
    <row r="1" spans="1:11" ht="12.75" thickBot="1">
      <c r="A1" s="325" t="s">
        <v>674</v>
      </c>
      <c r="B1" s="326"/>
      <c r="C1" s="326"/>
      <c r="D1" s="326"/>
      <c r="E1" s="326"/>
      <c r="F1" s="326"/>
      <c r="G1" s="326"/>
      <c r="H1" s="326"/>
      <c r="I1" s="326"/>
      <c r="J1" s="326"/>
      <c r="K1" s="327"/>
    </row>
    <row r="2" spans="1:11" ht="48">
      <c r="A2" s="35" t="s">
        <v>410</v>
      </c>
      <c r="B2" s="36" t="s">
        <v>0</v>
      </c>
      <c r="C2" s="36" t="s">
        <v>1</v>
      </c>
      <c r="D2" s="36" t="s">
        <v>2</v>
      </c>
      <c r="E2" s="36" t="s">
        <v>406</v>
      </c>
      <c r="F2" s="36" t="s">
        <v>3</v>
      </c>
      <c r="G2" s="36" t="s">
        <v>4</v>
      </c>
      <c r="H2" s="36" t="s">
        <v>5</v>
      </c>
      <c r="I2" s="36" t="s">
        <v>407</v>
      </c>
      <c r="J2" s="36" t="s">
        <v>6</v>
      </c>
      <c r="K2" s="37" t="s">
        <v>7</v>
      </c>
    </row>
    <row r="3" spans="1:11" ht="12.75" thickBot="1">
      <c r="A3" s="74" t="s">
        <v>8</v>
      </c>
      <c r="B3" s="64" t="s">
        <v>9</v>
      </c>
      <c r="C3" s="64" t="s">
        <v>10</v>
      </c>
      <c r="D3" s="64" t="s">
        <v>11</v>
      </c>
      <c r="E3" s="64" t="s">
        <v>12</v>
      </c>
      <c r="F3" s="64" t="s">
        <v>13</v>
      </c>
      <c r="G3" s="64" t="s">
        <v>14</v>
      </c>
      <c r="H3" s="64" t="s">
        <v>15</v>
      </c>
      <c r="I3" s="64" t="s">
        <v>16</v>
      </c>
      <c r="J3" s="64" t="s">
        <v>17</v>
      </c>
      <c r="K3" s="64" t="s">
        <v>18</v>
      </c>
    </row>
    <row r="4" spans="1:11">
      <c r="A4" s="13">
        <v>1</v>
      </c>
      <c r="B4" s="76" t="s">
        <v>87</v>
      </c>
      <c r="C4" s="3">
        <v>62740</v>
      </c>
      <c r="D4" s="3" t="s">
        <v>88</v>
      </c>
      <c r="E4" s="252">
        <v>2</v>
      </c>
      <c r="F4" s="208" t="s">
        <v>578</v>
      </c>
      <c r="G4" s="208"/>
      <c r="H4" s="208"/>
      <c r="I4" s="209"/>
      <c r="J4" s="208"/>
      <c r="K4" s="208"/>
    </row>
    <row r="5" spans="1:11">
      <c r="A5" s="21">
        <v>2</v>
      </c>
      <c r="B5" s="203" t="s">
        <v>89</v>
      </c>
      <c r="C5" s="21">
        <v>4561093</v>
      </c>
      <c r="D5" s="21" t="s">
        <v>88</v>
      </c>
      <c r="E5" s="243">
        <v>10</v>
      </c>
      <c r="F5" s="187" t="s">
        <v>579</v>
      </c>
      <c r="G5" s="187"/>
      <c r="H5" s="187"/>
      <c r="I5" s="210"/>
      <c r="J5" s="187"/>
      <c r="K5" s="187"/>
    </row>
    <row r="6" spans="1:11" ht="24">
      <c r="A6" s="13">
        <v>3</v>
      </c>
      <c r="B6" s="203" t="s">
        <v>90</v>
      </c>
      <c r="C6" s="21">
        <v>1610373</v>
      </c>
      <c r="D6" s="21" t="s">
        <v>88</v>
      </c>
      <c r="E6" s="243">
        <v>4</v>
      </c>
      <c r="F6" s="187" t="s">
        <v>580</v>
      </c>
      <c r="G6" s="187"/>
      <c r="H6" s="187"/>
      <c r="I6" s="210"/>
      <c r="J6" s="187"/>
      <c r="K6" s="187"/>
    </row>
    <row r="7" spans="1:11" ht="24">
      <c r="A7" s="21">
        <v>4</v>
      </c>
      <c r="B7" s="203" t="s">
        <v>91</v>
      </c>
      <c r="C7" s="21">
        <v>1653310</v>
      </c>
      <c r="D7" s="21" t="s">
        <v>88</v>
      </c>
      <c r="E7" s="243">
        <v>2</v>
      </c>
      <c r="F7" s="187" t="s">
        <v>581</v>
      </c>
      <c r="G7" s="187"/>
      <c r="H7" s="187"/>
      <c r="I7" s="210"/>
      <c r="J7" s="187"/>
      <c r="K7" s="187"/>
    </row>
    <row r="8" spans="1:11" ht="24">
      <c r="A8" s="13">
        <v>5</v>
      </c>
      <c r="B8" s="203" t="s">
        <v>92</v>
      </c>
      <c r="C8" s="21">
        <v>1708884</v>
      </c>
      <c r="D8" s="21" t="s">
        <v>88</v>
      </c>
      <c r="E8" s="241">
        <v>2</v>
      </c>
      <c r="F8" s="187" t="s">
        <v>582</v>
      </c>
      <c r="G8" s="187"/>
      <c r="H8" s="187"/>
      <c r="I8" s="210"/>
      <c r="J8" s="187"/>
      <c r="K8" s="187"/>
    </row>
    <row r="9" spans="1:11">
      <c r="A9" s="21">
        <v>6</v>
      </c>
      <c r="B9" s="203" t="s">
        <v>93</v>
      </c>
      <c r="C9" s="21">
        <v>1620177</v>
      </c>
      <c r="D9" s="21" t="s">
        <v>88</v>
      </c>
      <c r="E9" s="241">
        <v>4</v>
      </c>
      <c r="F9" s="187" t="s">
        <v>583</v>
      </c>
      <c r="G9" s="187"/>
      <c r="H9" s="187"/>
      <c r="I9" s="210"/>
      <c r="J9" s="187"/>
      <c r="K9" s="187"/>
    </row>
    <row r="10" spans="1:11">
      <c r="A10" s="13">
        <v>7</v>
      </c>
      <c r="B10" s="204" t="s">
        <v>94</v>
      </c>
      <c r="C10" s="51">
        <v>1610772</v>
      </c>
      <c r="D10" s="21" t="s">
        <v>88</v>
      </c>
      <c r="E10" s="253">
        <v>6</v>
      </c>
      <c r="F10" s="187" t="s">
        <v>584</v>
      </c>
      <c r="G10" s="187"/>
      <c r="H10" s="187"/>
      <c r="I10" s="210"/>
      <c r="J10" s="187"/>
      <c r="K10" s="187"/>
    </row>
    <row r="11" spans="1:11" ht="36">
      <c r="A11" s="21">
        <v>8</v>
      </c>
      <c r="B11" s="204" t="s">
        <v>95</v>
      </c>
      <c r="C11" s="51">
        <v>1706531</v>
      </c>
      <c r="D11" s="21" t="s">
        <v>88</v>
      </c>
      <c r="E11" s="253">
        <v>6</v>
      </c>
      <c r="F11" s="187" t="s">
        <v>68</v>
      </c>
      <c r="G11" s="187"/>
      <c r="H11" s="187"/>
      <c r="I11" s="210"/>
      <c r="J11" s="187"/>
      <c r="K11" s="187"/>
    </row>
    <row r="12" spans="1:11">
      <c r="A12" s="13">
        <v>9</v>
      </c>
      <c r="B12" s="204" t="s">
        <v>96</v>
      </c>
      <c r="C12" s="51">
        <v>1610801</v>
      </c>
      <c r="D12" s="21" t="s">
        <v>88</v>
      </c>
      <c r="E12" s="253">
        <v>2</v>
      </c>
      <c r="F12" s="187" t="s">
        <v>31</v>
      </c>
      <c r="G12" s="187"/>
      <c r="H12" s="187"/>
      <c r="I12" s="210"/>
      <c r="J12" s="187"/>
      <c r="K12" s="187"/>
    </row>
    <row r="13" spans="1:11">
      <c r="A13" s="21">
        <v>10</v>
      </c>
      <c r="B13" s="204" t="s">
        <v>97</v>
      </c>
      <c r="C13" s="51">
        <v>1610737</v>
      </c>
      <c r="D13" s="21" t="s">
        <v>88</v>
      </c>
      <c r="E13" s="253">
        <v>2</v>
      </c>
      <c r="F13" s="187" t="s">
        <v>135</v>
      </c>
      <c r="G13" s="187"/>
      <c r="H13" s="187"/>
      <c r="I13" s="210"/>
      <c r="J13" s="187"/>
      <c r="K13" s="187"/>
    </row>
    <row r="14" spans="1:11" ht="24">
      <c r="A14" s="13">
        <v>11</v>
      </c>
      <c r="B14" s="205" t="s">
        <v>98</v>
      </c>
      <c r="C14" s="186">
        <v>1610718</v>
      </c>
      <c r="D14" s="63" t="s">
        <v>88</v>
      </c>
      <c r="E14" s="197">
        <v>2</v>
      </c>
      <c r="F14" s="187" t="s">
        <v>585</v>
      </c>
      <c r="G14" s="187"/>
      <c r="H14" s="187"/>
      <c r="I14" s="210"/>
      <c r="J14" s="187"/>
      <c r="K14" s="187"/>
    </row>
    <row r="15" spans="1:11" ht="36">
      <c r="A15" s="21">
        <v>12</v>
      </c>
      <c r="B15" s="205" t="s">
        <v>99</v>
      </c>
      <c r="C15" s="186">
        <v>1610719</v>
      </c>
      <c r="D15" s="63" t="s">
        <v>88</v>
      </c>
      <c r="E15" s="197">
        <v>2</v>
      </c>
      <c r="F15" s="187" t="s">
        <v>146</v>
      </c>
      <c r="G15" s="187"/>
      <c r="H15" s="187"/>
      <c r="I15" s="210"/>
      <c r="J15" s="187"/>
      <c r="K15" s="187"/>
    </row>
    <row r="16" spans="1:11">
      <c r="A16" s="13">
        <v>13</v>
      </c>
      <c r="B16" s="205" t="s">
        <v>100</v>
      </c>
      <c r="C16" s="186">
        <v>4561096</v>
      </c>
      <c r="D16" s="63" t="s">
        <v>88</v>
      </c>
      <c r="E16" s="197">
        <v>5</v>
      </c>
      <c r="F16" s="187" t="s">
        <v>579</v>
      </c>
      <c r="G16" s="187"/>
      <c r="H16" s="187"/>
      <c r="I16" s="210"/>
      <c r="J16" s="187"/>
      <c r="K16" s="187"/>
    </row>
    <row r="17" spans="1:11" ht="24">
      <c r="A17" s="21">
        <v>14</v>
      </c>
      <c r="B17" s="178" t="s">
        <v>101</v>
      </c>
      <c r="C17" s="62">
        <v>1703932</v>
      </c>
      <c r="D17" s="63" t="s">
        <v>88</v>
      </c>
      <c r="E17" s="197">
        <v>6</v>
      </c>
      <c r="F17" s="187" t="s">
        <v>586</v>
      </c>
      <c r="G17" s="187"/>
      <c r="H17" s="187"/>
      <c r="I17" s="210"/>
      <c r="J17" s="187"/>
      <c r="K17" s="187"/>
    </row>
    <row r="18" spans="1:11" ht="24">
      <c r="A18" s="13">
        <v>15</v>
      </c>
      <c r="B18" s="179" t="s">
        <v>450</v>
      </c>
      <c r="C18" s="13">
        <v>1653308</v>
      </c>
      <c r="D18" s="63" t="s">
        <v>88</v>
      </c>
      <c r="E18" s="243">
        <v>2</v>
      </c>
      <c r="F18" s="187" t="s">
        <v>581</v>
      </c>
      <c r="G18" s="187"/>
      <c r="H18" s="187"/>
      <c r="I18" s="210"/>
      <c r="J18" s="187"/>
      <c r="K18" s="187"/>
    </row>
    <row r="19" spans="1:11">
      <c r="A19" s="21">
        <v>16</v>
      </c>
      <c r="B19" s="172" t="s">
        <v>498</v>
      </c>
      <c r="C19" s="61">
        <v>62781</v>
      </c>
      <c r="D19" s="61" t="s">
        <v>88</v>
      </c>
      <c r="E19" s="198">
        <v>5</v>
      </c>
      <c r="F19" s="187" t="s">
        <v>426</v>
      </c>
      <c r="G19" s="187"/>
      <c r="H19" s="187"/>
      <c r="I19" s="210"/>
      <c r="J19" s="187"/>
      <c r="K19" s="187"/>
    </row>
    <row r="20" spans="1:11">
      <c r="A20" s="13">
        <v>17</v>
      </c>
      <c r="B20" s="172" t="s">
        <v>499</v>
      </c>
      <c r="C20" s="61">
        <v>62794</v>
      </c>
      <c r="D20" s="61" t="s">
        <v>88</v>
      </c>
      <c r="E20" s="198">
        <v>1</v>
      </c>
      <c r="F20" s="187" t="s">
        <v>55</v>
      </c>
      <c r="G20" s="187"/>
      <c r="H20" s="187"/>
      <c r="I20" s="210"/>
      <c r="J20" s="187"/>
      <c r="K20" s="187"/>
    </row>
    <row r="21" spans="1:11">
      <c r="A21" s="21">
        <v>18</v>
      </c>
      <c r="B21" s="172" t="s">
        <v>500</v>
      </c>
      <c r="C21" s="61">
        <v>62784</v>
      </c>
      <c r="D21" s="61" t="s">
        <v>88</v>
      </c>
      <c r="E21" s="198">
        <v>1</v>
      </c>
      <c r="F21" s="187" t="s">
        <v>55</v>
      </c>
      <c r="G21" s="187"/>
      <c r="H21" s="187"/>
      <c r="I21" s="210"/>
      <c r="J21" s="187"/>
      <c r="K21" s="187"/>
    </row>
    <row r="22" spans="1:11">
      <c r="A22" s="13">
        <v>19</v>
      </c>
      <c r="B22" s="173" t="s">
        <v>501</v>
      </c>
      <c r="C22" s="174">
        <v>60780</v>
      </c>
      <c r="D22" s="61" t="s">
        <v>88</v>
      </c>
      <c r="E22" s="198">
        <v>2</v>
      </c>
      <c r="F22" s="187" t="s">
        <v>426</v>
      </c>
      <c r="G22" s="187"/>
      <c r="H22" s="187"/>
      <c r="I22" s="210"/>
      <c r="J22" s="187"/>
      <c r="K22" s="187"/>
    </row>
    <row r="23" spans="1:11">
      <c r="A23" s="21">
        <v>20</v>
      </c>
      <c r="B23" s="173" t="s">
        <v>502</v>
      </c>
      <c r="C23" s="207">
        <v>63740</v>
      </c>
      <c r="D23" s="61" t="s">
        <v>88</v>
      </c>
      <c r="E23" s="198">
        <v>5</v>
      </c>
      <c r="F23" s="187" t="s">
        <v>587</v>
      </c>
      <c r="G23" s="187"/>
      <c r="H23" s="187"/>
      <c r="I23" s="210"/>
      <c r="J23" s="187"/>
      <c r="K23" s="187"/>
    </row>
    <row r="24" spans="1:11" ht="24">
      <c r="A24" s="13">
        <v>21</v>
      </c>
      <c r="B24" s="178" t="s">
        <v>543</v>
      </c>
      <c r="C24" s="62">
        <v>1725272</v>
      </c>
      <c r="D24" s="63" t="s">
        <v>88</v>
      </c>
      <c r="E24" s="197">
        <v>2</v>
      </c>
      <c r="F24" s="187" t="s">
        <v>39</v>
      </c>
      <c r="G24" s="187"/>
      <c r="H24" s="187"/>
      <c r="I24" s="210"/>
      <c r="J24" s="187"/>
      <c r="K24" s="187"/>
    </row>
    <row r="25" spans="1:11">
      <c r="A25" s="21">
        <v>22</v>
      </c>
      <c r="B25" s="180" t="s">
        <v>557</v>
      </c>
      <c r="C25" s="181">
        <v>1610716</v>
      </c>
      <c r="D25" s="177" t="s">
        <v>88</v>
      </c>
      <c r="E25" s="197">
        <v>1</v>
      </c>
      <c r="F25" s="187" t="s">
        <v>466</v>
      </c>
      <c r="G25" s="187"/>
      <c r="H25" s="187"/>
      <c r="I25" s="210"/>
      <c r="J25" s="187"/>
      <c r="K25" s="187"/>
    </row>
    <row r="26" spans="1:11">
      <c r="A26" s="13">
        <v>23</v>
      </c>
      <c r="B26" s="180" t="s">
        <v>558</v>
      </c>
      <c r="C26" s="181">
        <v>1610717</v>
      </c>
      <c r="D26" s="177" t="s">
        <v>88</v>
      </c>
      <c r="E26" s="197">
        <v>1</v>
      </c>
      <c r="F26" s="187" t="s">
        <v>220</v>
      </c>
      <c r="G26" s="187"/>
      <c r="H26" s="187"/>
      <c r="I26" s="210"/>
      <c r="J26" s="187"/>
      <c r="K26" s="187"/>
    </row>
    <row r="27" spans="1:11" ht="16.5" customHeight="1" thickBot="1">
      <c r="A27" s="328" t="s">
        <v>19</v>
      </c>
      <c r="B27" s="324"/>
      <c r="C27" s="324"/>
      <c r="D27" s="324"/>
      <c r="E27" s="324"/>
      <c r="F27" s="324"/>
      <c r="G27" s="237" t="s">
        <v>20</v>
      </c>
      <c r="H27" s="206"/>
      <c r="I27" s="324" t="s">
        <v>21</v>
      </c>
      <c r="J27" s="324"/>
      <c r="K27" s="206"/>
    </row>
  </sheetData>
  <sortState ref="N7:N29">
    <sortCondition ref="N6"/>
  </sortState>
  <mergeCells count="3">
    <mergeCell ref="A1:K1"/>
    <mergeCell ref="A27:F27"/>
    <mergeCell ref="I27:J27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 DZP-262-3/2020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K31"/>
  <sheetViews>
    <sheetView view="pageLayout" zoomScaleNormal="100" workbookViewId="0">
      <selection sqref="A1:K1"/>
    </sheetView>
  </sheetViews>
  <sheetFormatPr defaultRowHeight="12"/>
  <cols>
    <col min="1" max="1" width="5.28515625" style="152" customWidth="1"/>
    <col min="2" max="2" width="24.7109375" style="152" customWidth="1"/>
    <col min="3" max="3" width="14.5703125" style="152" customWidth="1"/>
    <col min="4" max="4" width="19.85546875" style="152" customWidth="1"/>
    <col min="5" max="5" width="8.140625" style="152" customWidth="1"/>
    <col min="6" max="6" width="9.140625" style="152"/>
    <col min="7" max="7" width="8" style="152" customWidth="1"/>
    <col min="8" max="8" width="11.140625" style="152" customWidth="1"/>
    <col min="9" max="9" width="9.140625" style="152"/>
    <col min="10" max="10" width="9.42578125" style="152" bestFit="1" customWidth="1"/>
    <col min="11" max="11" width="9.5703125" style="152" customWidth="1"/>
    <col min="12" max="16384" width="9.140625" style="152"/>
  </cols>
  <sheetData>
    <row r="1" spans="1:11" ht="12.75" thickBot="1">
      <c r="A1" s="325" t="s">
        <v>675</v>
      </c>
      <c r="B1" s="326"/>
      <c r="C1" s="326"/>
      <c r="D1" s="326"/>
      <c r="E1" s="326"/>
      <c r="F1" s="326"/>
      <c r="G1" s="326"/>
      <c r="H1" s="326"/>
      <c r="I1" s="326"/>
      <c r="J1" s="326"/>
      <c r="K1" s="327"/>
    </row>
    <row r="2" spans="1:11" ht="60">
      <c r="A2" s="35" t="s">
        <v>410</v>
      </c>
      <c r="B2" s="36" t="s">
        <v>0</v>
      </c>
      <c r="C2" s="36" t="s">
        <v>1</v>
      </c>
      <c r="D2" s="36" t="s">
        <v>2</v>
      </c>
      <c r="E2" s="36" t="s">
        <v>406</v>
      </c>
      <c r="F2" s="36" t="s">
        <v>3</v>
      </c>
      <c r="G2" s="36" t="s">
        <v>4</v>
      </c>
      <c r="H2" s="36" t="s">
        <v>5</v>
      </c>
      <c r="I2" s="36" t="s">
        <v>407</v>
      </c>
      <c r="J2" s="36" t="s">
        <v>6</v>
      </c>
      <c r="K2" s="37" t="s">
        <v>7</v>
      </c>
    </row>
    <row r="3" spans="1:11" ht="12.75" thickBot="1">
      <c r="A3" s="74" t="s">
        <v>8</v>
      </c>
      <c r="B3" s="64" t="s">
        <v>9</v>
      </c>
      <c r="C3" s="64" t="s">
        <v>10</v>
      </c>
      <c r="D3" s="64" t="s">
        <v>11</v>
      </c>
      <c r="E3" s="64" t="s">
        <v>12</v>
      </c>
      <c r="F3" s="64" t="s">
        <v>13</v>
      </c>
      <c r="G3" s="64" t="s">
        <v>14</v>
      </c>
      <c r="H3" s="64" t="s">
        <v>15</v>
      </c>
      <c r="I3" s="64" t="s">
        <v>16</v>
      </c>
      <c r="J3" s="64" t="s">
        <v>17</v>
      </c>
      <c r="K3" s="65" t="s">
        <v>18</v>
      </c>
    </row>
    <row r="4" spans="1:11">
      <c r="A4" s="165">
        <v>1</v>
      </c>
      <c r="B4" s="79" t="s">
        <v>103</v>
      </c>
      <c r="C4" s="80" t="s">
        <v>104</v>
      </c>
      <c r="D4" s="81" t="s">
        <v>105</v>
      </c>
      <c r="E4" s="274">
        <v>6</v>
      </c>
      <c r="F4" s="82" t="s">
        <v>55</v>
      </c>
      <c r="G4" s="254"/>
      <c r="H4" s="255"/>
      <c r="I4" s="215"/>
      <c r="J4" s="255"/>
      <c r="K4" s="255"/>
    </row>
    <row r="5" spans="1:11">
      <c r="A5" s="168">
        <v>2</v>
      </c>
      <c r="B5" s="169" t="s">
        <v>106</v>
      </c>
      <c r="C5" s="211" t="s">
        <v>107</v>
      </c>
      <c r="D5" s="163" t="s">
        <v>102</v>
      </c>
      <c r="E5" s="275">
        <v>6</v>
      </c>
      <c r="F5" s="167" t="s">
        <v>55</v>
      </c>
      <c r="G5" s="254"/>
      <c r="H5" s="255"/>
      <c r="I5" s="215"/>
      <c r="J5" s="255"/>
      <c r="K5" s="255"/>
    </row>
    <row r="6" spans="1:11" ht="23.25" customHeight="1">
      <c r="A6" s="165">
        <v>3</v>
      </c>
      <c r="B6" s="305" t="s">
        <v>108</v>
      </c>
      <c r="C6" s="306" t="s">
        <v>109</v>
      </c>
      <c r="D6" s="307" t="s">
        <v>110</v>
      </c>
      <c r="E6" s="308">
        <v>6</v>
      </c>
      <c r="F6" s="309" t="s">
        <v>55</v>
      </c>
      <c r="G6" s="254"/>
      <c r="H6" s="255"/>
      <c r="I6" s="215"/>
      <c r="J6" s="255"/>
      <c r="K6" s="255"/>
    </row>
    <row r="7" spans="1:11">
      <c r="A7" s="165">
        <v>4</v>
      </c>
      <c r="B7" s="169" t="s">
        <v>111</v>
      </c>
      <c r="C7" s="211" t="s">
        <v>112</v>
      </c>
      <c r="D7" s="163" t="s">
        <v>102</v>
      </c>
      <c r="E7" s="275">
        <v>6</v>
      </c>
      <c r="F7" s="167" t="s">
        <v>55</v>
      </c>
      <c r="G7" s="254"/>
      <c r="H7" s="255"/>
      <c r="I7" s="215"/>
      <c r="J7" s="255"/>
      <c r="K7" s="255"/>
    </row>
    <row r="8" spans="1:11">
      <c r="A8" s="168">
        <v>5</v>
      </c>
      <c r="B8" s="169" t="s">
        <v>113</v>
      </c>
      <c r="C8" s="211" t="s">
        <v>114</v>
      </c>
      <c r="D8" s="163" t="s">
        <v>102</v>
      </c>
      <c r="E8" s="275">
        <v>6</v>
      </c>
      <c r="F8" s="167" t="s">
        <v>55</v>
      </c>
      <c r="G8" s="254"/>
      <c r="H8" s="255"/>
      <c r="I8" s="215"/>
      <c r="J8" s="255"/>
      <c r="K8" s="255"/>
    </row>
    <row r="9" spans="1:11">
      <c r="A9" s="165">
        <v>6</v>
      </c>
      <c r="B9" s="169" t="s">
        <v>115</v>
      </c>
      <c r="C9" s="211" t="s">
        <v>116</v>
      </c>
      <c r="D9" s="163" t="s">
        <v>102</v>
      </c>
      <c r="E9" s="275">
        <v>6</v>
      </c>
      <c r="F9" s="167" t="s">
        <v>55</v>
      </c>
      <c r="G9" s="254"/>
      <c r="H9" s="255"/>
      <c r="I9" s="215"/>
      <c r="J9" s="255"/>
      <c r="K9" s="255"/>
    </row>
    <row r="10" spans="1:11">
      <c r="A10" s="165">
        <v>7</v>
      </c>
      <c r="B10" s="169" t="s">
        <v>117</v>
      </c>
      <c r="C10" s="211" t="s">
        <v>118</v>
      </c>
      <c r="D10" s="163" t="s">
        <v>102</v>
      </c>
      <c r="E10" s="275">
        <v>6</v>
      </c>
      <c r="F10" s="167" t="s">
        <v>55</v>
      </c>
      <c r="G10" s="254"/>
      <c r="H10" s="255"/>
      <c r="I10" s="215"/>
      <c r="J10" s="255"/>
      <c r="K10" s="255"/>
    </row>
    <row r="11" spans="1:11">
      <c r="A11" s="168">
        <v>8</v>
      </c>
      <c r="B11" s="169" t="s">
        <v>119</v>
      </c>
      <c r="C11" s="211" t="s">
        <v>120</v>
      </c>
      <c r="D11" s="163" t="s">
        <v>102</v>
      </c>
      <c r="E11" s="275">
        <v>6</v>
      </c>
      <c r="F11" s="167" t="s">
        <v>55</v>
      </c>
      <c r="G11" s="254"/>
      <c r="H11" s="255"/>
      <c r="I11" s="215"/>
      <c r="J11" s="255"/>
      <c r="K11" s="255"/>
    </row>
    <row r="12" spans="1:11">
      <c r="A12" s="165">
        <v>9</v>
      </c>
      <c r="B12" s="169" t="s">
        <v>121</v>
      </c>
      <c r="C12" s="211" t="s">
        <v>122</v>
      </c>
      <c r="D12" s="163" t="s">
        <v>102</v>
      </c>
      <c r="E12" s="275">
        <v>6</v>
      </c>
      <c r="F12" s="167" t="s">
        <v>55</v>
      </c>
      <c r="G12" s="254"/>
      <c r="H12" s="255"/>
      <c r="I12" s="215"/>
      <c r="J12" s="255"/>
      <c r="K12" s="255"/>
    </row>
    <row r="13" spans="1:11">
      <c r="A13" s="165">
        <v>10</v>
      </c>
      <c r="B13" s="169" t="s">
        <v>123</v>
      </c>
      <c r="C13" s="211" t="s">
        <v>124</v>
      </c>
      <c r="D13" s="163" t="s">
        <v>102</v>
      </c>
      <c r="E13" s="275">
        <v>6</v>
      </c>
      <c r="F13" s="167" t="s">
        <v>55</v>
      </c>
      <c r="G13" s="254"/>
      <c r="H13" s="255"/>
      <c r="I13" s="215"/>
      <c r="J13" s="255"/>
      <c r="K13" s="255"/>
    </row>
    <row r="14" spans="1:11">
      <c r="A14" s="168">
        <v>11</v>
      </c>
      <c r="B14" s="169" t="s">
        <v>125</v>
      </c>
      <c r="C14" s="211" t="s">
        <v>126</v>
      </c>
      <c r="D14" s="163" t="s">
        <v>102</v>
      </c>
      <c r="E14" s="275">
        <v>6</v>
      </c>
      <c r="F14" s="167" t="s">
        <v>55</v>
      </c>
      <c r="G14" s="254"/>
      <c r="H14" s="255"/>
      <c r="I14" s="215"/>
      <c r="J14" s="255"/>
      <c r="K14" s="255"/>
    </row>
    <row r="15" spans="1:11">
      <c r="A15" s="165">
        <v>12</v>
      </c>
      <c r="B15" s="169" t="s">
        <v>127</v>
      </c>
      <c r="C15" s="211" t="s">
        <v>128</v>
      </c>
      <c r="D15" s="163" t="s">
        <v>102</v>
      </c>
      <c r="E15" s="275">
        <v>6</v>
      </c>
      <c r="F15" s="167" t="s">
        <v>55</v>
      </c>
      <c r="G15" s="254"/>
      <c r="H15" s="255"/>
      <c r="I15" s="215"/>
      <c r="J15" s="255"/>
      <c r="K15" s="255"/>
    </row>
    <row r="16" spans="1:11">
      <c r="A16" s="165">
        <v>13</v>
      </c>
      <c r="B16" s="171" t="s">
        <v>129</v>
      </c>
      <c r="C16" s="21" t="s">
        <v>130</v>
      </c>
      <c r="D16" s="163" t="s">
        <v>102</v>
      </c>
      <c r="E16" s="243">
        <v>6</v>
      </c>
      <c r="F16" s="21" t="s">
        <v>131</v>
      </c>
      <c r="G16" s="187"/>
      <c r="H16" s="255"/>
      <c r="I16" s="215"/>
      <c r="J16" s="255"/>
      <c r="K16" s="255"/>
    </row>
    <row r="17" spans="1:11">
      <c r="A17" s="168">
        <v>14</v>
      </c>
      <c r="B17" s="22" t="s">
        <v>132</v>
      </c>
      <c r="C17" s="183" t="s">
        <v>133</v>
      </c>
      <c r="D17" s="163" t="s">
        <v>102</v>
      </c>
      <c r="E17" s="243">
        <v>6</v>
      </c>
      <c r="F17" s="21" t="s">
        <v>131</v>
      </c>
      <c r="G17" s="187"/>
      <c r="H17" s="255"/>
      <c r="I17" s="215"/>
      <c r="J17" s="255"/>
      <c r="K17" s="255"/>
    </row>
    <row r="18" spans="1:11">
      <c r="A18" s="165">
        <v>15</v>
      </c>
      <c r="B18" s="17" t="s">
        <v>441</v>
      </c>
      <c r="C18" s="162" t="s">
        <v>588</v>
      </c>
      <c r="D18" s="163" t="s">
        <v>589</v>
      </c>
      <c r="E18" s="243">
        <v>3</v>
      </c>
      <c r="F18" s="21" t="s">
        <v>131</v>
      </c>
      <c r="G18" s="187"/>
      <c r="H18" s="255"/>
      <c r="I18" s="215"/>
      <c r="J18" s="255"/>
      <c r="K18" s="255"/>
    </row>
    <row r="19" spans="1:11">
      <c r="A19" s="165">
        <v>16</v>
      </c>
      <c r="B19" s="164" t="s">
        <v>442</v>
      </c>
      <c r="C19" s="162" t="s">
        <v>443</v>
      </c>
      <c r="D19" s="163" t="s">
        <v>102</v>
      </c>
      <c r="E19" s="243">
        <v>2</v>
      </c>
      <c r="F19" s="21" t="s">
        <v>131</v>
      </c>
      <c r="G19" s="187"/>
      <c r="H19" s="255"/>
      <c r="I19" s="215"/>
      <c r="J19" s="255"/>
      <c r="K19" s="255"/>
    </row>
    <row r="20" spans="1:11">
      <c r="A20" s="168">
        <v>17</v>
      </c>
      <c r="B20" s="164" t="s">
        <v>444</v>
      </c>
      <c r="C20" s="286" t="s">
        <v>445</v>
      </c>
      <c r="D20" s="163" t="s">
        <v>102</v>
      </c>
      <c r="E20" s="243">
        <v>2</v>
      </c>
      <c r="F20" s="21" t="s">
        <v>131</v>
      </c>
      <c r="G20" s="187"/>
      <c r="H20" s="255"/>
      <c r="I20" s="215"/>
      <c r="J20" s="255"/>
      <c r="K20" s="255"/>
    </row>
    <row r="21" spans="1:11">
      <c r="A21" s="165">
        <v>18</v>
      </c>
      <c r="B21" s="22" t="s">
        <v>590</v>
      </c>
      <c r="C21" s="162" t="s">
        <v>446</v>
      </c>
      <c r="D21" s="163" t="s">
        <v>447</v>
      </c>
      <c r="E21" s="243">
        <v>6</v>
      </c>
      <c r="F21" s="21">
        <v>96</v>
      </c>
      <c r="G21" s="187"/>
      <c r="H21" s="255"/>
      <c r="I21" s="215"/>
      <c r="J21" s="255"/>
      <c r="K21" s="255"/>
    </row>
    <row r="22" spans="1:11">
      <c r="A22" s="165">
        <v>19</v>
      </c>
      <c r="B22" s="22" t="s">
        <v>591</v>
      </c>
      <c r="C22" s="162" t="s">
        <v>448</v>
      </c>
      <c r="D22" s="163" t="s">
        <v>447</v>
      </c>
      <c r="E22" s="243">
        <v>6</v>
      </c>
      <c r="F22" s="21">
        <v>96</v>
      </c>
      <c r="G22" s="187"/>
      <c r="H22" s="255"/>
      <c r="I22" s="215"/>
      <c r="J22" s="255"/>
      <c r="K22" s="255"/>
    </row>
    <row r="23" spans="1:11" ht="24">
      <c r="A23" s="168">
        <v>20</v>
      </c>
      <c r="B23" s="166" t="s">
        <v>451</v>
      </c>
      <c r="C23" s="182" t="s">
        <v>452</v>
      </c>
      <c r="D23" s="163" t="s">
        <v>102</v>
      </c>
      <c r="E23" s="275">
        <v>2</v>
      </c>
      <c r="F23" s="167" t="s">
        <v>55</v>
      </c>
      <c r="G23" s="187"/>
      <c r="H23" s="255"/>
      <c r="I23" s="215"/>
      <c r="J23" s="255"/>
      <c r="K23" s="255"/>
    </row>
    <row r="24" spans="1:11">
      <c r="A24" s="165">
        <v>21</v>
      </c>
      <c r="B24" s="169" t="s">
        <v>453</v>
      </c>
      <c r="C24" s="182" t="s">
        <v>454</v>
      </c>
      <c r="D24" s="163" t="s">
        <v>102</v>
      </c>
      <c r="E24" s="275">
        <v>2</v>
      </c>
      <c r="F24" s="167" t="s">
        <v>55</v>
      </c>
      <c r="G24" s="187"/>
      <c r="H24" s="255"/>
      <c r="I24" s="215"/>
      <c r="J24" s="255"/>
      <c r="K24" s="255"/>
    </row>
    <row r="25" spans="1:11" ht="24">
      <c r="A25" s="165">
        <v>22</v>
      </c>
      <c r="B25" s="166" t="s">
        <v>455</v>
      </c>
      <c r="C25" s="182" t="s">
        <v>456</v>
      </c>
      <c r="D25" s="163" t="s">
        <v>102</v>
      </c>
      <c r="E25" s="275">
        <v>2</v>
      </c>
      <c r="F25" s="167" t="s">
        <v>55</v>
      </c>
      <c r="G25" s="187"/>
      <c r="H25" s="255"/>
      <c r="I25" s="215"/>
      <c r="J25" s="255"/>
      <c r="K25" s="255"/>
    </row>
    <row r="26" spans="1:11" ht="24">
      <c r="A26" s="168">
        <v>23</v>
      </c>
      <c r="B26" s="166" t="s">
        <v>457</v>
      </c>
      <c r="C26" s="182" t="s">
        <v>458</v>
      </c>
      <c r="D26" s="163" t="s">
        <v>102</v>
      </c>
      <c r="E26" s="275">
        <v>2</v>
      </c>
      <c r="F26" s="167" t="s">
        <v>55</v>
      </c>
      <c r="G26" s="187"/>
      <c r="H26" s="255"/>
      <c r="I26" s="215"/>
      <c r="J26" s="255"/>
      <c r="K26" s="255"/>
    </row>
    <row r="27" spans="1:11" ht="24">
      <c r="A27" s="165">
        <v>24</v>
      </c>
      <c r="B27" s="166" t="s">
        <v>459</v>
      </c>
      <c r="C27" s="182" t="s">
        <v>460</v>
      </c>
      <c r="D27" s="163" t="s">
        <v>102</v>
      </c>
      <c r="E27" s="275">
        <v>2</v>
      </c>
      <c r="F27" s="167" t="s">
        <v>592</v>
      </c>
      <c r="G27" s="187"/>
      <c r="H27" s="255"/>
      <c r="I27" s="215"/>
      <c r="J27" s="255"/>
      <c r="K27" s="255"/>
    </row>
    <row r="28" spans="1:11">
      <c r="A28" s="165">
        <v>25</v>
      </c>
      <c r="B28" s="166" t="s">
        <v>453</v>
      </c>
      <c r="C28" s="182" t="s">
        <v>461</v>
      </c>
      <c r="D28" s="163" t="s">
        <v>102</v>
      </c>
      <c r="E28" s="275">
        <v>2</v>
      </c>
      <c r="F28" s="167" t="s">
        <v>55</v>
      </c>
      <c r="G28" s="187"/>
      <c r="H28" s="255"/>
      <c r="I28" s="215"/>
      <c r="J28" s="255"/>
      <c r="K28" s="255"/>
    </row>
    <row r="29" spans="1:11" ht="24">
      <c r="A29" s="168">
        <v>26</v>
      </c>
      <c r="B29" s="166" t="s">
        <v>462</v>
      </c>
      <c r="C29" s="182" t="s">
        <v>463</v>
      </c>
      <c r="D29" s="163" t="s">
        <v>102</v>
      </c>
      <c r="E29" s="275">
        <v>2</v>
      </c>
      <c r="F29" s="167" t="s">
        <v>55</v>
      </c>
      <c r="G29" s="187"/>
      <c r="H29" s="255"/>
      <c r="I29" s="215"/>
      <c r="J29" s="255"/>
      <c r="K29" s="255"/>
    </row>
    <row r="30" spans="1:11">
      <c r="A30" s="165">
        <v>27</v>
      </c>
      <c r="B30" s="166" t="s">
        <v>464</v>
      </c>
      <c r="C30" s="182" t="s">
        <v>465</v>
      </c>
      <c r="D30" s="163" t="s">
        <v>102</v>
      </c>
      <c r="E30" s="275">
        <v>2</v>
      </c>
      <c r="F30" s="167" t="s">
        <v>55</v>
      </c>
      <c r="G30" s="187"/>
      <c r="H30" s="255"/>
      <c r="I30" s="215"/>
      <c r="J30" s="255"/>
      <c r="K30" s="255"/>
    </row>
    <row r="31" spans="1:11" ht="16.5" customHeight="1" thickBot="1">
      <c r="A31" s="332" t="s">
        <v>19</v>
      </c>
      <c r="B31" s="333"/>
      <c r="C31" s="333"/>
      <c r="D31" s="333"/>
      <c r="E31" s="333"/>
      <c r="F31" s="333"/>
      <c r="G31" s="239" t="s">
        <v>20</v>
      </c>
      <c r="H31" s="287">
        <f>SUM(H4:H17,H18:H30)</f>
        <v>0</v>
      </c>
      <c r="I31" s="333" t="s">
        <v>21</v>
      </c>
      <c r="J31" s="333"/>
      <c r="K31" s="288">
        <f xml:space="preserve"> SUM(K4:K17,K18:K30)</f>
        <v>0</v>
      </c>
    </row>
  </sheetData>
  <mergeCells count="3">
    <mergeCell ref="A1:K1"/>
    <mergeCell ref="A31:F31"/>
    <mergeCell ref="I31:J31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 DZP-262-3/2020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K18"/>
  <sheetViews>
    <sheetView view="pageLayout" zoomScaleNormal="100" workbookViewId="0">
      <selection sqref="A1:K1"/>
    </sheetView>
  </sheetViews>
  <sheetFormatPr defaultRowHeight="12"/>
  <cols>
    <col min="1" max="1" width="4.28515625" style="152" customWidth="1"/>
    <col min="2" max="2" width="26.7109375" style="152" customWidth="1"/>
    <col min="3" max="3" width="17.28515625" style="152" customWidth="1"/>
    <col min="4" max="4" width="11.5703125" style="152" customWidth="1"/>
    <col min="5" max="5" width="8.140625" style="152" customWidth="1"/>
    <col min="6" max="6" width="8.7109375" style="152" bestFit="1" customWidth="1"/>
    <col min="7" max="7" width="8.140625" style="152" customWidth="1"/>
    <col min="8" max="8" width="8.28515625" style="152" customWidth="1"/>
    <col min="9" max="9" width="9.140625" style="152" customWidth="1"/>
    <col min="10" max="10" width="11.42578125" style="152" customWidth="1"/>
    <col min="11" max="11" width="8.28515625" style="152" customWidth="1"/>
    <col min="12" max="12" width="12.28515625" style="152" bestFit="1" customWidth="1"/>
    <col min="13" max="16384" width="9.140625" style="152"/>
  </cols>
  <sheetData>
    <row r="1" spans="1:11" ht="12.75" thickBot="1">
      <c r="A1" s="325" t="s">
        <v>681</v>
      </c>
      <c r="B1" s="326"/>
      <c r="C1" s="326"/>
      <c r="D1" s="326"/>
      <c r="E1" s="326"/>
      <c r="F1" s="326"/>
      <c r="G1" s="326"/>
      <c r="H1" s="326"/>
      <c r="I1" s="326"/>
      <c r="J1" s="326"/>
      <c r="K1" s="327"/>
    </row>
    <row r="2" spans="1:11" ht="48" customHeight="1">
      <c r="A2" s="35" t="s">
        <v>410</v>
      </c>
      <c r="B2" s="36" t="s">
        <v>0</v>
      </c>
      <c r="C2" s="36" t="s">
        <v>1</v>
      </c>
      <c r="D2" s="36" t="s">
        <v>2</v>
      </c>
      <c r="E2" s="36" t="s">
        <v>406</v>
      </c>
      <c r="F2" s="36" t="s">
        <v>3</v>
      </c>
      <c r="G2" s="36" t="s">
        <v>4</v>
      </c>
      <c r="H2" s="36" t="s">
        <v>5</v>
      </c>
      <c r="I2" s="36" t="s">
        <v>407</v>
      </c>
      <c r="J2" s="36" t="s">
        <v>6</v>
      </c>
      <c r="K2" s="37" t="s">
        <v>7</v>
      </c>
    </row>
    <row r="3" spans="1:11" ht="12.75" thickBot="1">
      <c r="A3" s="74" t="s">
        <v>8</v>
      </c>
      <c r="B3" s="64" t="s">
        <v>9</v>
      </c>
      <c r="C3" s="64" t="s">
        <v>10</v>
      </c>
      <c r="D3" s="64" t="s">
        <v>11</v>
      </c>
      <c r="E3" s="64" t="s">
        <v>12</v>
      </c>
      <c r="F3" s="64" t="s">
        <v>13</v>
      </c>
      <c r="G3" s="64" t="s">
        <v>14</v>
      </c>
      <c r="H3" s="64" t="s">
        <v>15</v>
      </c>
      <c r="I3" s="64" t="s">
        <v>16</v>
      </c>
      <c r="J3" s="64" t="s">
        <v>17</v>
      </c>
      <c r="K3" s="65" t="s">
        <v>18</v>
      </c>
    </row>
    <row r="4" spans="1:11">
      <c r="A4" s="52">
        <v>1</v>
      </c>
      <c r="B4" s="184" t="s">
        <v>192</v>
      </c>
      <c r="C4" s="185" t="s">
        <v>193</v>
      </c>
      <c r="D4" s="160" t="s">
        <v>196</v>
      </c>
      <c r="E4" s="272" t="s">
        <v>440</v>
      </c>
      <c r="F4" s="52" t="s">
        <v>62</v>
      </c>
      <c r="G4" s="256"/>
      <c r="H4" s="257"/>
      <c r="I4" s="258"/>
      <c r="J4" s="257"/>
      <c r="K4" s="257"/>
    </row>
    <row r="5" spans="1:11">
      <c r="A5" s="52">
        <v>2</v>
      </c>
      <c r="B5" s="184" t="s">
        <v>194</v>
      </c>
      <c r="C5" s="185" t="s">
        <v>195</v>
      </c>
      <c r="D5" s="160" t="s">
        <v>196</v>
      </c>
      <c r="E5" s="272" t="s">
        <v>440</v>
      </c>
      <c r="F5" s="52" t="s">
        <v>62</v>
      </c>
      <c r="G5" s="257"/>
      <c r="H5" s="257"/>
      <c r="I5" s="258"/>
      <c r="J5" s="257"/>
      <c r="K5" s="257"/>
    </row>
    <row r="6" spans="1:11">
      <c r="A6" s="52">
        <v>3</v>
      </c>
      <c r="B6" s="189" t="s">
        <v>517</v>
      </c>
      <c r="C6" s="289" t="s">
        <v>518</v>
      </c>
      <c r="D6" s="160" t="s">
        <v>593</v>
      </c>
      <c r="E6" s="267">
        <v>2</v>
      </c>
      <c r="F6" s="52" t="s">
        <v>62</v>
      </c>
      <c r="G6" s="257"/>
      <c r="H6" s="257"/>
      <c r="I6" s="258"/>
      <c r="J6" s="257"/>
      <c r="K6" s="257"/>
    </row>
    <row r="7" spans="1:11">
      <c r="A7" s="52">
        <v>4</v>
      </c>
      <c r="B7" s="189" t="s">
        <v>519</v>
      </c>
      <c r="C7" s="289" t="s">
        <v>520</v>
      </c>
      <c r="D7" s="160" t="s">
        <v>593</v>
      </c>
      <c r="E7" s="267">
        <v>2</v>
      </c>
      <c r="F7" s="52" t="s">
        <v>62</v>
      </c>
      <c r="G7" s="257"/>
      <c r="H7" s="257"/>
      <c r="I7" s="258"/>
      <c r="J7" s="257"/>
      <c r="K7" s="257"/>
    </row>
    <row r="8" spans="1:11">
      <c r="A8" s="52">
        <v>5</v>
      </c>
      <c r="B8" s="189" t="s">
        <v>521</v>
      </c>
      <c r="C8" s="289" t="s">
        <v>522</v>
      </c>
      <c r="D8" s="160" t="s">
        <v>593</v>
      </c>
      <c r="E8" s="267">
        <v>2</v>
      </c>
      <c r="F8" s="52" t="s">
        <v>62</v>
      </c>
      <c r="G8" s="257"/>
      <c r="H8" s="257"/>
      <c r="I8" s="258"/>
      <c r="J8" s="257"/>
      <c r="K8" s="257"/>
    </row>
    <row r="9" spans="1:11">
      <c r="A9" s="52">
        <v>6</v>
      </c>
      <c r="B9" s="189" t="s">
        <v>523</v>
      </c>
      <c r="C9" s="289" t="s">
        <v>524</v>
      </c>
      <c r="D9" s="160" t="s">
        <v>593</v>
      </c>
      <c r="E9" s="267">
        <v>2</v>
      </c>
      <c r="F9" s="52" t="s">
        <v>62</v>
      </c>
      <c r="G9" s="257"/>
      <c r="H9" s="257"/>
      <c r="I9" s="258"/>
      <c r="J9" s="257"/>
      <c r="K9" s="257"/>
    </row>
    <row r="10" spans="1:11">
      <c r="A10" s="52">
        <v>7</v>
      </c>
      <c r="B10" s="189" t="s">
        <v>525</v>
      </c>
      <c r="C10" s="289" t="s">
        <v>526</v>
      </c>
      <c r="D10" s="160" t="s">
        <v>593</v>
      </c>
      <c r="E10" s="267">
        <v>2</v>
      </c>
      <c r="F10" s="52" t="s">
        <v>62</v>
      </c>
      <c r="G10" s="257"/>
      <c r="H10" s="257"/>
      <c r="I10" s="258"/>
      <c r="J10" s="257"/>
      <c r="K10" s="257"/>
    </row>
    <row r="11" spans="1:11">
      <c r="A11" s="52">
        <v>8</v>
      </c>
      <c r="B11" s="290" t="s">
        <v>527</v>
      </c>
      <c r="C11" s="291" t="s">
        <v>528</v>
      </c>
      <c r="D11" s="177" t="s">
        <v>594</v>
      </c>
      <c r="E11" s="198">
        <v>3</v>
      </c>
      <c r="F11" s="52" t="s">
        <v>62</v>
      </c>
      <c r="G11" s="257"/>
      <c r="H11" s="257"/>
      <c r="I11" s="258"/>
      <c r="J11" s="257"/>
      <c r="K11" s="257"/>
    </row>
    <row r="12" spans="1:11">
      <c r="A12" s="52">
        <v>9</v>
      </c>
      <c r="B12" s="290" t="s">
        <v>529</v>
      </c>
      <c r="C12" s="291" t="s">
        <v>530</v>
      </c>
      <c r="D12" s="177" t="s">
        <v>594</v>
      </c>
      <c r="E12" s="198">
        <v>3</v>
      </c>
      <c r="F12" s="52" t="s">
        <v>62</v>
      </c>
      <c r="G12" s="257"/>
      <c r="H12" s="257"/>
      <c r="I12" s="258"/>
      <c r="J12" s="257"/>
      <c r="K12" s="257"/>
    </row>
    <row r="13" spans="1:11" ht="12.75" thickBot="1">
      <c r="A13" s="332" t="s">
        <v>19</v>
      </c>
      <c r="B13" s="333"/>
      <c r="C13" s="333"/>
      <c r="D13" s="333"/>
      <c r="E13" s="333"/>
      <c r="F13" s="333"/>
      <c r="G13" s="239" t="s">
        <v>20</v>
      </c>
      <c r="H13" s="216">
        <f>SUM(H4:H12)</f>
        <v>0</v>
      </c>
      <c r="I13" s="333" t="s">
        <v>21</v>
      </c>
      <c r="J13" s="333"/>
      <c r="K13" s="292">
        <f>SUM(K4:K12)</f>
        <v>0</v>
      </c>
    </row>
    <row r="17" spans="8:11">
      <c r="H17" s="188"/>
      <c r="I17" s="188"/>
      <c r="J17" s="188"/>
      <c r="K17" s="188"/>
    </row>
    <row r="18" spans="8:11" ht="15.75" customHeight="1">
      <c r="H18" s="188"/>
      <c r="I18" s="188"/>
      <c r="J18" s="188"/>
      <c r="K18" s="293"/>
    </row>
  </sheetData>
  <mergeCells count="3">
    <mergeCell ref="A1:K1"/>
    <mergeCell ref="A13:F13"/>
    <mergeCell ref="I13:J13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 DZP-262-3/2020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K22"/>
  <sheetViews>
    <sheetView view="pageLayout" zoomScaleNormal="100" workbookViewId="0">
      <selection sqref="A1:K1"/>
    </sheetView>
  </sheetViews>
  <sheetFormatPr defaultRowHeight="12"/>
  <cols>
    <col min="1" max="1" width="6.28515625" style="152" customWidth="1"/>
    <col min="2" max="2" width="28.5703125" style="152" customWidth="1"/>
    <col min="3" max="3" width="15.7109375" style="152" customWidth="1"/>
    <col min="4" max="4" width="20.28515625" style="152" bestFit="1" customWidth="1"/>
    <col min="5" max="6" width="9.140625" style="152"/>
    <col min="7" max="7" width="9.42578125" style="152" bestFit="1" customWidth="1"/>
    <col min="8" max="8" width="7" style="152" customWidth="1"/>
    <col min="9" max="9" width="7.28515625" style="152" customWidth="1"/>
    <col min="10" max="10" width="9.28515625" style="152" customWidth="1"/>
    <col min="11" max="11" width="8.5703125" style="152" customWidth="1"/>
    <col min="12" max="16384" width="9.140625" style="152"/>
  </cols>
  <sheetData>
    <row r="1" spans="1:11" ht="12.75" thickBot="1">
      <c r="A1" s="334" t="s">
        <v>676</v>
      </c>
      <c r="B1" s="335"/>
      <c r="C1" s="335"/>
      <c r="D1" s="335"/>
      <c r="E1" s="335"/>
      <c r="F1" s="335"/>
      <c r="G1" s="335"/>
      <c r="H1" s="335"/>
      <c r="I1" s="335"/>
      <c r="J1" s="335"/>
      <c r="K1" s="336"/>
    </row>
    <row r="2" spans="1:11" ht="60">
      <c r="A2" s="35" t="s">
        <v>410</v>
      </c>
      <c r="B2" s="36" t="s">
        <v>0</v>
      </c>
      <c r="C2" s="36" t="s">
        <v>1</v>
      </c>
      <c r="D2" s="36" t="s">
        <v>2</v>
      </c>
      <c r="E2" s="36" t="s">
        <v>406</v>
      </c>
      <c r="F2" s="36" t="s">
        <v>3</v>
      </c>
      <c r="G2" s="36" t="s">
        <v>4</v>
      </c>
      <c r="H2" s="36" t="s">
        <v>5</v>
      </c>
      <c r="I2" s="36" t="s">
        <v>407</v>
      </c>
      <c r="J2" s="36" t="s">
        <v>6</v>
      </c>
      <c r="K2" s="37" t="s">
        <v>7</v>
      </c>
    </row>
    <row r="3" spans="1:11" ht="12.75" thickBot="1">
      <c r="A3" s="74" t="s">
        <v>8</v>
      </c>
      <c r="B3" s="64" t="s">
        <v>9</v>
      </c>
      <c r="C3" s="64" t="s">
        <v>10</v>
      </c>
      <c r="D3" s="64" t="s">
        <v>11</v>
      </c>
      <c r="E3" s="64" t="s">
        <v>12</v>
      </c>
      <c r="F3" s="64" t="s">
        <v>13</v>
      </c>
      <c r="G3" s="64" t="s">
        <v>14</v>
      </c>
      <c r="H3" s="64" t="s">
        <v>15</v>
      </c>
      <c r="I3" s="64" t="s">
        <v>16</v>
      </c>
      <c r="J3" s="64" t="s">
        <v>17</v>
      </c>
      <c r="K3" s="65" t="s">
        <v>18</v>
      </c>
    </row>
    <row r="4" spans="1:11">
      <c r="A4" s="13">
        <v>1</v>
      </c>
      <c r="B4" s="77" t="s">
        <v>138</v>
      </c>
      <c r="C4" s="84" t="s">
        <v>595</v>
      </c>
      <c r="D4" s="190" t="s">
        <v>137</v>
      </c>
      <c r="E4" s="259">
        <v>10</v>
      </c>
      <c r="F4" s="78" t="s">
        <v>75</v>
      </c>
      <c r="G4" s="220"/>
      <c r="H4" s="221"/>
      <c r="I4" s="196"/>
      <c r="J4" s="220"/>
      <c r="K4" s="220"/>
    </row>
    <row r="5" spans="1:11">
      <c r="A5" s="13">
        <v>2</v>
      </c>
      <c r="B5" s="57" t="s">
        <v>139</v>
      </c>
      <c r="C5" s="154">
        <v>2012072</v>
      </c>
      <c r="D5" s="189" t="s">
        <v>137</v>
      </c>
      <c r="E5" s="245">
        <v>2</v>
      </c>
      <c r="F5" s="46" t="s">
        <v>426</v>
      </c>
      <c r="G5" s="220"/>
      <c r="H5" s="221"/>
      <c r="I5" s="196"/>
      <c r="J5" s="220"/>
      <c r="K5" s="220"/>
    </row>
    <row r="6" spans="1:11">
      <c r="A6" s="13">
        <v>3</v>
      </c>
      <c r="B6" s="57" t="s">
        <v>140</v>
      </c>
      <c r="C6" s="154">
        <v>2052040</v>
      </c>
      <c r="D6" s="189" t="s">
        <v>137</v>
      </c>
      <c r="E6" s="245">
        <v>2</v>
      </c>
      <c r="F6" s="46" t="s">
        <v>425</v>
      </c>
      <c r="G6" s="220"/>
      <c r="H6" s="221"/>
      <c r="I6" s="196"/>
      <c r="J6" s="220"/>
      <c r="K6" s="220"/>
    </row>
    <row r="7" spans="1:11">
      <c r="A7" s="13">
        <v>4</v>
      </c>
      <c r="B7" s="57" t="s">
        <v>141</v>
      </c>
      <c r="C7" s="155" t="s">
        <v>142</v>
      </c>
      <c r="D7" s="189" t="s">
        <v>137</v>
      </c>
      <c r="E7" s="245">
        <v>10</v>
      </c>
      <c r="F7" s="46" t="s">
        <v>143</v>
      </c>
      <c r="G7" s="220"/>
      <c r="H7" s="221"/>
      <c r="I7" s="196"/>
      <c r="J7" s="220"/>
      <c r="K7" s="220"/>
    </row>
    <row r="8" spans="1:11">
      <c r="A8" s="13">
        <v>5</v>
      </c>
      <c r="B8" s="57" t="s">
        <v>427</v>
      </c>
      <c r="C8" s="155" t="s">
        <v>428</v>
      </c>
      <c r="D8" s="189" t="s">
        <v>137</v>
      </c>
      <c r="E8" s="245">
        <v>2</v>
      </c>
      <c r="F8" s="46" t="s">
        <v>79</v>
      </c>
      <c r="G8" s="220"/>
      <c r="H8" s="221"/>
      <c r="I8" s="196"/>
      <c r="J8" s="220"/>
      <c r="K8" s="220"/>
    </row>
    <row r="9" spans="1:11">
      <c r="A9" s="13">
        <v>6</v>
      </c>
      <c r="B9" s="57" t="s">
        <v>429</v>
      </c>
      <c r="C9" s="154">
        <v>2010120</v>
      </c>
      <c r="D9" s="189" t="s">
        <v>137</v>
      </c>
      <c r="E9" s="245">
        <v>2</v>
      </c>
      <c r="F9" s="46" t="s">
        <v>430</v>
      </c>
      <c r="G9" s="220"/>
      <c r="H9" s="221"/>
      <c r="I9" s="196"/>
      <c r="J9" s="220"/>
      <c r="K9" s="220"/>
    </row>
    <row r="10" spans="1:11">
      <c r="A10" s="13">
        <v>8</v>
      </c>
      <c r="B10" s="57" t="s">
        <v>431</v>
      </c>
      <c r="C10" s="154">
        <v>2060040</v>
      </c>
      <c r="D10" s="189" t="s">
        <v>137</v>
      </c>
      <c r="E10" s="245">
        <v>2</v>
      </c>
      <c r="F10" s="46" t="s">
        <v>432</v>
      </c>
      <c r="G10" s="220"/>
      <c r="H10" s="221"/>
      <c r="I10" s="196"/>
      <c r="J10" s="220"/>
      <c r="K10" s="220"/>
    </row>
    <row r="11" spans="1:11">
      <c r="A11" s="13">
        <v>9</v>
      </c>
      <c r="B11" s="57" t="s">
        <v>433</v>
      </c>
      <c r="C11" s="154">
        <v>2056048</v>
      </c>
      <c r="D11" s="189" t="s">
        <v>137</v>
      </c>
      <c r="E11" s="245">
        <v>2</v>
      </c>
      <c r="F11" s="46" t="s">
        <v>435</v>
      </c>
      <c r="G11" s="220"/>
      <c r="H11" s="221"/>
      <c r="I11" s="196"/>
      <c r="J11" s="220"/>
      <c r="K11" s="220"/>
    </row>
    <row r="12" spans="1:11">
      <c r="A12" s="13">
        <v>10</v>
      </c>
      <c r="B12" s="57" t="s">
        <v>434</v>
      </c>
      <c r="C12" s="154">
        <v>2055040</v>
      </c>
      <c r="D12" s="189" t="s">
        <v>137</v>
      </c>
      <c r="E12" s="245">
        <v>2</v>
      </c>
      <c r="F12" s="46" t="s">
        <v>436</v>
      </c>
      <c r="G12" s="220"/>
      <c r="H12" s="221"/>
      <c r="I12" s="196"/>
      <c r="J12" s="220"/>
      <c r="K12" s="220"/>
    </row>
    <row r="13" spans="1:11">
      <c r="A13" s="13">
        <v>11</v>
      </c>
      <c r="B13" s="57" t="s">
        <v>437</v>
      </c>
      <c r="C13" s="154">
        <v>2050040</v>
      </c>
      <c r="D13" s="189" t="s">
        <v>137</v>
      </c>
      <c r="E13" s="245">
        <v>2</v>
      </c>
      <c r="F13" s="46" t="s">
        <v>436</v>
      </c>
      <c r="G13" s="220"/>
      <c r="H13" s="221"/>
      <c r="I13" s="196"/>
      <c r="J13" s="220"/>
      <c r="K13" s="220"/>
    </row>
    <row r="14" spans="1:11">
      <c r="A14" s="13">
        <v>12</v>
      </c>
      <c r="B14" s="57" t="s">
        <v>438</v>
      </c>
      <c r="C14" s="154">
        <v>2067020</v>
      </c>
      <c r="D14" s="189" t="s">
        <v>137</v>
      </c>
      <c r="E14" s="245">
        <v>2</v>
      </c>
      <c r="F14" s="46" t="s">
        <v>435</v>
      </c>
      <c r="G14" s="220"/>
      <c r="H14" s="221"/>
      <c r="I14" s="196"/>
      <c r="J14" s="220"/>
      <c r="K14" s="220"/>
    </row>
    <row r="15" spans="1:11">
      <c r="A15" s="13">
        <v>13</v>
      </c>
      <c r="B15" s="57" t="s">
        <v>439</v>
      </c>
      <c r="C15" s="154">
        <v>2051020</v>
      </c>
      <c r="D15" s="189" t="s">
        <v>137</v>
      </c>
      <c r="E15" s="245">
        <v>2</v>
      </c>
      <c r="F15" s="46" t="s">
        <v>435</v>
      </c>
      <c r="G15" s="220"/>
      <c r="H15" s="221"/>
      <c r="I15" s="196"/>
      <c r="J15" s="220"/>
      <c r="K15" s="220"/>
    </row>
    <row r="16" spans="1:11" ht="12.75" thickBot="1">
      <c r="A16" s="337" t="s">
        <v>19</v>
      </c>
      <c r="B16" s="338"/>
      <c r="C16" s="338"/>
      <c r="D16" s="338"/>
      <c r="E16" s="338"/>
      <c r="F16" s="338"/>
      <c r="G16" s="238" t="s">
        <v>20</v>
      </c>
      <c r="H16" s="218">
        <f>SUM(H4:H15)</f>
        <v>0</v>
      </c>
      <c r="I16" s="338" t="s">
        <v>21</v>
      </c>
      <c r="J16" s="338"/>
      <c r="K16" s="219">
        <f>SUM(K4:K15)</f>
        <v>0</v>
      </c>
    </row>
    <row r="21" spans="8:10">
      <c r="H21" s="188"/>
      <c r="I21" s="188"/>
      <c r="J21" s="188"/>
    </row>
    <row r="22" spans="8:10">
      <c r="H22" s="188"/>
      <c r="I22" s="188"/>
      <c r="J22" s="188"/>
    </row>
  </sheetData>
  <mergeCells count="3">
    <mergeCell ref="A1:K1"/>
    <mergeCell ref="A16:F16"/>
    <mergeCell ref="I16:J16"/>
  </mergeCells>
  <pageMargins left="0.7" right="0.7" top="0.75" bottom="0.75" header="0.3" footer="0.3"/>
  <pageSetup paperSize="9" orientation="landscape" r:id="rId1"/>
  <headerFooter>
    <oddHeader>&amp;C&amp;"-,Pogrubiony"Dostawa specjalistycznych oraz podstawowych odczynników chemicznych -  DZP-262-3/2020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</vt:i4>
      </vt:variant>
    </vt:vector>
  </HeadingPairs>
  <TitlesOfParts>
    <vt:vector size="18" baseType="lpstr">
      <vt:lpstr> 1 vwr international</vt:lpstr>
      <vt:lpstr>część nr 1</vt:lpstr>
      <vt:lpstr>5 elektromed_SCruz</vt:lpstr>
      <vt:lpstr>część nr 2</vt:lpstr>
      <vt:lpstr>część nr 3</vt:lpstr>
      <vt:lpstr>część nr 4</vt:lpstr>
      <vt:lpstr>część nr 5</vt:lpstr>
      <vt:lpstr>część nr 6</vt:lpstr>
      <vt:lpstr>część nr 7</vt:lpstr>
      <vt:lpstr>część nr 8</vt:lpstr>
      <vt:lpstr>część nr 9</vt:lpstr>
      <vt:lpstr>część nr 10</vt:lpstr>
      <vt:lpstr>część nr 11</vt:lpstr>
      <vt:lpstr>część nr 12</vt:lpstr>
      <vt:lpstr>część nr 13</vt:lpstr>
      <vt:lpstr>28 KRAKCHEMIA</vt:lpstr>
      <vt:lpstr>28 ALFACHEM</vt:lpstr>
      <vt:lpstr>' 1 vwr international'!Obszar_wydruku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Gliniewicz</dc:creator>
  <cp:lastModifiedBy>adobrzynska</cp:lastModifiedBy>
  <cp:lastPrinted>2019-12-04T13:07:22Z</cp:lastPrinted>
  <dcterms:created xsi:type="dcterms:W3CDTF">2017-06-27T08:32:13Z</dcterms:created>
  <dcterms:modified xsi:type="dcterms:W3CDTF">2020-01-22T12:24:59Z</dcterms:modified>
</cp:coreProperties>
</file>