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HUBIC NIE DZIALA\STAWISZYN\2022 10 18 DOKUMENTACJA PRZETARGOWA\PDF\DROGOWA\"/>
    </mc:Choice>
  </mc:AlternateContent>
  <bookViews>
    <workbookView xWindow="0" yWindow="0" windowWidth="21060" windowHeight="11010"/>
  </bookViews>
  <sheets>
    <sheet name="Kosztorys" sheetId="1" r:id="rId1"/>
  </sheets>
  <calcPr calcId="152511"/>
</workbook>
</file>

<file path=xl/calcChain.xml><?xml version="1.0" encoding="utf-8"?>
<calcChain xmlns="http://schemas.openxmlformats.org/spreadsheetml/2006/main">
  <c r="W41" i="1" l="1"/>
  <c r="X41" i="1" s="1"/>
  <c r="V41" i="1"/>
  <c r="U41" i="1"/>
  <c r="T41" i="1"/>
  <c r="S41" i="1"/>
  <c r="R41" i="1"/>
  <c r="Q41" i="1"/>
  <c r="V40" i="1"/>
  <c r="U40" i="1"/>
  <c r="T40" i="1"/>
  <c r="S40" i="1"/>
  <c r="R40" i="1"/>
  <c r="R42" i="1" s="1"/>
  <c r="Q40" i="1"/>
  <c r="W40" i="1"/>
  <c r="X40" i="1" s="1"/>
  <c r="W39" i="1"/>
  <c r="X39" i="1" s="1"/>
  <c r="V39" i="1"/>
  <c r="U39" i="1"/>
  <c r="T39" i="1"/>
  <c r="S39" i="1"/>
  <c r="R39" i="1"/>
  <c r="Q39" i="1"/>
  <c r="V38" i="1"/>
  <c r="U38" i="1"/>
  <c r="T38" i="1"/>
  <c r="S38" i="1"/>
  <c r="R38" i="1"/>
  <c r="Q38" i="1"/>
  <c r="W38" i="1"/>
  <c r="X38" i="1" s="1"/>
  <c r="V37" i="1"/>
  <c r="V42" i="1" s="1"/>
  <c r="U37" i="1"/>
  <c r="U42" i="1" s="1"/>
  <c r="T37" i="1"/>
  <c r="T42" i="1" s="1"/>
  <c r="S37" i="1"/>
  <c r="S42" i="1" s="1"/>
  <c r="R37" i="1"/>
  <c r="Q37" i="1"/>
  <c r="Q42" i="1" s="1"/>
  <c r="W37" i="1"/>
  <c r="W33" i="1"/>
  <c r="X33" i="1" s="1"/>
  <c r="X34" i="1" s="1"/>
  <c r="V33" i="1"/>
  <c r="V34" i="1" s="1"/>
  <c r="U33" i="1"/>
  <c r="U34" i="1" s="1"/>
  <c r="T33" i="1"/>
  <c r="T34" i="1" s="1"/>
  <c r="S33" i="1"/>
  <c r="S34" i="1" s="1"/>
  <c r="R33" i="1"/>
  <c r="R34" i="1" s="1"/>
  <c r="Q33" i="1"/>
  <c r="Q34" i="1" s="1"/>
  <c r="W29" i="1"/>
  <c r="X29" i="1" s="1"/>
  <c r="V29" i="1"/>
  <c r="U29" i="1"/>
  <c r="T29" i="1"/>
  <c r="S29" i="1"/>
  <c r="R29" i="1"/>
  <c r="Q29" i="1"/>
  <c r="V28" i="1"/>
  <c r="U28" i="1"/>
  <c r="T28" i="1"/>
  <c r="S28" i="1"/>
  <c r="R28" i="1"/>
  <c r="Q28" i="1"/>
  <c r="W28" i="1"/>
  <c r="X28" i="1" s="1"/>
  <c r="V27" i="1"/>
  <c r="U27" i="1"/>
  <c r="T27" i="1"/>
  <c r="S27" i="1"/>
  <c r="R27" i="1"/>
  <c r="Q27" i="1"/>
  <c r="W27" i="1"/>
  <c r="W26" i="1"/>
  <c r="X26" i="1" s="1"/>
  <c r="V26" i="1"/>
  <c r="V30" i="1" s="1"/>
  <c r="U26" i="1"/>
  <c r="U30" i="1" s="1"/>
  <c r="T26" i="1"/>
  <c r="T30" i="1" s="1"/>
  <c r="S26" i="1"/>
  <c r="S30" i="1" s="1"/>
  <c r="R26" i="1"/>
  <c r="R30" i="1" s="1"/>
  <c r="Q26" i="1"/>
  <c r="Q30" i="1" s="1"/>
  <c r="S23" i="1"/>
  <c r="W22" i="1"/>
  <c r="X22" i="1" s="1"/>
  <c r="V22" i="1"/>
  <c r="U22" i="1"/>
  <c r="T22" i="1"/>
  <c r="S22" i="1"/>
  <c r="R22" i="1"/>
  <c r="Q22" i="1"/>
  <c r="W21" i="1"/>
  <c r="X21" i="1" s="1"/>
  <c r="V21" i="1"/>
  <c r="U21" i="1"/>
  <c r="T21" i="1"/>
  <c r="S21" i="1"/>
  <c r="R21" i="1"/>
  <c r="Q21" i="1"/>
  <c r="V20" i="1"/>
  <c r="U20" i="1"/>
  <c r="T20" i="1"/>
  <c r="S20" i="1"/>
  <c r="R20" i="1"/>
  <c r="Q20" i="1"/>
  <c r="W20" i="1"/>
  <c r="X20" i="1" s="1"/>
  <c r="W19" i="1"/>
  <c r="V19" i="1"/>
  <c r="V23" i="1" s="1"/>
  <c r="U19" i="1"/>
  <c r="U23" i="1" s="1"/>
  <c r="T19" i="1"/>
  <c r="T23" i="1" s="1"/>
  <c r="S19" i="1"/>
  <c r="R19" i="1"/>
  <c r="R23" i="1" s="1"/>
  <c r="Q19" i="1"/>
  <c r="Q23" i="1" s="1"/>
  <c r="W15" i="1"/>
  <c r="X15" i="1" s="1"/>
  <c r="V15" i="1"/>
  <c r="U15" i="1"/>
  <c r="T15" i="1"/>
  <c r="S15" i="1"/>
  <c r="R15" i="1"/>
  <c r="Q15" i="1"/>
  <c r="V14" i="1"/>
  <c r="U14" i="1"/>
  <c r="T14" i="1"/>
  <c r="S14" i="1"/>
  <c r="R14" i="1"/>
  <c r="Q14" i="1"/>
  <c r="W14" i="1"/>
  <c r="X14" i="1" s="1"/>
  <c r="V13" i="1"/>
  <c r="U13" i="1"/>
  <c r="T13" i="1"/>
  <c r="T16" i="1" s="1"/>
  <c r="S13" i="1"/>
  <c r="R13" i="1"/>
  <c r="Q13" i="1"/>
  <c r="W13" i="1"/>
  <c r="X13" i="1" s="1"/>
  <c r="W12" i="1"/>
  <c r="X12" i="1" s="1"/>
  <c r="V12" i="1"/>
  <c r="U12" i="1"/>
  <c r="T12" i="1"/>
  <c r="S12" i="1"/>
  <c r="R12" i="1"/>
  <c r="Q12" i="1"/>
  <c r="V11" i="1"/>
  <c r="V16" i="1" s="1"/>
  <c r="V45" i="1" s="1"/>
  <c r="U11" i="1"/>
  <c r="U16" i="1" s="1"/>
  <c r="T11" i="1"/>
  <c r="S11" i="1"/>
  <c r="S16" i="1" s="1"/>
  <c r="R11" i="1"/>
  <c r="R16" i="1" s="1"/>
  <c r="R45" i="1" s="1"/>
  <c r="Q11" i="1"/>
  <c r="Q16" i="1" s="1"/>
  <c r="Q45" i="1" s="1"/>
  <c r="W11" i="1"/>
  <c r="W23" i="1" l="1"/>
  <c r="W16" i="1"/>
  <c r="X11" i="1"/>
  <c r="X16" i="1" s="1"/>
  <c r="S45" i="1"/>
  <c r="T45" i="1"/>
  <c r="W42" i="1"/>
  <c r="X37" i="1"/>
  <c r="X42" i="1" s="1"/>
  <c r="U45" i="1"/>
  <c r="W30" i="1"/>
  <c r="X27" i="1"/>
  <c r="X30" i="1" s="1"/>
  <c r="W34" i="1"/>
  <c r="X19" i="1"/>
  <c r="X23" i="1" s="1"/>
  <c r="X45" i="1" l="1"/>
  <c r="W45" i="1"/>
</calcChain>
</file>

<file path=xl/sharedStrings.xml><?xml version="1.0" encoding="utf-8"?>
<sst xmlns="http://schemas.openxmlformats.org/spreadsheetml/2006/main" count="122" uniqueCount="86">
  <si>
    <t>bud:</t>
  </si>
  <si>
    <t>PRZEBUDOWA MOSTU NA RZECE BAWÓŁ WRAZ Z INFRASTRUKTURĄ DROGOWĄ ZLOKALIZOWANA W CIĄGU DROGI GMINNEJ NR 674344P</t>
  </si>
  <si>
    <t>ob:</t>
  </si>
  <si>
    <t>PRZEBUDOWA DROGI</t>
  </si>
  <si>
    <t>rob:</t>
  </si>
  <si>
    <t>ROBTY DROGOWE</t>
  </si>
  <si>
    <t>Poz</t>
  </si>
  <si>
    <t>Symbol</t>
  </si>
  <si>
    <t/>
  </si>
  <si>
    <t>Nazwa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</si>
  <si>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</si>
  <si>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</si>
  <si>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</si>
  <si>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</si>
  <si>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</si>
  <si>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</si>
  <si>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</si>
  <si>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</si>
  <si>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</si>
  <si>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R</t>
  </si>
  <si>
    <t>M</t>
  </si>
  <si>
    <t>T</t>
  </si>
  <si>
    <t>S</t>
  </si>
  <si>
    <t>K</t>
  </si>
  <si>
    <t>Z</t>
  </si>
  <si>
    <t>Wartość (bez zaokr)</t>
  </si>
  <si>
    <t>Wartość</t>
  </si>
  <si>
    <t>Cena j.
(sykal)</t>
  </si>
  <si>
    <t>Wartość
(sykal)</t>
  </si>
  <si>
    <t>DZIAŁ  1</t>
  </si>
  <si>
    <t>ROBOTY PRZYGOTOWAWCZE - BRANŻA DROGOWA</t>
  </si>
  <si>
    <t>KNNR N001-01-11-01-00</t>
  </si>
  <si>
    <t>ANALOOG</t>
  </si>
  <si>
    <t>Obsługa geodezyjna inwestycji - roboty pomiarowe wraz z wykonaniem inwentaryzaji powykonawczej</t>
  </si>
  <si>
    <t>km</t>
  </si>
  <si>
    <t>KNKB  001-01-15-01-00</t>
  </si>
  <si>
    <t>Usunięcie istniejących nawierzchni trawiastych w granicach pasa drogowego wraz z załadunkiem i odwozem na odkład Wykonawcy</t>
  </si>
  <si>
    <t>m2</t>
  </si>
  <si>
    <t>KNR  231-08-04-03-00</t>
  </si>
  <si>
    <t>Rozebranie istniejącej nawierzchni z tłucznia kamiennego grub 20cm wraz z załadunkiem i odwozem na odkład Inwestora z przeznaczeniem do podownego wbudowania w pobocza</t>
  </si>
  <si>
    <t>KNKB  001-01-05-05-00</t>
  </si>
  <si>
    <t>Wycięcie i karczowanie terenu z krzaków wraz z załadunkiem i odwozem na odkład Wykonawcy</t>
  </si>
  <si>
    <t>KNR  231-08-18-08-00</t>
  </si>
  <si>
    <t>Demontaż istniejących znaków drogowych wraz z odwozem na odkład Inwestora</t>
  </si>
  <si>
    <t>szt</t>
  </si>
  <si>
    <t>Razem:</t>
  </si>
  <si>
    <t>DZIAŁ  2</t>
  </si>
  <si>
    <t>ROBOTY ZIEMNE - BRANŻA DROGOWA</t>
  </si>
  <si>
    <t>KNR  231-01-01-01-00</t>
  </si>
  <si>
    <t>Mechaniczne wykonanie koryta głęb do 40 cm  - pod nasyp drogowy, konstrukcje nawierzchni jezdni i poboczy</t>
  </si>
  <si>
    <t>KNKB  006-01-01-06-00</t>
  </si>
  <si>
    <t>Profilowanie i zagęszczenie podłoza wykonane mechanicznie - pod nasyp drogowy, konstrukcje nawierzchni jezdni i poboczy</t>
  </si>
  <si>
    <t>KNNR N011-07-02-01-00</t>
  </si>
  <si>
    <t>Ułożenie geowłókniny separacyjno filtracyjnej o gramaturze 300 g/m2 - pod nasyp drogowy</t>
  </si>
  <si>
    <t>KNR 201-02-11-07-00</t>
  </si>
  <si>
    <t>Zakup i dowóz gruntu, formowanie i zagęszczanie nasypu drogowego - wykonanie nasypu drogowego z zagęszczeniem do min. Is=0,97 - zagęszczenie warsstwami 30cm</t>
  </si>
  <si>
    <t>m3</t>
  </si>
  <si>
    <t>DZIAŁ  3</t>
  </si>
  <si>
    <t>ROBOTY KONSTRYKCYJNA W ZAKRESIE NAWIERZCHNI - BRANŻA DROGOWA</t>
  </si>
  <si>
    <t>KNR  231-01-14-05-00</t>
  </si>
  <si>
    <t>Podbudowa z kruszywa łamanego 0/63 mm grubość po zagęszczeniu 15cm - warstwa dolna podbudowy - pełna konstrukcja i obiekt mostowy</t>
  </si>
  <si>
    <t>KNR  231-01-14-07-00</t>
  </si>
  <si>
    <t>Podbudowa z kruszywa łamanego 0/31,5 mm grubość po zagęszczeniu 10cm - warstwa górna podbudowy uzupełnienie, pełna konstrukcja i obiekt mostoey</t>
  </si>
  <si>
    <t>KNR  231-10-04-07-00</t>
  </si>
  <si>
    <t>Oczyszczenie i skropienie warstwy podbudowy pod nawierzchnię asfaltową</t>
  </si>
  <si>
    <t>KNR  231-03-10-05-00</t>
  </si>
  <si>
    <t>Wykonanie warstwy ścieralnej z betonu asfaltowego AC 11S 50/70 gr.4cm</t>
  </si>
  <si>
    <t>DZIAŁ  4</t>
  </si>
  <si>
    <t>POBOCZA - BRANŻA DROGOWA</t>
  </si>
  <si>
    <t>KNR  231-02-01-01-00</t>
  </si>
  <si>
    <t>Nawierzchnia gruntowa grub 15cm po zagęszczeniu  - wykonanie poboczy gruntowych z wbudowaniem tłucznia z rozbiórek</t>
  </si>
  <si>
    <t>DZIAŁ  5</t>
  </si>
  <si>
    <t>ROBOTY TOWARZYSZĄCE I WYKOŃCZENIOWE - BRANŻA DROGOWA</t>
  </si>
  <si>
    <t>KNR  231-07-02-01-00</t>
  </si>
  <si>
    <t>Słupek do znaku drogowego z rur stalowych fi 50 - zgodnie z POR</t>
  </si>
  <si>
    <t>KNR  231-07-03-01-00</t>
  </si>
  <si>
    <t>Przymocowanie znaku drogowego o powierzchni do 0,3 m2 - zgodnie z POR</t>
  </si>
  <si>
    <t>KNKB  001-04-15-01-00</t>
  </si>
  <si>
    <t>Obsiew nasionami traw na humusie grubości 5cm wraz z pielęgnacją do pełnego ukorzenienia - wykonanie nawierzchni trawiastych w granicach pasa drogowego</t>
  </si>
  <si>
    <t>KNR  231-14-03-05-00</t>
  </si>
  <si>
    <t>Oczyszczenie rowu z namułu grub 20cm, załadunkiem o odwozem na odkład Wykonawcy wraz z profilowaniem dna i skarp rowwu</t>
  </si>
  <si>
    <t>metr</t>
  </si>
  <si>
    <t>01</t>
  </si>
  <si>
    <t>Zabezpieczenie istniejącego kabla telekomunikacyjnego rurą dwudzielna typu AROT</t>
  </si>
  <si>
    <t>OGÓŁEM KOSZTORYS:</t>
  </si>
  <si>
    <t>584-01-001 : 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</si>
</sst>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14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0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"/>
  <sheetViews>
    <sheetView tabSelected="1" workbookViewId="0">
      <selection sqref="A1:E1"/>
    </sheetView>
  </sheetViews>
  <sheetFormatPr defaultRowHeight="15" x14ac:dyDescent="0.2"/>
  <cols>
    <col min="1" max="1" width="6"/>
    <col min="2" max="2" width="24.83203125" customWidth="1"/>
    <col min="3" max="3" width="12" customWidth="1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x14ac:dyDescent="0.2">
      <c r="A1" s="20" t="s">
        <v>85</v>
      </c>
      <c r="B1" s="21"/>
      <c r="C1" s="21"/>
      <c r="D1" s="21"/>
      <c r="E1" s="21"/>
    </row>
    <row r="3" spans="1:28" ht="12.75" x14ac:dyDescent="0.2">
      <c r="A3" s="2" t="s">
        <v>0</v>
      </c>
      <c r="B3" s="22" t="s">
        <v>1</v>
      </c>
      <c r="C3" s="21"/>
      <c r="D3" s="21"/>
      <c r="E3" s="21"/>
    </row>
    <row r="4" spans="1:28" ht="12.75" x14ac:dyDescent="0.2">
      <c r="A4" s="2" t="s">
        <v>2</v>
      </c>
      <c r="B4" s="22" t="s">
        <v>3</v>
      </c>
      <c r="C4" s="21"/>
      <c r="D4" s="21"/>
      <c r="E4" s="21"/>
    </row>
    <row r="5" spans="1:28" ht="12.75" x14ac:dyDescent="0.2">
      <c r="A5" s="2" t="s">
        <v>4</v>
      </c>
      <c r="B5" s="22" t="s">
        <v>5</v>
      </c>
      <c r="C5" s="21"/>
      <c r="D5" s="21"/>
      <c r="E5" s="21"/>
    </row>
    <row r="8" spans="1:28" ht="12" x14ac:dyDescent="0.2">
      <c r="A8" s="3" t="s">
        <v>6</v>
      </c>
      <c r="B8" s="3" t="s">
        <v>7</v>
      </c>
      <c r="C8" s="3" t="s">
        <v>8</v>
      </c>
      <c r="D8" s="3" t="s">
        <v>9</v>
      </c>
      <c r="F8" s="3" t="s">
        <v>10</v>
      </c>
      <c r="G8" s="3" t="s">
        <v>11</v>
      </c>
      <c r="I8" s="4" t="s">
        <v>12</v>
      </c>
      <c r="J8" s="4" t="s">
        <v>13</v>
      </c>
      <c r="K8" s="4" t="s">
        <v>14</v>
      </c>
      <c r="L8" s="4" t="s">
        <v>15</v>
      </c>
      <c r="M8" s="4" t="s">
        <v>16</v>
      </c>
      <c r="N8" s="4" t="s">
        <v>17</v>
      </c>
      <c r="O8" s="3" t="s">
        <v>18</v>
      </c>
      <c r="Q8" s="4" t="s">
        <v>19</v>
      </c>
      <c r="R8" s="4" t="s">
        <v>20</v>
      </c>
      <c r="S8" s="4" t="s">
        <v>21</v>
      </c>
      <c r="T8" s="4" t="s">
        <v>22</v>
      </c>
      <c r="U8" s="4" t="s">
        <v>23</v>
      </c>
      <c r="V8" s="4" t="s">
        <v>24</v>
      </c>
      <c r="W8" s="5" t="s">
        <v>25</v>
      </c>
      <c r="X8" s="3" t="s">
        <v>26</v>
      </c>
      <c r="AA8" s="6" t="s">
        <v>27</v>
      </c>
      <c r="AB8" s="6" t="s">
        <v>28</v>
      </c>
    </row>
    <row r="10" spans="1:28" ht="12.75" x14ac:dyDescent="0.2">
      <c r="A10" s="23" t="s">
        <v>29</v>
      </c>
      <c r="B10" s="21"/>
      <c r="C10" s="24" t="s">
        <v>30</v>
      </c>
      <c r="D10" s="21"/>
      <c r="E10" s="21"/>
    </row>
    <row r="11" spans="1:28" ht="24" x14ac:dyDescent="0.2">
      <c r="A11" s="7">
        <v>10</v>
      </c>
      <c r="B11" s="1" t="s">
        <v>31</v>
      </c>
      <c r="C11" s="1" t="s">
        <v>32</v>
      </c>
      <c r="D11" s="8" t="s">
        <v>33</v>
      </c>
      <c r="F11" s="9" t="s">
        <v>34</v>
      </c>
      <c r="G11" s="10">
        <v>0.2</v>
      </c>
      <c r="I11" s="11">
        <v>3427.2</v>
      </c>
      <c r="J11" s="11">
        <v>86.72</v>
      </c>
      <c r="K11" s="11">
        <v>0</v>
      </c>
      <c r="L11" s="11">
        <v>321.20999999999998</v>
      </c>
      <c r="M11" s="11">
        <v>1499.36</v>
      </c>
      <c r="N11" s="11">
        <v>587.75</v>
      </c>
      <c r="O11" s="12"/>
      <c r="Q11" s="11">
        <f>G11*I11</f>
        <v>685.44</v>
      </c>
      <c r="R11" s="11">
        <f>G11*J11</f>
        <v>17.344000000000001</v>
      </c>
      <c r="S11" s="11">
        <f>G11*K11</f>
        <v>0</v>
      </c>
      <c r="T11" s="11">
        <f>G11*L11</f>
        <v>64.242000000000004</v>
      </c>
      <c r="U11" s="11">
        <f>G11*M11</f>
        <v>299.87200000000001</v>
      </c>
      <c r="V11" s="11">
        <f>G11*N11</f>
        <v>117.55000000000001</v>
      </c>
      <c r="W11" s="13">
        <f>G11*O11</f>
        <v>0</v>
      </c>
      <c r="X11" s="12">
        <f>ROUND(W11,2)</f>
        <v>0</v>
      </c>
      <c r="AA11" s="14">
        <v>5922.24</v>
      </c>
      <c r="AB11" s="15">
        <v>1184.45</v>
      </c>
    </row>
    <row r="12" spans="1:28" ht="36" x14ac:dyDescent="0.2">
      <c r="A12" s="7">
        <v>20</v>
      </c>
      <c r="B12" s="1" t="s">
        <v>35</v>
      </c>
      <c r="C12" s="1" t="s">
        <v>32</v>
      </c>
      <c r="D12" s="8" t="s">
        <v>36</v>
      </c>
      <c r="F12" s="9" t="s">
        <v>37</v>
      </c>
      <c r="G12" s="10">
        <v>850</v>
      </c>
      <c r="I12" s="11">
        <v>0.32</v>
      </c>
      <c r="J12" s="11">
        <v>0</v>
      </c>
      <c r="K12" s="11">
        <v>0</v>
      </c>
      <c r="L12" s="11">
        <v>1.24</v>
      </c>
      <c r="M12" s="11">
        <v>0.62</v>
      </c>
      <c r="N12" s="11">
        <v>0.24</v>
      </c>
      <c r="O12" s="12"/>
      <c r="Q12" s="11">
        <f>G12*I12</f>
        <v>272</v>
      </c>
      <c r="R12" s="11">
        <f>G12*J12</f>
        <v>0</v>
      </c>
      <c r="S12" s="11">
        <f>G12*K12</f>
        <v>0</v>
      </c>
      <c r="T12" s="11">
        <f>G12*L12</f>
        <v>1054</v>
      </c>
      <c r="U12" s="11">
        <f>G12*M12</f>
        <v>527</v>
      </c>
      <c r="V12" s="11">
        <f>G12*N12</f>
        <v>204</v>
      </c>
      <c r="W12" s="13">
        <f>G12*O12</f>
        <v>0</v>
      </c>
      <c r="X12" s="12">
        <f>ROUND(W12,2)</f>
        <v>0</v>
      </c>
      <c r="AA12" s="14">
        <v>2.42</v>
      </c>
      <c r="AB12" s="15">
        <v>2057</v>
      </c>
    </row>
    <row r="13" spans="1:28" ht="48" x14ac:dyDescent="0.2">
      <c r="A13" s="7">
        <v>30</v>
      </c>
      <c r="B13" s="1" t="s">
        <v>38</v>
      </c>
      <c r="C13" s="1" t="s">
        <v>32</v>
      </c>
      <c r="D13" s="8" t="s">
        <v>39</v>
      </c>
      <c r="F13" s="9" t="s">
        <v>37</v>
      </c>
      <c r="G13" s="10">
        <v>425</v>
      </c>
      <c r="I13" s="11">
        <v>4.7300000000000004</v>
      </c>
      <c r="J13" s="11">
        <v>0</v>
      </c>
      <c r="K13" s="11">
        <v>0</v>
      </c>
      <c r="L13" s="11">
        <v>1.7</v>
      </c>
      <c r="M13" s="11">
        <v>2.57</v>
      </c>
      <c r="N13" s="11">
        <v>1.01</v>
      </c>
      <c r="O13" s="12"/>
      <c r="Q13" s="11">
        <f>G13*I13</f>
        <v>2010.2500000000002</v>
      </c>
      <c r="R13" s="11">
        <f>G13*J13</f>
        <v>0</v>
      </c>
      <c r="S13" s="11">
        <f>G13*K13</f>
        <v>0</v>
      </c>
      <c r="T13" s="11">
        <f>G13*L13</f>
        <v>722.5</v>
      </c>
      <c r="U13" s="11">
        <f>G13*M13</f>
        <v>1092.25</v>
      </c>
      <c r="V13" s="11">
        <f>G13*N13</f>
        <v>429.25</v>
      </c>
      <c r="W13" s="13">
        <f>G13*O13</f>
        <v>0</v>
      </c>
      <c r="X13" s="12">
        <f>ROUND(W13,2)</f>
        <v>0</v>
      </c>
      <c r="AA13" s="14">
        <v>10.01</v>
      </c>
      <c r="AB13" s="15">
        <v>4254.25</v>
      </c>
    </row>
    <row r="14" spans="1:28" ht="24" x14ac:dyDescent="0.2">
      <c r="A14" s="7">
        <v>40</v>
      </c>
      <c r="B14" s="1" t="s">
        <v>40</v>
      </c>
      <c r="C14" s="1" t="s">
        <v>32</v>
      </c>
      <c r="D14" s="8" t="s">
        <v>41</v>
      </c>
      <c r="F14" s="9" t="s">
        <v>37</v>
      </c>
      <c r="G14" s="10">
        <v>100</v>
      </c>
      <c r="I14" s="11">
        <v>4.0599999999999996</v>
      </c>
      <c r="J14" s="11">
        <v>0</v>
      </c>
      <c r="K14" s="11">
        <v>0</v>
      </c>
      <c r="L14" s="11">
        <v>0</v>
      </c>
      <c r="M14" s="11">
        <v>1.62</v>
      </c>
      <c r="N14" s="11">
        <v>0.64</v>
      </c>
      <c r="O14" s="12"/>
      <c r="Q14" s="11">
        <f>G14*I14</f>
        <v>405.99999999999994</v>
      </c>
      <c r="R14" s="11">
        <f>G14*J14</f>
        <v>0</v>
      </c>
      <c r="S14" s="11">
        <f>G14*K14</f>
        <v>0</v>
      </c>
      <c r="T14" s="11">
        <f>G14*L14</f>
        <v>0</v>
      </c>
      <c r="U14" s="11">
        <f>G14*M14</f>
        <v>162</v>
      </c>
      <c r="V14" s="11">
        <f>G14*N14</f>
        <v>64</v>
      </c>
      <c r="W14" s="13">
        <f>G14*O14</f>
        <v>0</v>
      </c>
      <c r="X14" s="12">
        <f>ROUND(W14,2)</f>
        <v>0</v>
      </c>
      <c r="AA14" s="14">
        <v>6.32</v>
      </c>
      <c r="AB14" s="15">
        <v>632</v>
      </c>
    </row>
    <row r="15" spans="1:28" ht="24" x14ac:dyDescent="0.2">
      <c r="A15" s="7">
        <v>50</v>
      </c>
      <c r="B15" s="1" t="s">
        <v>42</v>
      </c>
      <c r="C15" s="1" t="s">
        <v>32</v>
      </c>
      <c r="D15" s="8" t="s">
        <v>43</v>
      </c>
      <c r="F15" s="9" t="s">
        <v>44</v>
      </c>
      <c r="G15" s="10">
        <v>3</v>
      </c>
      <c r="I15" s="11">
        <v>26.99</v>
      </c>
      <c r="J15" s="11">
        <v>0</v>
      </c>
      <c r="K15" s="11">
        <v>0</v>
      </c>
      <c r="L15" s="11">
        <v>0</v>
      </c>
      <c r="M15" s="11">
        <v>10.8</v>
      </c>
      <c r="N15" s="11">
        <v>4.2300000000000004</v>
      </c>
      <c r="O15" s="12"/>
      <c r="Q15" s="11">
        <f>G15*I15</f>
        <v>80.97</v>
      </c>
      <c r="R15" s="11">
        <f>G15*J15</f>
        <v>0</v>
      </c>
      <c r="S15" s="11">
        <f>G15*K15</f>
        <v>0</v>
      </c>
      <c r="T15" s="11">
        <f>G15*L15</f>
        <v>0</v>
      </c>
      <c r="U15" s="11">
        <f>G15*M15</f>
        <v>32.400000000000006</v>
      </c>
      <c r="V15" s="11">
        <f>G15*N15</f>
        <v>12.690000000000001</v>
      </c>
      <c r="W15" s="13">
        <f>G15*O15</f>
        <v>0</v>
      </c>
      <c r="X15" s="12">
        <f>ROUND(W15,2)</f>
        <v>0</v>
      </c>
      <c r="AA15" s="14">
        <v>42.02</v>
      </c>
      <c r="AB15" s="15">
        <v>126.06</v>
      </c>
    </row>
    <row r="16" spans="1:28" ht="12.75" x14ac:dyDescent="0.2">
      <c r="F16" s="23" t="s">
        <v>45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16">
        <f t="shared" ref="Q16:X16" si="0">SUM(Q11:Q15)</f>
        <v>3454.6600000000003</v>
      </c>
      <c r="R16" s="16">
        <f t="shared" si="0"/>
        <v>17.344000000000001</v>
      </c>
      <c r="S16" s="16">
        <f t="shared" si="0"/>
        <v>0</v>
      </c>
      <c r="T16" s="16">
        <f t="shared" si="0"/>
        <v>1840.742</v>
      </c>
      <c r="U16" s="16">
        <f t="shared" si="0"/>
        <v>2113.5220000000004</v>
      </c>
      <c r="V16" s="16">
        <f t="shared" si="0"/>
        <v>827.49</v>
      </c>
      <c r="W16" s="17">
        <f t="shared" si="0"/>
        <v>0</v>
      </c>
      <c r="X16" s="18">
        <f t="shared" si="0"/>
        <v>0</v>
      </c>
      <c r="AB16" s="19">
        <v>8253.76</v>
      </c>
    </row>
    <row r="18" spans="1:28" ht="12.75" x14ac:dyDescent="0.2">
      <c r="A18" s="23" t="s">
        <v>46</v>
      </c>
      <c r="B18" s="21"/>
      <c r="C18" s="24" t="s">
        <v>47</v>
      </c>
      <c r="D18" s="21"/>
      <c r="E18" s="21"/>
    </row>
    <row r="19" spans="1:28" ht="36" x14ac:dyDescent="0.2">
      <c r="A19" s="7">
        <v>60</v>
      </c>
      <c r="B19" s="1" t="s">
        <v>48</v>
      </c>
      <c r="C19" s="1" t="s">
        <v>32</v>
      </c>
      <c r="D19" s="8" t="s">
        <v>49</v>
      </c>
      <c r="F19" s="9" t="s">
        <v>37</v>
      </c>
      <c r="G19" s="10">
        <v>965</v>
      </c>
      <c r="I19" s="11">
        <v>0.77</v>
      </c>
      <c r="J19" s="11">
        <v>0</v>
      </c>
      <c r="K19" s="11">
        <v>0</v>
      </c>
      <c r="L19" s="11">
        <v>1.81</v>
      </c>
      <c r="M19" s="11">
        <v>1.03</v>
      </c>
      <c r="N19" s="11">
        <v>0.4</v>
      </c>
      <c r="O19" s="12"/>
      <c r="Q19" s="11">
        <f>G19*I19</f>
        <v>743.05000000000007</v>
      </c>
      <c r="R19" s="11">
        <f>G19*J19</f>
        <v>0</v>
      </c>
      <c r="S19" s="11">
        <f>G19*K19</f>
        <v>0</v>
      </c>
      <c r="T19" s="11">
        <f>G19*L19</f>
        <v>1746.65</v>
      </c>
      <c r="U19" s="11">
        <f>G19*M19</f>
        <v>993.95</v>
      </c>
      <c r="V19" s="11">
        <f>G19*N19</f>
        <v>386</v>
      </c>
      <c r="W19" s="13">
        <f>G19*O19</f>
        <v>0</v>
      </c>
      <c r="X19" s="12">
        <f>ROUND(W19,2)</f>
        <v>0</v>
      </c>
      <c r="AA19" s="14">
        <v>4.01</v>
      </c>
      <c r="AB19" s="15">
        <v>3869.65</v>
      </c>
    </row>
    <row r="20" spans="1:28" ht="36" x14ac:dyDescent="0.2">
      <c r="A20" s="7">
        <v>70</v>
      </c>
      <c r="B20" s="1" t="s">
        <v>50</v>
      </c>
      <c r="C20" s="1" t="s">
        <v>32</v>
      </c>
      <c r="D20" s="8" t="s">
        <v>51</v>
      </c>
      <c r="F20" s="9" t="s">
        <v>37</v>
      </c>
      <c r="G20" s="10">
        <v>965</v>
      </c>
      <c r="I20" s="11">
        <v>0.06</v>
      </c>
      <c r="J20" s="11">
        <v>0</v>
      </c>
      <c r="K20" s="11">
        <v>0</v>
      </c>
      <c r="L20" s="11">
        <v>0.98</v>
      </c>
      <c r="M20" s="11">
        <v>0.42</v>
      </c>
      <c r="N20" s="11">
        <v>0.16</v>
      </c>
      <c r="O20" s="12"/>
      <c r="Q20" s="11">
        <f>G20*I20</f>
        <v>57.9</v>
      </c>
      <c r="R20" s="11">
        <f>G20*J20</f>
        <v>0</v>
      </c>
      <c r="S20" s="11">
        <f>G20*K20</f>
        <v>0</v>
      </c>
      <c r="T20" s="11">
        <f>G20*L20</f>
        <v>945.69999999999993</v>
      </c>
      <c r="U20" s="11">
        <f>G20*M20</f>
        <v>405.3</v>
      </c>
      <c r="V20" s="11">
        <f>G20*N20</f>
        <v>154.4</v>
      </c>
      <c r="W20" s="13">
        <f>G20*O20</f>
        <v>0</v>
      </c>
      <c r="X20" s="12">
        <f>ROUND(W20,2)</f>
        <v>0</v>
      </c>
      <c r="AA20" s="14">
        <v>1.62</v>
      </c>
      <c r="AB20" s="15">
        <v>1563.3</v>
      </c>
    </row>
    <row r="21" spans="1:28" ht="24" x14ac:dyDescent="0.2">
      <c r="A21" s="7">
        <v>80</v>
      </c>
      <c r="B21" s="1" t="s">
        <v>52</v>
      </c>
      <c r="C21" s="1" t="s">
        <v>32</v>
      </c>
      <c r="D21" s="8" t="s">
        <v>53</v>
      </c>
      <c r="F21" s="9" t="s">
        <v>37</v>
      </c>
      <c r="G21" s="10">
        <v>550</v>
      </c>
      <c r="I21" s="11">
        <v>2.1</v>
      </c>
      <c r="J21" s="11">
        <v>3.86</v>
      </c>
      <c r="K21" s="11">
        <v>0</v>
      </c>
      <c r="L21" s="11">
        <v>0</v>
      </c>
      <c r="M21" s="11">
        <v>0.84</v>
      </c>
      <c r="N21" s="11">
        <v>0.33</v>
      </c>
      <c r="O21" s="12"/>
      <c r="Q21" s="11">
        <f>G21*I21</f>
        <v>1155</v>
      </c>
      <c r="R21" s="11">
        <f>G21*J21</f>
        <v>2123</v>
      </c>
      <c r="S21" s="11">
        <f>G21*K21</f>
        <v>0</v>
      </c>
      <c r="T21" s="11">
        <f>G21*L21</f>
        <v>0</v>
      </c>
      <c r="U21" s="11">
        <f>G21*M21</f>
        <v>462</v>
      </c>
      <c r="V21" s="11">
        <f>G21*N21</f>
        <v>181.5</v>
      </c>
      <c r="W21" s="13">
        <f>G21*O21</f>
        <v>0</v>
      </c>
      <c r="X21" s="12">
        <f>ROUND(W21,2)</f>
        <v>0</v>
      </c>
      <c r="AA21" s="14">
        <v>7.13</v>
      </c>
      <c r="AB21" s="15">
        <v>3921.5</v>
      </c>
    </row>
    <row r="22" spans="1:28" ht="48" x14ac:dyDescent="0.2">
      <c r="A22" s="7">
        <v>90</v>
      </c>
      <c r="B22" s="1" t="s">
        <v>54</v>
      </c>
      <c r="C22" s="1" t="s">
        <v>32</v>
      </c>
      <c r="D22" s="8" t="s">
        <v>55</v>
      </c>
      <c r="F22" s="9" t="s">
        <v>56</v>
      </c>
      <c r="G22" s="10">
        <v>300</v>
      </c>
      <c r="I22" s="11">
        <v>0.67</v>
      </c>
      <c r="J22" s="11">
        <v>76.290000000000006</v>
      </c>
      <c r="K22" s="11">
        <v>0</v>
      </c>
      <c r="L22" s="11">
        <v>11.95</v>
      </c>
      <c r="M22" s="11">
        <v>5.05</v>
      </c>
      <c r="N22" s="11">
        <v>1.98</v>
      </c>
      <c r="O22" s="12"/>
      <c r="Q22" s="11">
        <f>G22*I22</f>
        <v>201</v>
      </c>
      <c r="R22" s="11">
        <f>G22*J22</f>
        <v>22887.000000000004</v>
      </c>
      <c r="S22" s="11">
        <f>G22*K22</f>
        <v>0</v>
      </c>
      <c r="T22" s="11">
        <f>G22*L22</f>
        <v>3585</v>
      </c>
      <c r="U22" s="11">
        <f>G22*M22</f>
        <v>1515</v>
      </c>
      <c r="V22" s="11">
        <f>G22*N22</f>
        <v>594</v>
      </c>
      <c r="W22" s="13">
        <f>G22*O22</f>
        <v>0</v>
      </c>
      <c r="X22" s="12">
        <f>ROUND(W22,2)</f>
        <v>0</v>
      </c>
      <c r="AA22" s="14">
        <v>95.94</v>
      </c>
      <c r="AB22" s="15">
        <v>28782</v>
      </c>
    </row>
    <row r="23" spans="1:28" ht="12.75" x14ac:dyDescent="0.2">
      <c r="F23" s="23" t="s">
        <v>45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16">
        <f t="shared" ref="Q23:X23" si="1">SUM(Q19:Q22)</f>
        <v>2156.9499999999998</v>
      </c>
      <c r="R23" s="16">
        <f t="shared" si="1"/>
        <v>25010.000000000004</v>
      </c>
      <c r="S23" s="16">
        <f t="shared" si="1"/>
        <v>0</v>
      </c>
      <c r="T23" s="16">
        <f t="shared" si="1"/>
        <v>6277.35</v>
      </c>
      <c r="U23" s="16">
        <f t="shared" si="1"/>
        <v>3376.25</v>
      </c>
      <c r="V23" s="16">
        <f t="shared" si="1"/>
        <v>1315.9</v>
      </c>
      <c r="W23" s="17">
        <f t="shared" si="1"/>
        <v>0</v>
      </c>
      <c r="X23" s="18">
        <f t="shared" si="1"/>
        <v>0</v>
      </c>
      <c r="AB23" s="19">
        <v>38136.449999999997</v>
      </c>
    </row>
    <row r="25" spans="1:28" ht="12.75" x14ac:dyDescent="0.2">
      <c r="A25" s="23" t="s">
        <v>57</v>
      </c>
      <c r="B25" s="21"/>
      <c r="C25" s="24" t="s">
        <v>58</v>
      </c>
      <c r="D25" s="21"/>
      <c r="E25" s="21"/>
    </row>
    <row r="26" spans="1:28" ht="36" x14ac:dyDescent="0.2">
      <c r="A26" s="7">
        <v>100</v>
      </c>
      <c r="B26" s="1" t="s">
        <v>59</v>
      </c>
      <c r="C26" s="1" t="s">
        <v>32</v>
      </c>
      <c r="D26" s="8" t="s">
        <v>60</v>
      </c>
      <c r="F26" s="9" t="s">
        <v>37</v>
      </c>
      <c r="G26" s="10">
        <v>515</v>
      </c>
      <c r="I26" s="11">
        <v>0.68</v>
      </c>
      <c r="J26" s="11">
        <v>27.87</v>
      </c>
      <c r="K26" s="11">
        <v>0</v>
      </c>
      <c r="L26" s="11">
        <v>6.89</v>
      </c>
      <c r="M26" s="11">
        <v>3.03</v>
      </c>
      <c r="N26" s="11">
        <v>1.19</v>
      </c>
      <c r="O26" s="12"/>
      <c r="Q26" s="11">
        <f>G26*I26</f>
        <v>350.20000000000005</v>
      </c>
      <c r="R26" s="11">
        <f>G26*J26</f>
        <v>14353.050000000001</v>
      </c>
      <c r="S26" s="11">
        <f>G26*K26</f>
        <v>0</v>
      </c>
      <c r="T26" s="11">
        <f>G26*L26</f>
        <v>3548.35</v>
      </c>
      <c r="U26" s="11">
        <f>G26*M26</f>
        <v>1560.4499999999998</v>
      </c>
      <c r="V26" s="11">
        <f>G26*N26</f>
        <v>612.85</v>
      </c>
      <c r="W26" s="13">
        <f>G26*O26</f>
        <v>0</v>
      </c>
      <c r="X26" s="12">
        <f>ROUND(W26,2)</f>
        <v>0</v>
      </c>
      <c r="AA26" s="14">
        <v>39.659999999999997</v>
      </c>
      <c r="AB26" s="15">
        <v>20424.900000000001</v>
      </c>
    </row>
    <row r="27" spans="1:28" ht="36" x14ac:dyDescent="0.2">
      <c r="A27" s="7">
        <v>110</v>
      </c>
      <c r="B27" s="1" t="s">
        <v>61</v>
      </c>
      <c r="C27" s="1" t="s">
        <v>32</v>
      </c>
      <c r="D27" s="8" t="s">
        <v>62</v>
      </c>
      <c r="F27" s="9" t="s">
        <v>37</v>
      </c>
      <c r="G27" s="10">
        <v>844</v>
      </c>
      <c r="I27" s="11">
        <v>0.62</v>
      </c>
      <c r="J27" s="11">
        <v>19.510000000000002</v>
      </c>
      <c r="K27" s="11">
        <v>0</v>
      </c>
      <c r="L27" s="11">
        <v>4.7</v>
      </c>
      <c r="M27" s="11">
        <v>2.13</v>
      </c>
      <c r="N27" s="11">
        <v>0.83</v>
      </c>
      <c r="O27" s="12"/>
      <c r="Q27" s="11">
        <f>G27*I27</f>
        <v>523.28</v>
      </c>
      <c r="R27" s="11">
        <f>G27*J27</f>
        <v>16466.440000000002</v>
      </c>
      <c r="S27" s="11">
        <f>G27*K27</f>
        <v>0</v>
      </c>
      <c r="T27" s="11">
        <f>G27*L27</f>
        <v>3966.8</v>
      </c>
      <c r="U27" s="11">
        <f>G27*M27</f>
        <v>1797.7199999999998</v>
      </c>
      <c r="V27" s="11">
        <f>G27*N27</f>
        <v>700.52</v>
      </c>
      <c r="W27" s="13">
        <f>G27*O27</f>
        <v>0</v>
      </c>
      <c r="X27" s="12">
        <f>ROUND(W27,2)</f>
        <v>0</v>
      </c>
      <c r="AA27" s="14">
        <v>27.79</v>
      </c>
      <c r="AB27" s="15">
        <v>23454.76</v>
      </c>
    </row>
    <row r="28" spans="1:28" ht="24" x14ac:dyDescent="0.2">
      <c r="A28" s="7">
        <v>120</v>
      </c>
      <c r="B28" s="1" t="s">
        <v>63</v>
      </c>
      <c r="C28" s="1" t="s">
        <v>32</v>
      </c>
      <c r="D28" s="8" t="s">
        <v>64</v>
      </c>
      <c r="F28" s="9" t="s">
        <v>37</v>
      </c>
      <c r="G28" s="10">
        <v>820</v>
      </c>
      <c r="I28" s="11">
        <v>0.19</v>
      </c>
      <c r="J28" s="11">
        <v>1.29</v>
      </c>
      <c r="K28" s="11">
        <v>0</v>
      </c>
      <c r="L28" s="11">
        <v>3.81</v>
      </c>
      <c r="M28" s="11">
        <v>1.6</v>
      </c>
      <c r="N28" s="11">
        <v>0.63</v>
      </c>
      <c r="O28" s="12"/>
      <c r="Q28" s="11">
        <f>G28*I28</f>
        <v>155.80000000000001</v>
      </c>
      <c r="R28" s="11">
        <f>G28*J28</f>
        <v>1057.8</v>
      </c>
      <c r="S28" s="11">
        <f>G28*K28</f>
        <v>0</v>
      </c>
      <c r="T28" s="11">
        <f>G28*L28</f>
        <v>3124.2</v>
      </c>
      <c r="U28" s="11">
        <f>G28*M28</f>
        <v>1312</v>
      </c>
      <c r="V28" s="11">
        <f>G28*N28</f>
        <v>516.6</v>
      </c>
      <c r="W28" s="13">
        <f>G28*O28</f>
        <v>0</v>
      </c>
      <c r="X28" s="12">
        <f>ROUND(W28,2)</f>
        <v>0</v>
      </c>
      <c r="AA28" s="14">
        <v>7.52</v>
      </c>
      <c r="AB28" s="15">
        <v>6166.4</v>
      </c>
    </row>
    <row r="29" spans="1:28" ht="24" x14ac:dyDescent="0.2">
      <c r="A29" s="7">
        <v>130</v>
      </c>
      <c r="B29" s="1" t="s">
        <v>65</v>
      </c>
      <c r="C29" s="1" t="s">
        <v>32</v>
      </c>
      <c r="D29" s="8" t="s">
        <v>66</v>
      </c>
      <c r="F29" s="9" t="s">
        <v>37</v>
      </c>
      <c r="G29" s="10">
        <v>820</v>
      </c>
      <c r="I29" s="11">
        <v>1.1499999999999999</v>
      </c>
      <c r="J29" s="11">
        <v>54.74</v>
      </c>
      <c r="K29" s="11">
        <v>0</v>
      </c>
      <c r="L29" s="11">
        <v>5.03</v>
      </c>
      <c r="M29" s="11">
        <v>2.4700000000000002</v>
      </c>
      <c r="N29" s="11">
        <v>0.97</v>
      </c>
      <c r="O29" s="12"/>
      <c r="Q29" s="11">
        <f>G29*I29</f>
        <v>942.99999999999989</v>
      </c>
      <c r="R29" s="11">
        <f>G29*J29</f>
        <v>44886.8</v>
      </c>
      <c r="S29" s="11">
        <f>G29*K29</f>
        <v>0</v>
      </c>
      <c r="T29" s="11">
        <f>G29*L29</f>
        <v>4124.6000000000004</v>
      </c>
      <c r="U29" s="11">
        <f>G29*M29</f>
        <v>2025.4</v>
      </c>
      <c r="V29" s="11">
        <f>G29*N29</f>
        <v>795.4</v>
      </c>
      <c r="W29" s="13">
        <f>G29*O29</f>
        <v>0</v>
      </c>
      <c r="X29" s="12">
        <f>ROUND(W29,2)</f>
        <v>0</v>
      </c>
      <c r="AA29" s="14">
        <v>64.36</v>
      </c>
      <c r="AB29" s="15">
        <v>52775.199999999997</v>
      </c>
    </row>
    <row r="30" spans="1:28" ht="12.75" x14ac:dyDescent="0.2">
      <c r="F30" s="23" t="s">
        <v>45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16">
        <f t="shared" ref="Q30:X30" si="2">SUM(Q26:Q29)</f>
        <v>1972.2799999999997</v>
      </c>
      <c r="R30" s="16">
        <f t="shared" si="2"/>
        <v>76764.090000000011</v>
      </c>
      <c r="S30" s="16">
        <f t="shared" si="2"/>
        <v>0</v>
      </c>
      <c r="T30" s="16">
        <f t="shared" si="2"/>
        <v>14763.949999999999</v>
      </c>
      <c r="U30" s="16">
        <f t="shared" si="2"/>
        <v>6695.57</v>
      </c>
      <c r="V30" s="16">
        <f t="shared" si="2"/>
        <v>2625.37</v>
      </c>
      <c r="W30" s="17">
        <f t="shared" si="2"/>
        <v>0</v>
      </c>
      <c r="X30" s="18">
        <f t="shared" si="2"/>
        <v>0</v>
      </c>
      <c r="AB30" s="19">
        <v>102821.26</v>
      </c>
    </row>
    <row r="32" spans="1:28" ht="12.75" x14ac:dyDescent="0.2">
      <c r="A32" s="23" t="s">
        <v>67</v>
      </c>
      <c r="B32" s="21"/>
      <c r="C32" s="24" t="s">
        <v>68</v>
      </c>
      <c r="D32" s="21"/>
      <c r="E32" s="21"/>
    </row>
    <row r="33" spans="1:28" ht="36" x14ac:dyDescent="0.2">
      <c r="A33" s="7">
        <v>140</v>
      </c>
      <c r="B33" s="1" t="s">
        <v>69</v>
      </c>
      <c r="C33" s="1" t="s">
        <v>32</v>
      </c>
      <c r="D33" s="8" t="s">
        <v>70</v>
      </c>
      <c r="F33" s="9" t="s">
        <v>37</v>
      </c>
      <c r="G33" s="10">
        <v>180</v>
      </c>
      <c r="I33" s="11">
        <v>1.7</v>
      </c>
      <c r="J33" s="11">
        <v>12.94</v>
      </c>
      <c r="K33" s="11">
        <v>0</v>
      </c>
      <c r="L33" s="11">
        <v>3.11</v>
      </c>
      <c r="M33" s="11">
        <v>1.92</v>
      </c>
      <c r="N33" s="11">
        <v>0.75</v>
      </c>
      <c r="O33" s="12"/>
      <c r="Q33" s="11">
        <f>G33*I33</f>
        <v>306</v>
      </c>
      <c r="R33" s="11">
        <f>G33*J33</f>
        <v>2329.1999999999998</v>
      </c>
      <c r="S33" s="11">
        <f>G33*K33</f>
        <v>0</v>
      </c>
      <c r="T33" s="11">
        <f>G33*L33</f>
        <v>559.79999999999995</v>
      </c>
      <c r="U33" s="11">
        <f>G33*M33</f>
        <v>345.59999999999997</v>
      </c>
      <c r="V33" s="11">
        <f>G33*N33</f>
        <v>135</v>
      </c>
      <c r="W33" s="13">
        <f>G33*O33</f>
        <v>0</v>
      </c>
      <c r="X33" s="12">
        <f>ROUND(W33,2)</f>
        <v>0</v>
      </c>
      <c r="AA33" s="14">
        <v>20.420000000000002</v>
      </c>
      <c r="AB33" s="15">
        <v>3675.6</v>
      </c>
    </row>
    <row r="34" spans="1:28" ht="12.75" x14ac:dyDescent="0.2">
      <c r="F34" s="23" t="s">
        <v>45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16">
        <f t="shared" ref="Q34:X34" si="3">SUM(Q33)</f>
        <v>306</v>
      </c>
      <c r="R34" s="16">
        <f t="shared" si="3"/>
        <v>2329.1999999999998</v>
      </c>
      <c r="S34" s="16">
        <f t="shared" si="3"/>
        <v>0</v>
      </c>
      <c r="T34" s="16">
        <f t="shared" si="3"/>
        <v>559.79999999999995</v>
      </c>
      <c r="U34" s="16">
        <f t="shared" si="3"/>
        <v>345.59999999999997</v>
      </c>
      <c r="V34" s="16">
        <f t="shared" si="3"/>
        <v>135</v>
      </c>
      <c r="W34" s="17">
        <f t="shared" si="3"/>
        <v>0</v>
      </c>
      <c r="X34" s="18">
        <f t="shared" si="3"/>
        <v>0</v>
      </c>
      <c r="AB34" s="19">
        <v>3675.6</v>
      </c>
    </row>
    <row r="36" spans="1:28" ht="12.75" x14ac:dyDescent="0.2">
      <c r="A36" s="23" t="s">
        <v>71</v>
      </c>
      <c r="B36" s="21"/>
      <c r="C36" s="24" t="s">
        <v>72</v>
      </c>
      <c r="D36" s="21"/>
      <c r="E36" s="21"/>
    </row>
    <row r="37" spans="1:28" ht="24" x14ac:dyDescent="0.2">
      <c r="A37" s="7">
        <v>150</v>
      </c>
      <c r="B37" s="1" t="s">
        <v>73</v>
      </c>
      <c r="C37" s="1" t="s">
        <v>32</v>
      </c>
      <c r="D37" s="8" t="s">
        <v>74</v>
      </c>
      <c r="F37" s="9" t="s">
        <v>44</v>
      </c>
      <c r="G37" s="10">
        <v>10</v>
      </c>
      <c r="I37" s="11">
        <v>15.2</v>
      </c>
      <c r="J37" s="11">
        <v>196.08</v>
      </c>
      <c r="K37" s="11">
        <v>0</v>
      </c>
      <c r="L37" s="11">
        <v>0</v>
      </c>
      <c r="M37" s="11">
        <v>6.08</v>
      </c>
      <c r="N37" s="11">
        <v>2.38</v>
      </c>
      <c r="O37" s="12"/>
      <c r="Q37" s="11">
        <f>G37*I37</f>
        <v>152</v>
      </c>
      <c r="R37" s="11">
        <f>G37*J37</f>
        <v>1960.8000000000002</v>
      </c>
      <c r="S37" s="11">
        <f>G37*K37</f>
        <v>0</v>
      </c>
      <c r="T37" s="11">
        <f>G37*L37</f>
        <v>0</v>
      </c>
      <c r="U37" s="11">
        <f>G37*M37</f>
        <v>60.8</v>
      </c>
      <c r="V37" s="11">
        <f>G37*N37</f>
        <v>23.799999999999997</v>
      </c>
      <c r="W37" s="13">
        <f>G37*O37</f>
        <v>0</v>
      </c>
      <c r="X37" s="12">
        <f>ROUND(W37,2)</f>
        <v>0</v>
      </c>
      <c r="AA37" s="14">
        <v>219.74</v>
      </c>
      <c r="AB37" s="15">
        <v>2197.4</v>
      </c>
    </row>
    <row r="38" spans="1:28" ht="24" x14ac:dyDescent="0.2">
      <c r="A38" s="7">
        <v>160</v>
      </c>
      <c r="B38" s="1" t="s">
        <v>75</v>
      </c>
      <c r="C38" s="1" t="s">
        <v>32</v>
      </c>
      <c r="D38" s="8" t="s">
        <v>76</v>
      </c>
      <c r="F38" s="9" t="s">
        <v>44</v>
      </c>
      <c r="G38" s="10">
        <v>10</v>
      </c>
      <c r="I38" s="11">
        <v>16.809999999999999</v>
      </c>
      <c r="J38" s="11">
        <v>188.92</v>
      </c>
      <c r="K38" s="11">
        <v>0</v>
      </c>
      <c r="L38" s="11">
        <v>0</v>
      </c>
      <c r="M38" s="11">
        <v>6.72</v>
      </c>
      <c r="N38" s="11">
        <v>2.64</v>
      </c>
      <c r="O38" s="12"/>
      <c r="Q38" s="11">
        <f>G38*I38</f>
        <v>168.1</v>
      </c>
      <c r="R38" s="11">
        <f>G38*J38</f>
        <v>1889.1999999999998</v>
      </c>
      <c r="S38" s="11">
        <f>G38*K38</f>
        <v>0</v>
      </c>
      <c r="T38" s="11">
        <f>G38*L38</f>
        <v>0</v>
      </c>
      <c r="U38" s="11">
        <f>G38*M38</f>
        <v>67.2</v>
      </c>
      <c r="V38" s="11">
        <f>G38*N38</f>
        <v>26.400000000000002</v>
      </c>
      <c r="W38" s="13">
        <f>G38*O38</f>
        <v>0</v>
      </c>
      <c r="X38" s="12">
        <f>ROUND(W38,2)</f>
        <v>0</v>
      </c>
      <c r="AA38" s="14">
        <v>215.09</v>
      </c>
      <c r="AB38" s="15">
        <v>2150.9</v>
      </c>
    </row>
    <row r="39" spans="1:28" ht="48" x14ac:dyDescent="0.2">
      <c r="A39" s="7">
        <v>170</v>
      </c>
      <c r="B39" s="1" t="s">
        <v>77</v>
      </c>
      <c r="C39" s="1" t="s">
        <v>32</v>
      </c>
      <c r="D39" s="8" t="s">
        <v>78</v>
      </c>
      <c r="F39" s="9" t="s">
        <v>37</v>
      </c>
      <c r="G39" s="10">
        <v>650</v>
      </c>
      <c r="I39" s="11">
        <v>3.57</v>
      </c>
      <c r="J39" s="11">
        <v>1.65</v>
      </c>
      <c r="K39" s="11">
        <v>0</v>
      </c>
      <c r="L39" s="11">
        <v>0</v>
      </c>
      <c r="M39" s="11">
        <v>1.43</v>
      </c>
      <c r="N39" s="11">
        <v>0.56000000000000005</v>
      </c>
      <c r="O39" s="12"/>
      <c r="Q39" s="11">
        <f>G39*I39</f>
        <v>2320.5</v>
      </c>
      <c r="R39" s="11">
        <f>G39*J39</f>
        <v>1072.5</v>
      </c>
      <c r="S39" s="11">
        <f>G39*K39</f>
        <v>0</v>
      </c>
      <c r="T39" s="11">
        <f>G39*L39</f>
        <v>0</v>
      </c>
      <c r="U39" s="11">
        <f>G39*M39</f>
        <v>929.5</v>
      </c>
      <c r="V39" s="11">
        <f>G39*N39</f>
        <v>364.00000000000006</v>
      </c>
      <c r="W39" s="13">
        <f>G39*O39</f>
        <v>0</v>
      </c>
      <c r="X39" s="12">
        <f>ROUND(W39,2)</f>
        <v>0</v>
      </c>
      <c r="AA39" s="14">
        <v>7.21</v>
      </c>
      <c r="AB39" s="15">
        <v>4686.5</v>
      </c>
    </row>
    <row r="40" spans="1:28" ht="36" x14ac:dyDescent="0.2">
      <c r="A40" s="7">
        <v>180</v>
      </c>
      <c r="B40" s="1" t="s">
        <v>79</v>
      </c>
      <c r="C40" s="1" t="s">
        <v>32</v>
      </c>
      <c r="D40" s="8" t="s">
        <v>80</v>
      </c>
      <c r="F40" s="9" t="s">
        <v>81</v>
      </c>
      <c r="G40" s="10">
        <v>150</v>
      </c>
      <c r="I40" s="11">
        <v>4.96</v>
      </c>
      <c r="J40" s="11">
        <v>0</v>
      </c>
      <c r="K40" s="11">
        <v>0</v>
      </c>
      <c r="L40" s="11">
        <v>0</v>
      </c>
      <c r="M40" s="11">
        <v>1.98</v>
      </c>
      <c r="N40" s="11">
        <v>0.78</v>
      </c>
      <c r="O40" s="12"/>
      <c r="Q40" s="11">
        <f>G40*I40</f>
        <v>744</v>
      </c>
      <c r="R40" s="11">
        <f>G40*J40</f>
        <v>0</v>
      </c>
      <c r="S40" s="11">
        <f>G40*K40</f>
        <v>0</v>
      </c>
      <c r="T40" s="11">
        <f>G40*L40</f>
        <v>0</v>
      </c>
      <c r="U40" s="11">
        <f>G40*M40</f>
        <v>297</v>
      </c>
      <c r="V40" s="11">
        <f>G40*N40</f>
        <v>117</v>
      </c>
      <c r="W40" s="13">
        <f>G40*O40</f>
        <v>0</v>
      </c>
      <c r="X40" s="12">
        <f>ROUND(W40,2)</f>
        <v>0</v>
      </c>
      <c r="AA40" s="14">
        <v>7.72</v>
      </c>
      <c r="AB40" s="15">
        <v>1158</v>
      </c>
    </row>
    <row r="41" spans="1:28" ht="24" x14ac:dyDescent="0.2">
      <c r="A41" s="7">
        <v>190</v>
      </c>
      <c r="B41" s="1" t="s">
        <v>82</v>
      </c>
      <c r="C41" s="1" t="s">
        <v>32</v>
      </c>
      <c r="D41" s="8" t="s">
        <v>83</v>
      </c>
      <c r="F41" s="9" t="s">
        <v>44</v>
      </c>
      <c r="G41" s="10">
        <v>1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2"/>
      <c r="Q41" s="11">
        <f>G41*I41</f>
        <v>0</v>
      </c>
      <c r="R41" s="11">
        <f>G41*J41</f>
        <v>0</v>
      </c>
      <c r="S41" s="11">
        <f>G41*K41</f>
        <v>0</v>
      </c>
      <c r="T41" s="11">
        <f>G41*L41</f>
        <v>0</v>
      </c>
      <c r="U41" s="11">
        <f>G41*M41</f>
        <v>0</v>
      </c>
      <c r="V41" s="11">
        <f>G41*N41</f>
        <v>0</v>
      </c>
      <c r="W41" s="13">
        <f>G41*O41</f>
        <v>0</v>
      </c>
      <c r="X41" s="12">
        <f>ROUND(W41,2)</f>
        <v>0</v>
      </c>
      <c r="AA41" s="14">
        <v>350</v>
      </c>
      <c r="AB41" s="15">
        <v>350</v>
      </c>
    </row>
    <row r="42" spans="1:28" ht="12.75" x14ac:dyDescent="0.2">
      <c r="F42" s="23" t="s">
        <v>45</v>
      </c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16">
        <f t="shared" ref="Q42:X42" si="4">SUM(Q37:Q41)</f>
        <v>3384.6</v>
      </c>
      <c r="R42" s="16">
        <f t="shared" si="4"/>
        <v>4922.5</v>
      </c>
      <c r="S42" s="16">
        <f t="shared" si="4"/>
        <v>0</v>
      </c>
      <c r="T42" s="16">
        <f t="shared" si="4"/>
        <v>0</v>
      </c>
      <c r="U42" s="16">
        <f t="shared" si="4"/>
        <v>1354.5</v>
      </c>
      <c r="V42" s="16">
        <f t="shared" si="4"/>
        <v>531.20000000000005</v>
      </c>
      <c r="W42" s="17">
        <f t="shared" si="4"/>
        <v>0</v>
      </c>
      <c r="X42" s="18">
        <f t="shared" si="4"/>
        <v>0</v>
      </c>
      <c r="AB42" s="19">
        <v>10542.8</v>
      </c>
    </row>
    <row r="45" spans="1:28" ht="12.75" x14ac:dyDescent="0.2">
      <c r="F45" s="23" t="s">
        <v>84</v>
      </c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16">
        <f t="shared" ref="Q45:X45" si="5">SUM(Q16,Q23,Q30,Q34,Q42)</f>
        <v>11274.49</v>
      </c>
      <c r="R45" s="16">
        <f t="shared" si="5"/>
        <v>109043.13400000001</v>
      </c>
      <c r="S45" s="16">
        <f t="shared" si="5"/>
        <v>0</v>
      </c>
      <c r="T45" s="16">
        <f t="shared" si="5"/>
        <v>23441.842000000001</v>
      </c>
      <c r="U45" s="16">
        <f t="shared" si="5"/>
        <v>13885.442000000001</v>
      </c>
      <c r="V45" s="16">
        <f t="shared" si="5"/>
        <v>5434.96</v>
      </c>
      <c r="W45" s="17">
        <f t="shared" si="5"/>
        <v>0</v>
      </c>
      <c r="X45" s="18">
        <f t="shared" si="5"/>
        <v>0</v>
      </c>
      <c r="AB45" s="19">
        <v>163429.87</v>
      </c>
    </row>
  </sheetData>
  <mergeCells count="20">
    <mergeCell ref="F42:P42"/>
    <mergeCell ref="F45:P45"/>
    <mergeCell ref="F30:P30"/>
    <mergeCell ref="A32:B32"/>
    <mergeCell ref="C32:E32"/>
    <mergeCell ref="F34:P34"/>
    <mergeCell ref="A36:B36"/>
    <mergeCell ref="C36:E36"/>
    <mergeCell ref="F16:P16"/>
    <mergeCell ref="A18:B18"/>
    <mergeCell ref="C18:E18"/>
    <mergeCell ref="F23:P23"/>
    <mergeCell ref="A25:B25"/>
    <mergeCell ref="C25:E25"/>
    <mergeCell ref="A1:E1"/>
    <mergeCell ref="B3:E3"/>
    <mergeCell ref="B4:E4"/>
    <mergeCell ref="B5:E5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dcterms:created xsi:type="dcterms:W3CDTF">2022-10-18T23:52:09Z</dcterms:created>
  <dcterms:modified xsi:type="dcterms:W3CDTF">2022-10-18T23:52:26Z</dcterms:modified>
</cp:coreProperties>
</file>