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<sst xmlns="http://schemas.openxmlformats.org/spreadsheetml/2006/main" count="221" uniqueCount="161">
  <si>
    <t>Wyszczególnienie elementów rozliczeniowych</t>
  </si>
  <si>
    <t>Jednostka</t>
  </si>
  <si>
    <t>Nazwa</t>
  </si>
  <si>
    <t>Ilość</t>
  </si>
  <si>
    <t>D.01.00.00</t>
  </si>
  <si>
    <t>D.01.01.01</t>
  </si>
  <si>
    <t>km</t>
  </si>
  <si>
    <t>szt.</t>
  </si>
  <si>
    <t>m</t>
  </si>
  <si>
    <t>D.04.00.00</t>
  </si>
  <si>
    <t>D.04.01.01</t>
  </si>
  <si>
    <t>D.05.00.00</t>
  </si>
  <si>
    <t>3</t>
  </si>
  <si>
    <t>Lp.</t>
  </si>
  <si>
    <t>Numer Specyfikacji Technicznej</t>
  </si>
  <si>
    <t>Odtworzenie trasy i punktów wysokościowych w terenie</t>
  </si>
  <si>
    <t>Koryto wraz z profilowaniem i zagęszczeniem podłoża</t>
  </si>
  <si>
    <t>Podbudowa z kruszywa łamanego stabilizowanego mechanicznie</t>
  </si>
  <si>
    <t>D.04.04.02</t>
  </si>
  <si>
    <t>NAWIERZCHNIE</t>
  </si>
  <si>
    <t>ROBOTY PRZYGOTOWAWCZE</t>
  </si>
  <si>
    <t>D.01.02.02</t>
  </si>
  <si>
    <t>Zdjęcie warstwy ziemi urodzajnej (humusu)</t>
  </si>
  <si>
    <t>I</t>
  </si>
  <si>
    <t>II</t>
  </si>
  <si>
    <t>III</t>
  </si>
  <si>
    <t>IV</t>
  </si>
  <si>
    <t>VI</t>
  </si>
  <si>
    <t>D.08.00.00</t>
  </si>
  <si>
    <t>ELEMENTY ULIC</t>
  </si>
  <si>
    <t>Krawężniki betonowe</t>
  </si>
  <si>
    <t>D.08.01.01b</t>
  </si>
  <si>
    <t>D.05.03.23</t>
  </si>
  <si>
    <t>Nawierzchnia z kostki brukowej betonowej</t>
  </si>
  <si>
    <t>Cena jednostkowa</t>
  </si>
  <si>
    <t>Wartość PLN</t>
  </si>
  <si>
    <t>Wartość robót ogółem:</t>
  </si>
  <si>
    <t>Podatek VAT 23%:</t>
  </si>
  <si>
    <t>kpl</t>
  </si>
  <si>
    <t>V</t>
  </si>
  <si>
    <t>GG.00.12.01</t>
  </si>
  <si>
    <t>Projekt oraz wykonanie organizacji ruchu na czas trwania robót</t>
  </si>
  <si>
    <r>
      <t>m</t>
    </r>
    <r>
      <rPr>
        <sz val="11"/>
        <rFont val="Czcionka tekstu podstawowego"/>
        <family val="0"/>
      </rPr>
      <t>²</t>
    </r>
  </si>
  <si>
    <t>Pomiar powykonawczy</t>
  </si>
  <si>
    <t>ROBOTY DROGOWE</t>
  </si>
  <si>
    <t>Geodezyjna inwentaryzacja powykonawcza</t>
  </si>
  <si>
    <r>
      <t>m</t>
    </r>
    <r>
      <rPr>
        <sz val="10"/>
        <rFont val="Czcionka tekstu podstawowego"/>
        <family val="0"/>
      </rPr>
      <t>²</t>
    </r>
  </si>
  <si>
    <r>
      <t>PODBUDOWY</t>
    </r>
  </si>
  <si>
    <t>Organizacja ruchu na czas budowy</t>
  </si>
  <si>
    <t>D.08.03.01</t>
  </si>
  <si>
    <t>Betonowe obrzeża chodnikowe</t>
  </si>
  <si>
    <t>VII</t>
  </si>
  <si>
    <t>D.07.00.00</t>
  </si>
  <si>
    <t>OZNAKOWANIE DRÓG I URZĄDZENIA BEZPIECZEŃSTWA RUCHU</t>
  </si>
  <si>
    <t>D.07.02.01</t>
  </si>
  <si>
    <t>Oznakowanie pionowe</t>
  </si>
  <si>
    <t>Oporniki betonowe o wym. 12x25 cm na podsypce cem.-piaskowej gr. 3 cm i na ławie betonowej C12/15 z oporem (0,0675 m²)</t>
  </si>
  <si>
    <t>Krawężniki betonowe o wym. 15x22 cm na podsypce cem.-piaskowej gr. 3 cm i na ławie betonowej C12/15 z oporem (0,0765 m²)</t>
  </si>
  <si>
    <t>D.02.00.00</t>
  </si>
  <si>
    <t>ROBOTY ZIEMNE</t>
  </si>
  <si>
    <t>D.02.01.01</t>
  </si>
  <si>
    <t>Wykonanie wykopów</t>
  </si>
  <si>
    <r>
      <t>m</t>
    </r>
    <r>
      <rPr>
        <sz val="10"/>
        <rFont val="Czcionka tekstu podstawowego"/>
        <family val="0"/>
      </rPr>
      <t>³</t>
    </r>
  </si>
  <si>
    <t>D.02.03.01</t>
  </si>
  <si>
    <t>Wykonanie nasypów</t>
  </si>
  <si>
    <t>Wykonanie nasypu z gruntu z dokopu, wraz z dowozem gruntu i zagęszczeniem (z uwzględnieniem wykonania nasypu po odhumusowaniu)</t>
  </si>
  <si>
    <t>m³</t>
  </si>
  <si>
    <t>D.06.00.00</t>
  </si>
  <si>
    <t>ROBOTY WYKOŃCZENIOWE</t>
  </si>
  <si>
    <t>VIII</t>
  </si>
  <si>
    <t>Wykonanie wykopów w gruntach nieskalistych kat. I-IV z wywozem na odkład
(z uwzględnieniem mechanicznego wykonania koryta pod projektowane nawierzchnie)</t>
  </si>
  <si>
    <t>D.06.03.01</t>
  </si>
  <si>
    <t>Ścinanie i uzupełnianie poboczy</t>
  </si>
  <si>
    <t>D.04.02.01</t>
  </si>
  <si>
    <t>Warstwy odsączające i odcinające</t>
  </si>
  <si>
    <t>Mechaniczne wykonanie koryta wraz z profilowaniem i zagęszczaniem podłoża na całej szerokości nawierzchni głębokości do 45 cm w gruncie kat. I-IV z wywozem gruntu na odkład (zjazd z kostki bet.)</t>
  </si>
  <si>
    <t>Słupki do znaków drogowych z rur stalowych o średnicy 60,3 mm, grubość ścianki min. 3,2 mm</t>
  </si>
  <si>
    <t>Przymocowanie niepodświetlonych tablic znaków drogowych (folia odblaskowa typu 2 dla wszystkich znaków drogowych)</t>
  </si>
  <si>
    <t>Nawierzchnia z betonowej kostki brukowej grub. 8 cm (szara) na podsypce cementowo-piaskowej gr. 4 cm (zjazd z kostki bet.)</t>
  </si>
  <si>
    <t>Wykonanie i zagęszczenie warstwy odsączającej w korycie o grub. po zagęszczeniu 15 cm, piasek (zjazd z kostki bet.)</t>
  </si>
  <si>
    <t>D.05.03.05</t>
  </si>
  <si>
    <t>Nawierzchnia z betonu asfaltowego - warstwa ścieralna</t>
  </si>
  <si>
    <t>Nawierzchnia z mieszanek mineralno-bitumicznych o grubości po zagęszczeniu 5 cm (warstwa ścieralna) AC 8 S (chodnik bit.)</t>
  </si>
  <si>
    <t>D.04.03.01</t>
  </si>
  <si>
    <t>Oczyszczenie i skropienie warstw konstrukcyjnych</t>
  </si>
  <si>
    <t>Mechaniczne oczyszczenie i skropienie emulsją asfaltową na zimno podbudowy z kruszywa łamanego; zużycie emulsji 0,5 kg/m²</t>
  </si>
  <si>
    <t>ROBOTY INNE</t>
  </si>
  <si>
    <t>Roboty pomiarowe przy liniowych robotach ziemnych - trasa drogi w terenie równinnym (wraz ze wznowieniem punktów granicznych pasa drogowego z ich trwałą stabilizacją, zgodnie z projektami podziałów)</t>
  </si>
  <si>
    <t>D.01.02.01</t>
  </si>
  <si>
    <t>Usunięcie drzew i krzewów</t>
  </si>
  <si>
    <t>Mechaniczne ścinanie drzew o obwodzie pnia poniżej 50 cm wraz z karczowaniem pni, załadunkiem, wywozem dłużyc, gałęzi i karpiny na składowisko wskazane przez Inwestora  i kosztem utylizacji</t>
  </si>
  <si>
    <t>Usuwanie krzewów wraz z karczowaniem, usunięciem karpin, załadunkiem i wywozem odpadów na składowisko oraz kosztem utylizacji</t>
  </si>
  <si>
    <r>
      <t>m</t>
    </r>
    <r>
      <rPr>
        <sz val="11"/>
        <rFont val="Calibri"/>
        <family val="2"/>
      </rPr>
      <t>²</t>
    </r>
  </si>
  <si>
    <t>Usunięcie karpin po wyciętych drzewach o obwodzie poniżej 50 cm wraz z załadunkiem i wywozem na składowisko, kosztem utylizacji, zasypaniem dołów piaskiem wraz z zagęszczeniem oraz odtworzeniem konstrukcji istniejących nawierzchni</t>
  </si>
  <si>
    <t>Roboty pozostałe</t>
  </si>
  <si>
    <t>Ułożenie dwudzielnych rur ochronnych ø110 mm - zabezpieczenie sieci telekomunikacyjnej</t>
  </si>
  <si>
    <t>Regulacja wysokościowa studni kanalizacyjnej wraz z robotami towarzyszącymi</t>
  </si>
  <si>
    <t>Usunięcie warstwy ziemi urodzajnej (humusu) o grubości do 40 cm wraz z hałdowaniem i wykorzystaniem do humusowania skarp oraz wywozem nadmiaru</t>
  </si>
  <si>
    <t>Mechaniczne wykonanie profilowania i zagęszczania podłoża na całej szerokości nawierzchni (chodnik bit.)</t>
  </si>
  <si>
    <t>D.07.01.01</t>
  </si>
  <si>
    <t>Oznakowanie poziome</t>
  </si>
  <si>
    <t>Oznakowanie poziome (grubowarstwowe, termoplastyczne, białe)</t>
  </si>
  <si>
    <t>Przymocowanie niepodświetlonych tablic znaków drogowych (istniejące znaki do przeniesienia z demontażu)</t>
  </si>
  <si>
    <t>Konstrukcja wsporcza pod znaki E-13, E18a</t>
  </si>
  <si>
    <t>D.01.02.04</t>
  </si>
  <si>
    <t>Rozbiórka elementów dróg, ogrodzeń i przepustów</t>
  </si>
  <si>
    <t>Demontaż istniejących tarcz do znaków drogowych (do przeniesienia)</t>
  </si>
  <si>
    <t>Demontaż istniejących słupków do znaków drogowych wraz z fundamentem (materiały pochodzące z rozbiórki, uznane przez Zamawiającego za wartościowe, pozostają jego własnością i należy je wywieźć na plac składowy wskazany przez Zamawiającego)</t>
  </si>
  <si>
    <t>Demontaż istniejących konstrukcji wsporczych do znaków drogowych wraz z fundamentem (materiały pochodzące z rozbiórki, uznane przez Zamawiającego za wartościowe, pozostają jego własnością i należy je wywieźć na plac składowy wskazany przez Zamawiającego)</t>
  </si>
  <si>
    <t>Demontaż istniejących tarcz do znaków drogowych (materiały pochodzące z rozbiórki, uznane przez Zamawiającego za wartościowe, pozostają jego własnością i należy je wywieźć na plac składowy wskazany przez Zamawiającego)</t>
  </si>
  <si>
    <t>Rozebranie nawierzchni z kostki betonowej na podsypce cementowo-piaskowej i podbudowie, wraz z wywozem i utylizacją (materiały pochodzące z rozbiórki, uznane przez Zamawiającego za wartościowe, pozostają jego własnością i należy je wywieźć na miejsce wskazane przez Zamawiającego)</t>
  </si>
  <si>
    <t>Rozebranie krawężników betonowych na podsypce piaskowej i ławie betonowej wraz z wywozem i utylizacją (materiały pochodzące z rozbiórki, uznane przez Zamawiającego za wartościowe, pozostają jego własnością i należy je wywieźć na plac składowy wskazany przez Zamawiającego)</t>
  </si>
  <si>
    <t>Rozebranie obrzeży betonowych na podsypce piaskowej i ławie betonowej wraz z wywozem i utylizacją (materiały pochodzące z rozbiórki, uznane przez Zamawiającego za wartościowe, pozostają jego własnością i należy je wywieźć na miejsce wskazane przez Zamawiającego)</t>
  </si>
  <si>
    <t>Przełożenie nawierzchni z kostki betonowej wraz z uzupełnieniem podbudowy i wykonaniem nowej podsypki cem.-piaskowej gr. 4 cm - (kostka do ponownego wbudowania)</t>
  </si>
  <si>
    <t>Regulacja wysokościowa krawężnika wraz z uzupełnieniem ławy betonowej i wykonaniem nowej podsypki cem.-piaskowej gr. 3 cm - (krawężniki do ponownego wbudowania)</t>
  </si>
  <si>
    <t>D.06.01.01</t>
  </si>
  <si>
    <t>Umocnienie powierzchniowe skarp i rowów</t>
  </si>
  <si>
    <t>Plantowanie poboczy, rowów, skarp wykopów i nasypów wraz z humusowaniem gr. 10 cm i obsianiem trawą</t>
  </si>
  <si>
    <t>m²</t>
  </si>
  <si>
    <t>Krawężniki betonowe o wym. 15x30 cm na podsypce cem.-piaskowej gr. 3 cm i na ławie betonowej C12/15 z oporem (0,072 m²)</t>
  </si>
  <si>
    <t>D.07.06.01</t>
  </si>
  <si>
    <t>Urządzenia bezpieczeństwa ruchu</t>
  </si>
  <si>
    <t>Balustrada U-12, poręcz ochronna sztywna (kolor żółty) wraz z fundamentem</t>
  </si>
  <si>
    <t>Balustrada U-11a szczeblinkowa (kolor niebieski) wraz z fundamentem</t>
  </si>
  <si>
    <t>Pobocze gruntowe szer. 0,50 m (o nawierzchni z gruntu rodzimego) - warstwa o grub. po zagęszczeniu 10 cm, wraz z obsianiem trawą</t>
  </si>
  <si>
    <t>D.04.05.01</t>
  </si>
  <si>
    <t>Podbudowa i ulepszone podłoże z gruntu stabilizowanego cementem</t>
  </si>
  <si>
    <t>Wykonanie i zagęszczenie warstwy odsączającej w korycie o grub. po zagęszczeniu 10 cm, piasek (zakończenie zjazdu)</t>
  </si>
  <si>
    <t>Nawierzchnia z kruszywa łamanego stab. mech. 0/31,5 mm - warstwa o grub. po zagęszczeniu 10 cm (zakończenie zjazdu)</t>
  </si>
  <si>
    <t>Mechaniczne wykonanie koryta wraz z profilowaniem i zagęszczaniem podłoża na całej szerokości nawierzchni głębokości do 40 cm w gruncie kat. I-IV z wywozem gruntu na odkład (zjazd bit.)</t>
  </si>
  <si>
    <t>Mechaniczne wykonanie koryta wraz z profilowaniem i zagęszczaniem podłoża na całej szerokości nawierzchni głębokości do 20 cm w gruncie kat. I-IV z wywozem gruntu na odkład (zakończenie zjazdu)</t>
  </si>
  <si>
    <t>Obrzeża betonowe o wym. 8x30 cm na podsypce cem. - piaskowej gr. 3 cm i na ławie betonowej C8/10 z oporem (0,041 m²)</t>
  </si>
  <si>
    <t>Wypełnienie betonem asfaltowym szczeliny po rozbiórce istniejącego krawężnika betonowego wraz z ławą - pomiędzy istniejącą nawierzchnią jezdni a projektowanym krawężnikiem</t>
  </si>
  <si>
    <t xml:space="preserve">Odtworzenie trasy i punktów wysokościowych, roboty pomiarowe przy przebudowie przepustu, geodezyjna inwetaryzaja powykonawcza. </t>
  </si>
  <si>
    <t>Usunięcie warstw humusu ze skarp i dna rowu</t>
  </si>
  <si>
    <t>Wykonanie wykopu pod ławę fundamentową przepustu z wywozem gruntu</t>
  </si>
  <si>
    <t>Wykonanie grodzy drewniano-ziemnych  na dopływie</t>
  </si>
  <si>
    <t>Odwodnienie strefy robót wraz z pompowaniem wody przez strefę robót</t>
  </si>
  <si>
    <t xml:space="preserve">Wykonanie zasypki przepustu z zakupem i transportem gruntu, do poziomu 20cm powyżej górnej krawędzi rury </t>
  </si>
  <si>
    <t>D.03.01.02</t>
  </si>
  <si>
    <t>Przepusty z tworzyw sztucznych</t>
  </si>
  <si>
    <t xml:space="preserve">Wykonanie ławy żwirowej grubości 25 cm pod przepust </t>
  </si>
  <si>
    <t>Montaz przepustu z PEHD o  śr. 800 mm wraz z połaczeniem z istniejąca konastrukcją</t>
  </si>
  <si>
    <t>Wartość kosztorysowa robót:</t>
  </si>
  <si>
    <t>Umocnienie skarp korpusu drogowego i skarp rowu poprzez humusowanie gr. 10 cm i obsianie trawą</t>
  </si>
  <si>
    <t>Umocnienie strefy wokół rury na dopływie i odpływie brukowcem na warstwie betonu</t>
  </si>
  <si>
    <t>Wykonanie narzutu z kamienia polnego gr. 20cm śr. 8-10 cm na odpływie</t>
  </si>
  <si>
    <t xml:space="preserve">Wykonanie palisady z kołkow drewnianych średnicy 10cm i długości 1,0m </t>
  </si>
  <si>
    <t xml:space="preserve">Umocnienie skarp nasypów i rowów </t>
  </si>
  <si>
    <t>IX</t>
  </si>
  <si>
    <t>BRANŻA MOSTOWA</t>
  </si>
  <si>
    <t>Budowa drogi dla pieszych na drodze powiatowej nr 1275C Bukowiec-Stanisławie-Łaszewo w miejscowości Polskie Łąki o długości 335 m</t>
  </si>
  <si>
    <t>Podbudowa z kruszywa łamanego stab. mech. 0/31,5 mm - warstwa o grub. po zagęszczeniu 15 cm (chodnik bit.)</t>
  </si>
  <si>
    <t>Podbudowa z kruszywa łamanego stab. mech. 0/31,5 mm - warstwa o grub. po zagęszczeniu 15 cm (zjazd bit.)</t>
  </si>
  <si>
    <t>Podbudowa z kruszywa łamanego stab. mech. 0/31,5 mm - warstwa o grub. po zagęszczeniu 15 cm (zjazd z kostki bet.)</t>
  </si>
  <si>
    <t>Wykonanie warstwy ulepszonego podłoża z gruntu stabilizowanego cementem o Rm=2,5 Mpa, gr. 10 cm (chodnik bit.)</t>
  </si>
  <si>
    <t>Wykonanie warstwy ulepszonego podłoża z gruntu stabilizowanego cementem o Rm=2,5 Mpa, gr. 10 cm (zjazd bit.)</t>
  </si>
  <si>
    <t>Nawierzchnia z mieszanek mineralno-bitumicznych o grubości po zagęszczeniu 5 cm (warstwa ścieralna) AC 11S (zjazd bit.)</t>
  </si>
  <si>
    <t>Pobocze gruntowe szer. 1,50 m (o nawierzchni gruntowej) - warstwa o grub. po zagęszczeniu 15 cm, wraz z obsianiem trawą</t>
  </si>
  <si>
    <t>Załącznik nr 5 do SWZ</t>
  </si>
  <si>
    <t>KOSZTORYS OFERTOWY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</si>
</sst>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_z_ł_-;\-* #,##0.00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  <numFmt numFmtId="182" formatCode="0.0000"/>
    <numFmt numFmtId="183" formatCode="0.00000"/>
    <numFmt numFmtId="184" formatCode="#,##0.00\ &quot;zł&quot;"/>
    <numFmt numFmtId="185" formatCode="#,##0.00\ _z_ł"/>
    <numFmt numFmtId="186" formatCode="#,##0\ _z_ł"/>
  </numFmts>
  <fonts count="50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zcionka tekstu podstawowego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zcionka tekstu podstawowego"/>
      <family val="0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32" borderId="0" xfId="0" applyFont="1" applyFill="1" applyAlignment="1" applyProtection="1">
      <alignment/>
      <protection locked="0"/>
    </xf>
    <xf numFmtId="0" fontId="3" fillId="32" borderId="0" xfId="0" applyFont="1" applyFill="1" applyAlignment="1">
      <alignment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42" applyNumberFormat="1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42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/>
    </xf>
    <xf numFmtId="0" fontId="3" fillId="32" borderId="0" xfId="0" applyFont="1" applyFill="1" applyAlignment="1" applyProtection="1">
      <alignment/>
      <protection locked="0"/>
    </xf>
    <xf numFmtId="0" fontId="3" fillId="32" borderId="0" xfId="0" applyFont="1" applyFill="1" applyAlignment="1">
      <alignment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 quotePrefix="1">
      <alignment horizontal="left" vertical="center" wrapText="1"/>
    </xf>
    <xf numFmtId="4" fontId="2" fillId="32" borderId="10" xfId="42" applyNumberFormat="1" applyFont="1" applyFill="1" applyBorder="1" applyAlignment="1">
      <alignment horizontal="center" vertical="center"/>
    </xf>
    <xf numFmtId="4" fontId="2" fillId="32" borderId="19" xfId="42" applyNumberFormat="1" applyFont="1" applyFill="1" applyBorder="1" applyAlignment="1">
      <alignment horizontal="center" vertical="center"/>
    </xf>
    <xf numFmtId="0" fontId="7" fillId="32" borderId="0" xfId="0" applyFont="1" applyFill="1" applyAlignment="1" applyProtection="1">
      <alignment/>
      <protection locked="0"/>
    </xf>
    <xf numFmtId="0" fontId="7" fillId="32" borderId="0" xfId="0" applyFont="1" applyFill="1" applyAlignment="1">
      <alignment/>
    </xf>
    <xf numFmtId="0" fontId="3" fillId="32" borderId="11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/>
    </xf>
    <xf numFmtId="4" fontId="3" fillId="32" borderId="10" xfId="42" applyNumberFormat="1" applyFont="1" applyFill="1" applyBorder="1" applyAlignment="1">
      <alignment horizontal="center" vertical="center"/>
    </xf>
    <xf numFmtId="4" fontId="3" fillId="32" borderId="19" xfId="4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2" fillId="32" borderId="10" xfId="0" applyNumberFormat="1" applyFont="1" applyFill="1" applyBorder="1" applyAlignment="1" applyProtection="1">
      <alignment horizontal="center" vertical="center"/>
      <protection locked="0"/>
    </xf>
    <xf numFmtId="4" fontId="2" fillId="32" borderId="10" xfId="42" applyNumberFormat="1" applyFont="1" applyFill="1" applyBorder="1" applyAlignment="1" applyProtection="1">
      <alignment horizontal="center" vertical="center"/>
      <protection locked="0"/>
    </xf>
    <xf numFmtId="4" fontId="2" fillId="32" borderId="19" xfId="42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32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42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3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3" fillId="32" borderId="11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 locked="0"/>
    </xf>
    <xf numFmtId="4" fontId="2" fillId="32" borderId="10" xfId="44" applyNumberFormat="1" applyFont="1" applyFill="1" applyBorder="1" applyAlignment="1" applyProtection="1">
      <alignment horizontal="center" vertical="center"/>
      <protection locked="0"/>
    </xf>
    <xf numFmtId="4" fontId="2" fillId="32" borderId="19" xfId="44" applyNumberFormat="1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>
      <alignment horizontal="center" vertical="center"/>
    </xf>
    <xf numFmtId="4" fontId="3" fillId="32" borderId="19" xfId="42" applyNumberFormat="1" applyFont="1" applyFill="1" applyBorder="1" applyAlignment="1">
      <alignment horizontal="center" vertical="center"/>
    </xf>
    <xf numFmtId="4" fontId="2" fillId="32" borderId="10" xfId="42" applyNumberFormat="1" applyFont="1" applyFill="1" applyBorder="1" applyAlignment="1">
      <alignment horizontal="center" vertical="center"/>
    </xf>
    <xf numFmtId="4" fontId="2" fillId="32" borderId="19" xfId="42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top"/>
    </xf>
    <xf numFmtId="4" fontId="3" fillId="32" borderId="20" xfId="0" applyNumberFormat="1" applyFont="1" applyFill="1" applyBorder="1" applyAlignment="1">
      <alignment horizontal="center" vertical="center"/>
    </xf>
    <xf numFmtId="0" fontId="1" fillId="32" borderId="0" xfId="0" applyFont="1" applyFill="1" applyAlignment="1" applyProtection="1">
      <alignment/>
      <protection locked="0"/>
    </xf>
    <xf numFmtId="0" fontId="1" fillId="32" borderId="0" xfId="0" applyFont="1" applyFill="1" applyAlignment="1">
      <alignment/>
    </xf>
    <xf numFmtId="4" fontId="3" fillId="32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 applyProtection="1">
      <alignment horizontal="center" vertical="center"/>
      <protection/>
    </xf>
    <xf numFmtId="4" fontId="3" fillId="32" borderId="0" xfId="42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4" fontId="3" fillId="0" borderId="0" xfId="42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42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4" fontId="3" fillId="32" borderId="10" xfId="44" applyNumberFormat="1" applyFont="1" applyFill="1" applyBorder="1" applyAlignment="1">
      <alignment horizontal="center" vertical="center"/>
    </xf>
    <xf numFmtId="4" fontId="3" fillId="32" borderId="19" xfId="44" applyNumberFormat="1" applyFont="1" applyFill="1" applyBorder="1" applyAlignment="1">
      <alignment horizontal="right" vertical="center"/>
    </xf>
    <xf numFmtId="4" fontId="3" fillId="0" borderId="0" xfId="44" applyNumberFormat="1" applyFont="1" applyFill="1" applyBorder="1" applyAlignment="1">
      <alignment horizontal="center" vertical="center"/>
    </xf>
    <xf numFmtId="4" fontId="3" fillId="32" borderId="0" xfId="44" applyNumberFormat="1" applyFont="1" applyFill="1" applyBorder="1" applyAlignment="1">
      <alignment horizontal="center" vertical="center"/>
    </xf>
    <xf numFmtId="1" fontId="2" fillId="32" borderId="11" xfId="0" applyNumberFormat="1" applyFont="1" applyFill="1" applyBorder="1" applyAlignment="1">
      <alignment horizontal="center" vertical="center"/>
    </xf>
    <xf numFmtId="4" fontId="2" fillId="32" borderId="10" xfId="44" applyNumberFormat="1" applyFont="1" applyFill="1" applyBorder="1" applyAlignment="1">
      <alignment horizontal="center" vertical="center"/>
    </xf>
    <xf numFmtId="4" fontId="2" fillId="32" borderId="19" xfId="44" applyNumberFormat="1" applyFont="1" applyFill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22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4" fontId="3" fillId="32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0" fontId="2" fillId="32" borderId="10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center" vertical="center"/>
    </xf>
    <xf numFmtId="4" fontId="3" fillId="32" borderId="19" xfId="44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1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2" fillId="32" borderId="10" xfId="0" applyNumberFormat="1" applyFont="1" applyFill="1" applyBorder="1" applyAlignment="1">
      <alignment horizontal="left" vertical="center"/>
    </xf>
    <xf numFmtId="4" fontId="3" fillId="32" borderId="10" xfId="0" applyNumberFormat="1" applyFont="1" applyFill="1" applyBorder="1" applyAlignment="1" applyProtection="1">
      <alignment horizontal="right" vertical="center"/>
      <protection locked="0"/>
    </xf>
    <xf numFmtId="4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2" fillId="32" borderId="19" xfId="44" applyNumberFormat="1" applyFont="1" applyFill="1" applyBorder="1" applyAlignment="1">
      <alignment horizontal="center" vertical="center"/>
    </xf>
    <xf numFmtId="1" fontId="3" fillId="0" borderId="10" xfId="44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32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 wrapText="1"/>
    </xf>
    <xf numFmtId="4" fontId="3" fillId="0" borderId="24" xfId="42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right" vertical="center"/>
    </xf>
    <xf numFmtId="0" fontId="2" fillId="32" borderId="21" xfId="0" applyFont="1" applyFill="1" applyBorder="1" applyAlignment="1">
      <alignment vertical="center"/>
    </xf>
    <xf numFmtId="0" fontId="2" fillId="32" borderId="25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6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 applyProtection="1">
      <alignment horizontal="center" vertical="center" wrapText="1"/>
      <protection locked="0"/>
    </xf>
    <xf numFmtId="2" fontId="2" fillId="0" borderId="32" xfId="0" applyNumberFormat="1" applyFont="1" applyBorder="1" applyAlignment="1" applyProtection="1">
      <alignment horizontal="center" vertical="center" wrapText="1"/>
      <protection locked="0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26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0"/>
  <sheetViews>
    <sheetView tabSelected="1" view="pageBreakPreview" zoomScale="115" zoomScaleSheetLayoutView="115" zoomScalePageLayoutView="0" workbookViewId="0" topLeftCell="A1">
      <selection activeCell="C115" sqref="C115"/>
    </sheetView>
  </sheetViews>
  <sheetFormatPr defaultColWidth="0" defaultRowHeight="12.75"/>
  <cols>
    <col min="1" max="1" width="4.125" style="17" customWidth="1"/>
    <col min="2" max="2" width="13.125" style="17" customWidth="1"/>
    <col min="3" max="3" width="75.875" style="18" customWidth="1"/>
    <col min="4" max="4" width="11.00390625" style="17" customWidth="1"/>
    <col min="5" max="5" width="14.75390625" style="19" customWidth="1"/>
    <col min="6" max="6" width="14.75390625" style="20" customWidth="1"/>
    <col min="7" max="7" width="18.125" style="84" customWidth="1"/>
    <col min="8" max="8" width="13.625" style="136" bestFit="1" customWidth="1"/>
    <col min="9" max="17" width="0" style="21" hidden="1" customWidth="1"/>
    <col min="18" max="16384" width="0" style="17" hidden="1" customWidth="1"/>
  </cols>
  <sheetData>
    <row r="1" spans="6:20" ht="20.25" customHeight="1">
      <c r="F1" s="194" t="s">
        <v>159</v>
      </c>
      <c r="G1" s="194"/>
      <c r="R1" s="21"/>
      <c r="S1" s="21"/>
      <c r="T1" s="21"/>
    </row>
    <row r="2" spans="1:8" ht="32.25" customHeight="1">
      <c r="A2" s="185" t="s">
        <v>160</v>
      </c>
      <c r="B2" s="185"/>
      <c r="C2" s="185"/>
      <c r="D2" s="185"/>
      <c r="E2" s="185"/>
      <c r="F2" s="185"/>
      <c r="G2" s="185"/>
      <c r="H2" s="26"/>
    </row>
    <row r="3" spans="1:8" ht="44.25" customHeight="1">
      <c r="A3" s="186" t="s">
        <v>151</v>
      </c>
      <c r="B3" s="187"/>
      <c r="C3" s="187"/>
      <c r="D3" s="187"/>
      <c r="E3" s="187"/>
      <c r="F3" s="187"/>
      <c r="G3" s="187"/>
      <c r="H3" s="26"/>
    </row>
    <row r="4" spans="1:17" s="23" customFormat="1" ht="18.75" thickBot="1">
      <c r="A4" s="27"/>
      <c r="B4" s="27"/>
      <c r="C4" s="27"/>
      <c r="D4" s="27"/>
      <c r="E4" s="28"/>
      <c r="F4" s="29"/>
      <c r="G4" s="25"/>
      <c r="H4" s="136"/>
      <c r="I4" s="22"/>
      <c r="J4" s="22"/>
      <c r="K4" s="22"/>
      <c r="L4" s="22"/>
      <c r="M4" s="22"/>
      <c r="N4" s="22"/>
      <c r="O4" s="22"/>
      <c r="P4" s="22"/>
      <c r="Q4" s="22"/>
    </row>
    <row r="5" spans="1:17" s="33" customFormat="1" ht="15">
      <c r="A5" s="188" t="s">
        <v>13</v>
      </c>
      <c r="B5" s="190" t="s">
        <v>14</v>
      </c>
      <c r="C5" s="192" t="s">
        <v>0</v>
      </c>
      <c r="D5" s="195" t="s">
        <v>1</v>
      </c>
      <c r="E5" s="196"/>
      <c r="F5" s="197" t="s">
        <v>34</v>
      </c>
      <c r="G5" s="199" t="s">
        <v>35</v>
      </c>
      <c r="H5" s="31"/>
      <c r="I5" s="32"/>
      <c r="J5" s="32"/>
      <c r="K5" s="32"/>
      <c r="L5" s="32"/>
      <c r="M5" s="32"/>
      <c r="N5" s="32"/>
      <c r="O5" s="32"/>
      <c r="P5" s="32"/>
      <c r="Q5" s="32"/>
    </row>
    <row r="6" spans="1:17" s="33" customFormat="1" ht="36.75" customHeight="1" thickBot="1">
      <c r="A6" s="189"/>
      <c r="B6" s="191"/>
      <c r="C6" s="193"/>
      <c r="D6" s="34" t="s">
        <v>2</v>
      </c>
      <c r="E6" s="35" t="s">
        <v>3</v>
      </c>
      <c r="F6" s="198"/>
      <c r="G6" s="200"/>
      <c r="H6" s="31"/>
      <c r="I6" s="32"/>
      <c r="J6" s="32"/>
      <c r="K6" s="32"/>
      <c r="L6" s="32"/>
      <c r="M6" s="32"/>
      <c r="N6" s="32"/>
      <c r="O6" s="32"/>
      <c r="P6" s="32"/>
      <c r="Q6" s="32"/>
    </row>
    <row r="7" spans="1:17" s="33" customFormat="1" ht="15">
      <c r="A7" s="36">
        <v>1</v>
      </c>
      <c r="B7" s="37">
        <v>2</v>
      </c>
      <c r="C7" s="30" t="s">
        <v>12</v>
      </c>
      <c r="D7" s="38">
        <v>4</v>
      </c>
      <c r="E7" s="39">
        <v>5</v>
      </c>
      <c r="F7" s="40">
        <v>6</v>
      </c>
      <c r="G7" s="41">
        <v>7</v>
      </c>
      <c r="H7" s="31"/>
      <c r="I7" s="32"/>
      <c r="J7" s="32"/>
      <c r="K7" s="32"/>
      <c r="L7" s="32"/>
      <c r="M7" s="32"/>
      <c r="N7" s="32"/>
      <c r="O7" s="32"/>
      <c r="P7" s="32"/>
      <c r="Q7" s="32"/>
    </row>
    <row r="8" spans="1:17" s="44" customFormat="1" ht="15" customHeight="1">
      <c r="A8" s="45"/>
      <c r="B8" s="70"/>
      <c r="C8" s="53" t="s">
        <v>44</v>
      </c>
      <c r="D8" s="54"/>
      <c r="E8" s="55"/>
      <c r="F8" s="55"/>
      <c r="G8" s="56"/>
      <c r="H8" s="42"/>
      <c r="I8" s="43"/>
      <c r="J8" s="43"/>
      <c r="K8" s="43"/>
      <c r="L8" s="43"/>
      <c r="M8" s="43"/>
      <c r="N8" s="43"/>
      <c r="O8" s="43"/>
      <c r="P8" s="43"/>
      <c r="Q8" s="43"/>
    </row>
    <row r="9" spans="1:17" s="51" customFormat="1" ht="15">
      <c r="A9" s="45" t="s">
        <v>23</v>
      </c>
      <c r="B9" s="46" t="s">
        <v>4</v>
      </c>
      <c r="C9" s="47" t="s">
        <v>20</v>
      </c>
      <c r="D9" s="46"/>
      <c r="E9" s="48"/>
      <c r="F9" s="48"/>
      <c r="G9" s="49"/>
      <c r="H9" s="31"/>
      <c r="I9" s="50"/>
      <c r="J9" s="50"/>
      <c r="K9" s="50"/>
      <c r="L9" s="50"/>
      <c r="M9" s="50"/>
      <c r="N9" s="50"/>
      <c r="O9" s="50"/>
      <c r="P9" s="50"/>
      <c r="Q9" s="50"/>
    </row>
    <row r="10" spans="1:17" s="44" customFormat="1" ht="15" customHeight="1">
      <c r="A10" s="52"/>
      <c r="B10" s="46" t="s">
        <v>5</v>
      </c>
      <c r="C10" s="53" t="s">
        <v>15</v>
      </c>
      <c r="D10" s="54"/>
      <c r="E10" s="55"/>
      <c r="F10" s="55"/>
      <c r="G10" s="56"/>
      <c r="H10" s="57"/>
      <c r="I10" s="43"/>
      <c r="J10" s="43"/>
      <c r="K10" s="43"/>
      <c r="L10" s="43"/>
      <c r="M10" s="43"/>
      <c r="N10" s="43"/>
      <c r="O10" s="43"/>
      <c r="P10" s="43"/>
      <c r="Q10" s="43"/>
    </row>
    <row r="11" spans="1:17" s="117" customFormat="1" ht="45" customHeight="1">
      <c r="A11" s="128">
        <v>1</v>
      </c>
      <c r="B11" s="122"/>
      <c r="C11" s="124" t="s">
        <v>87</v>
      </c>
      <c r="D11" s="114" t="s">
        <v>6</v>
      </c>
      <c r="E11" s="113">
        <v>0.34</v>
      </c>
      <c r="F11" s="115"/>
      <c r="G11" s="139"/>
      <c r="H11" s="156"/>
      <c r="I11" s="118"/>
      <c r="J11" s="118"/>
      <c r="K11" s="118"/>
      <c r="L11" s="118"/>
      <c r="M11" s="118"/>
      <c r="N11" s="118"/>
      <c r="O11" s="118"/>
      <c r="P11" s="118"/>
      <c r="Q11" s="118"/>
    </row>
    <row r="12" spans="1:26" s="10" customFormat="1" ht="15">
      <c r="A12" s="134"/>
      <c r="B12" s="88" t="s">
        <v>88</v>
      </c>
      <c r="C12" s="11" t="s">
        <v>89</v>
      </c>
      <c r="D12" s="95"/>
      <c r="E12" s="140"/>
      <c r="F12" s="140"/>
      <c r="G12" s="141"/>
      <c r="H12" s="142"/>
      <c r="I12" s="123"/>
      <c r="J12" s="120">
        <f>ROUND(I12*$J$9,2)</f>
        <v>0</v>
      </c>
      <c r="K12" s="116">
        <f>ROUND(E12*J12,2)</f>
        <v>0</v>
      </c>
      <c r="L12" s="143"/>
      <c r="M12" s="143"/>
      <c r="N12" s="11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18" s="10" customFormat="1" ht="45" customHeight="1">
      <c r="A13" s="128">
        <f>A11+1</f>
        <v>2</v>
      </c>
      <c r="B13" s="122"/>
      <c r="C13" s="159" t="s">
        <v>90</v>
      </c>
      <c r="D13" s="114" t="s">
        <v>7</v>
      </c>
      <c r="E13" s="172">
        <v>1</v>
      </c>
      <c r="F13" s="115"/>
      <c r="G13" s="139"/>
      <c r="H13" s="4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10" customFormat="1" ht="60" customHeight="1">
      <c r="A14" s="128">
        <f>A13+1</f>
        <v>3</v>
      </c>
      <c r="B14" s="122"/>
      <c r="C14" s="159" t="s">
        <v>93</v>
      </c>
      <c r="D14" s="114" t="s">
        <v>7</v>
      </c>
      <c r="E14" s="173">
        <v>1</v>
      </c>
      <c r="F14" s="115"/>
      <c r="G14" s="139"/>
      <c r="H14" s="4"/>
      <c r="I14" s="123">
        <v>150</v>
      </c>
      <c r="J14" s="120">
        <f>ROUND(I14*$J$9,2)</f>
        <v>0</v>
      </c>
      <c r="K14" s="116">
        <f>ROUND(E14*J14,2)</f>
        <v>0</v>
      </c>
      <c r="L14" s="9"/>
      <c r="M14" s="9"/>
      <c r="N14" s="9"/>
      <c r="O14" s="9"/>
      <c r="P14" s="9"/>
      <c r="Q14" s="9"/>
      <c r="R14" s="9"/>
    </row>
    <row r="15" spans="1:18" s="10" customFormat="1" ht="30" customHeight="1">
      <c r="A15" s="128">
        <f>A14+1</f>
        <v>4</v>
      </c>
      <c r="B15" s="122"/>
      <c r="C15" s="119" t="s">
        <v>91</v>
      </c>
      <c r="D15" s="114" t="s">
        <v>92</v>
      </c>
      <c r="E15" s="112">
        <v>161</v>
      </c>
      <c r="F15" s="115"/>
      <c r="G15" s="139"/>
      <c r="H15" s="4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7" s="64" customFormat="1" ht="15">
      <c r="A16" s="52"/>
      <c r="B16" s="46" t="s">
        <v>21</v>
      </c>
      <c r="C16" s="53" t="s">
        <v>22</v>
      </c>
      <c r="D16" s="54"/>
      <c r="E16" s="55"/>
      <c r="F16" s="55"/>
      <c r="G16" s="56"/>
      <c r="H16" s="57"/>
      <c r="I16" s="63"/>
      <c r="J16" s="63"/>
      <c r="K16" s="63"/>
      <c r="L16" s="63"/>
      <c r="M16" s="63"/>
      <c r="N16" s="63"/>
      <c r="O16" s="63"/>
      <c r="P16" s="63"/>
      <c r="Q16" s="63"/>
    </row>
    <row r="17" spans="1:17" s="44" customFormat="1" ht="45" customHeight="1">
      <c r="A17" s="58">
        <f>A15+1</f>
        <v>5</v>
      </c>
      <c r="B17" s="59"/>
      <c r="C17" s="124" t="s">
        <v>97</v>
      </c>
      <c r="D17" s="65" t="s">
        <v>46</v>
      </c>
      <c r="E17" s="61">
        <v>1374.7</v>
      </c>
      <c r="F17" s="115"/>
      <c r="G17" s="139"/>
      <c r="H17" s="57"/>
      <c r="I17" s="43"/>
      <c r="J17" s="43"/>
      <c r="K17" s="43"/>
      <c r="L17" s="43"/>
      <c r="M17" s="43"/>
      <c r="N17" s="43"/>
      <c r="O17" s="43"/>
      <c r="P17" s="43"/>
      <c r="Q17" s="43"/>
    </row>
    <row r="18" spans="1:23" s="10" customFormat="1" ht="15">
      <c r="A18" s="134"/>
      <c r="B18" s="88" t="s">
        <v>104</v>
      </c>
      <c r="C18" s="163" t="s">
        <v>105</v>
      </c>
      <c r="D18" s="95"/>
      <c r="E18" s="140"/>
      <c r="F18" s="100"/>
      <c r="G18" s="141"/>
      <c r="H18" s="142"/>
      <c r="I18" s="143"/>
      <c r="J18" s="120">
        <f>ROUND(I18*$J$9,2)</f>
        <v>0</v>
      </c>
      <c r="K18" s="116">
        <f aca="true" t="shared" si="0" ref="K18:K27">ROUND(E18*J18,2)</f>
        <v>0</v>
      </c>
      <c r="L18" s="143"/>
      <c r="M18" s="143"/>
      <c r="N18" s="117"/>
      <c r="O18" s="9"/>
      <c r="P18" s="9"/>
      <c r="Q18" s="9"/>
      <c r="R18" s="9"/>
      <c r="S18" s="9"/>
      <c r="T18" s="9"/>
      <c r="U18" s="9"/>
      <c r="V18" s="9"/>
      <c r="W18" s="9"/>
    </row>
    <row r="19" spans="1:23" s="10" customFormat="1" ht="60" customHeight="1">
      <c r="A19" s="128">
        <f>A17+1</f>
        <v>6</v>
      </c>
      <c r="B19" s="169"/>
      <c r="C19" s="119" t="s">
        <v>110</v>
      </c>
      <c r="D19" s="114" t="s">
        <v>46</v>
      </c>
      <c r="E19" s="113">
        <v>155.6</v>
      </c>
      <c r="F19" s="115"/>
      <c r="G19" s="139"/>
      <c r="H19" s="157"/>
      <c r="I19" s="115">
        <v>9</v>
      </c>
      <c r="J19" s="120">
        <f>ROUND(I19*$J$9,2)</f>
        <v>0</v>
      </c>
      <c r="K19" s="116">
        <f t="shared" si="0"/>
        <v>0</v>
      </c>
      <c r="L19" s="120"/>
      <c r="M19" s="120"/>
      <c r="N19" s="117"/>
      <c r="O19" s="9"/>
      <c r="P19" s="9"/>
      <c r="Q19" s="9"/>
      <c r="R19" s="9"/>
      <c r="S19" s="9"/>
      <c r="T19" s="9"/>
      <c r="U19" s="9"/>
      <c r="V19" s="9"/>
      <c r="W19" s="9"/>
    </row>
    <row r="20" spans="1:17" s="117" customFormat="1" ht="60" customHeight="1">
      <c r="A20" s="128">
        <f aca="true" t="shared" si="1" ref="A20:A27">A19+1</f>
        <v>7</v>
      </c>
      <c r="B20" s="169"/>
      <c r="C20" s="119" t="s">
        <v>111</v>
      </c>
      <c r="D20" s="114" t="s">
        <v>8</v>
      </c>
      <c r="E20" s="113">
        <v>58</v>
      </c>
      <c r="F20" s="115"/>
      <c r="G20" s="139"/>
      <c r="H20" s="168"/>
      <c r="I20" s="115">
        <v>8</v>
      </c>
      <c r="J20" s="120">
        <f>ROUND(I20*$J$9,2)</f>
        <v>0</v>
      </c>
      <c r="K20" s="116">
        <f t="shared" si="0"/>
        <v>0</v>
      </c>
      <c r="L20" s="118"/>
      <c r="M20" s="118"/>
      <c r="N20" s="118"/>
      <c r="O20" s="118"/>
      <c r="P20" s="118"/>
      <c r="Q20" s="118"/>
    </row>
    <row r="21" spans="1:23" s="10" customFormat="1" ht="60" customHeight="1">
      <c r="A21" s="128">
        <f t="shared" si="1"/>
        <v>8</v>
      </c>
      <c r="B21" s="169"/>
      <c r="C21" s="119" t="s">
        <v>112</v>
      </c>
      <c r="D21" s="114" t="s">
        <v>8</v>
      </c>
      <c r="E21" s="113">
        <v>72</v>
      </c>
      <c r="F21" s="115"/>
      <c r="G21" s="139"/>
      <c r="H21" s="157"/>
      <c r="I21" s="115">
        <v>7</v>
      </c>
      <c r="J21" s="120">
        <f>ROUND(I21*$J$9,2)</f>
        <v>0</v>
      </c>
      <c r="K21" s="116">
        <f t="shared" si="0"/>
        <v>0</v>
      </c>
      <c r="L21" s="120"/>
      <c r="M21" s="120"/>
      <c r="N21" s="117"/>
      <c r="O21" s="9"/>
      <c r="P21" s="9"/>
      <c r="Q21" s="9"/>
      <c r="R21" s="9"/>
      <c r="S21" s="9"/>
      <c r="T21" s="9"/>
      <c r="U21" s="9"/>
      <c r="V21" s="9"/>
      <c r="W21" s="9"/>
    </row>
    <row r="22" spans="1:23" s="117" customFormat="1" ht="45" customHeight="1">
      <c r="A22" s="128">
        <f t="shared" si="1"/>
        <v>9</v>
      </c>
      <c r="B22" s="169"/>
      <c r="C22" s="119" t="s">
        <v>114</v>
      </c>
      <c r="D22" s="114" t="s">
        <v>8</v>
      </c>
      <c r="E22" s="113">
        <v>4</v>
      </c>
      <c r="F22" s="115"/>
      <c r="G22" s="139"/>
      <c r="H22" s="157"/>
      <c r="I22" s="115">
        <v>25</v>
      </c>
      <c r="J22" s="120">
        <f>ROUND(I22*$J$10,2)</f>
        <v>0</v>
      </c>
      <c r="K22" s="116">
        <f t="shared" si="0"/>
        <v>0</v>
      </c>
      <c r="L22" s="120"/>
      <c r="M22" s="120"/>
      <c r="N22" s="162"/>
      <c r="O22" s="118"/>
      <c r="P22" s="118"/>
      <c r="Q22" s="118"/>
      <c r="R22" s="118"/>
      <c r="S22" s="118"/>
      <c r="T22" s="118"/>
      <c r="U22" s="118"/>
      <c r="V22" s="118"/>
      <c r="W22" s="118"/>
    </row>
    <row r="23" spans="1:23" s="117" customFormat="1" ht="45" customHeight="1">
      <c r="A23" s="128">
        <f t="shared" si="1"/>
        <v>10</v>
      </c>
      <c r="B23" s="169"/>
      <c r="C23" s="119" t="s">
        <v>113</v>
      </c>
      <c r="D23" s="114" t="s">
        <v>42</v>
      </c>
      <c r="E23" s="113">
        <v>6.3</v>
      </c>
      <c r="F23" s="115"/>
      <c r="G23" s="139"/>
      <c r="H23" s="157"/>
      <c r="I23" s="123">
        <v>35</v>
      </c>
      <c r="J23" s="120">
        <f>ROUND(I23*$J$9,2)</f>
        <v>0</v>
      </c>
      <c r="K23" s="116">
        <f t="shared" si="0"/>
        <v>0</v>
      </c>
      <c r="L23" s="120"/>
      <c r="M23" s="120"/>
      <c r="N23" s="162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6" s="166" customFormat="1" ht="60" customHeight="1">
      <c r="A24" s="128">
        <f t="shared" si="1"/>
        <v>11</v>
      </c>
      <c r="B24" s="122"/>
      <c r="C24" s="124" t="s">
        <v>109</v>
      </c>
      <c r="D24" s="114" t="s">
        <v>7</v>
      </c>
      <c r="E24" s="113">
        <v>4</v>
      </c>
      <c r="F24" s="115"/>
      <c r="G24" s="139"/>
      <c r="H24" s="157"/>
      <c r="I24" s="115">
        <v>30</v>
      </c>
      <c r="J24" s="120">
        <f>ROUND(I24*$J$9,2)</f>
        <v>0</v>
      </c>
      <c r="K24" s="116">
        <f t="shared" si="0"/>
        <v>0</v>
      </c>
      <c r="L24" s="165"/>
      <c r="M24" s="165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0" s="10" customFormat="1" ht="15" customHeight="1">
      <c r="A25" s="128">
        <f t="shared" si="1"/>
        <v>12</v>
      </c>
      <c r="B25" s="122"/>
      <c r="C25" s="124" t="s">
        <v>106</v>
      </c>
      <c r="D25" s="114" t="s">
        <v>7</v>
      </c>
      <c r="E25" s="113">
        <v>3</v>
      </c>
      <c r="F25" s="115"/>
      <c r="G25" s="139"/>
      <c r="H25" s="5"/>
      <c r="I25" s="123">
        <f>F25</f>
        <v>0</v>
      </c>
      <c r="J25" s="120">
        <f>ROUND(I25*$J$9,2)</f>
        <v>0</v>
      </c>
      <c r="K25" s="116">
        <f t="shared" si="0"/>
        <v>0</v>
      </c>
      <c r="L25" s="9"/>
      <c r="M25" s="164"/>
      <c r="N25" s="164">
        <v>37.17</v>
      </c>
      <c r="O25" s="164"/>
      <c r="P25" s="9"/>
      <c r="Q25" s="9"/>
      <c r="R25" s="9"/>
      <c r="S25" s="9"/>
      <c r="T25" s="9"/>
    </row>
    <row r="26" spans="1:26" s="10" customFormat="1" ht="60" customHeight="1">
      <c r="A26" s="128">
        <f t="shared" si="1"/>
        <v>13</v>
      </c>
      <c r="B26" s="122"/>
      <c r="C26" s="124" t="s">
        <v>107</v>
      </c>
      <c r="D26" s="114" t="s">
        <v>7</v>
      </c>
      <c r="E26" s="113">
        <v>2</v>
      </c>
      <c r="F26" s="115"/>
      <c r="G26" s="139"/>
      <c r="H26" s="157"/>
      <c r="I26" s="123">
        <v>25</v>
      </c>
      <c r="J26" s="120">
        <f>ROUND(I26*$J$9,2)</f>
        <v>0</v>
      </c>
      <c r="K26" s="116">
        <f t="shared" si="0"/>
        <v>0</v>
      </c>
      <c r="L26" s="120"/>
      <c r="M26" s="120"/>
      <c r="N26" s="117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0" s="10" customFormat="1" ht="60" customHeight="1">
      <c r="A27" s="128">
        <f t="shared" si="1"/>
        <v>14</v>
      </c>
      <c r="B27" s="122"/>
      <c r="C27" s="124" t="s">
        <v>108</v>
      </c>
      <c r="D27" s="114" t="s">
        <v>7</v>
      </c>
      <c r="E27" s="113">
        <v>2</v>
      </c>
      <c r="F27" s="115"/>
      <c r="G27" s="139"/>
      <c r="H27" s="5"/>
      <c r="I27" s="115">
        <v>40</v>
      </c>
      <c r="J27" s="120">
        <f>ROUND(I27*$J$9,2)</f>
        <v>0</v>
      </c>
      <c r="K27" s="116">
        <f t="shared" si="0"/>
        <v>0</v>
      </c>
      <c r="L27" s="9"/>
      <c r="M27" s="9"/>
      <c r="N27" s="9"/>
      <c r="O27" s="9"/>
      <c r="P27" s="9"/>
      <c r="Q27" s="9"/>
      <c r="R27" s="9"/>
      <c r="S27" s="9"/>
      <c r="T27" s="9"/>
    </row>
    <row r="28" spans="1:20" s="117" customFormat="1" ht="15">
      <c r="A28" s="144" t="s">
        <v>24</v>
      </c>
      <c r="B28" s="88" t="s">
        <v>58</v>
      </c>
      <c r="C28" s="11" t="s">
        <v>59</v>
      </c>
      <c r="D28" s="88"/>
      <c r="E28" s="140"/>
      <c r="F28" s="145"/>
      <c r="G28" s="146"/>
      <c r="H28" s="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</row>
    <row r="29" spans="1:17" s="10" customFormat="1" ht="15">
      <c r="A29" s="86"/>
      <c r="B29" s="88" t="s">
        <v>60</v>
      </c>
      <c r="C29" s="11" t="s">
        <v>61</v>
      </c>
      <c r="D29" s="88"/>
      <c r="E29" s="140"/>
      <c r="F29" s="145"/>
      <c r="G29" s="146"/>
      <c r="H29" s="7"/>
      <c r="I29" s="9"/>
      <c r="J29" s="9"/>
      <c r="K29" s="9"/>
      <c r="L29" s="9"/>
      <c r="M29" s="9"/>
      <c r="N29" s="9"/>
      <c r="O29" s="9"/>
      <c r="P29" s="9"/>
      <c r="Q29" s="9"/>
    </row>
    <row r="30" spans="1:18" s="117" customFormat="1" ht="45" customHeight="1">
      <c r="A30" s="127">
        <f>A27+1</f>
        <v>15</v>
      </c>
      <c r="B30" s="122"/>
      <c r="C30" s="124" t="s">
        <v>70</v>
      </c>
      <c r="D30" s="114" t="s">
        <v>62</v>
      </c>
      <c r="E30" s="113">
        <v>101.05</v>
      </c>
      <c r="F30" s="115"/>
      <c r="G30" s="139"/>
      <c r="H30" s="152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7" s="10" customFormat="1" ht="15">
      <c r="A31" s="86"/>
      <c r="B31" s="88" t="s">
        <v>63</v>
      </c>
      <c r="C31" s="11" t="s">
        <v>64</v>
      </c>
      <c r="D31" s="88"/>
      <c r="E31" s="140"/>
      <c r="F31" s="145"/>
      <c r="G31" s="146"/>
      <c r="H31" s="7"/>
      <c r="I31" s="9"/>
      <c r="J31" s="9"/>
      <c r="K31" s="9"/>
      <c r="L31" s="9"/>
      <c r="M31" s="9"/>
      <c r="N31" s="9"/>
      <c r="O31" s="9"/>
      <c r="P31" s="9"/>
      <c r="Q31" s="9"/>
    </row>
    <row r="32" spans="1:18" s="10" customFormat="1" ht="30" customHeight="1">
      <c r="A32" s="127">
        <f>A30+1</f>
        <v>16</v>
      </c>
      <c r="B32" s="122"/>
      <c r="C32" s="124" t="s">
        <v>65</v>
      </c>
      <c r="D32" s="114" t="s">
        <v>66</v>
      </c>
      <c r="E32" s="113">
        <v>403.3</v>
      </c>
      <c r="F32" s="115"/>
      <c r="G32" s="139"/>
      <c r="H32" s="152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7" s="64" customFormat="1" ht="15">
      <c r="A33" s="12" t="s">
        <v>25</v>
      </c>
      <c r="B33" s="46" t="s">
        <v>9</v>
      </c>
      <c r="C33" s="47" t="s">
        <v>47</v>
      </c>
      <c r="D33" s="54"/>
      <c r="E33" s="55"/>
      <c r="F33" s="55"/>
      <c r="G33" s="56"/>
      <c r="H33" s="42"/>
      <c r="I33" s="63"/>
      <c r="J33" s="63"/>
      <c r="K33" s="63"/>
      <c r="L33" s="63"/>
      <c r="M33" s="63"/>
      <c r="N33" s="63"/>
      <c r="O33" s="63"/>
      <c r="P33" s="63"/>
      <c r="Q33" s="63"/>
    </row>
    <row r="34" spans="1:17" s="44" customFormat="1" ht="15">
      <c r="A34" s="52"/>
      <c r="B34" s="46" t="s">
        <v>10</v>
      </c>
      <c r="C34" s="53" t="s">
        <v>16</v>
      </c>
      <c r="D34" s="54"/>
      <c r="E34" s="55"/>
      <c r="F34" s="55"/>
      <c r="G34" s="56"/>
      <c r="H34" s="42"/>
      <c r="I34" s="43"/>
      <c r="J34" s="43"/>
      <c r="K34" s="43"/>
      <c r="L34" s="43"/>
      <c r="M34" s="43"/>
      <c r="N34" s="43"/>
      <c r="O34" s="43"/>
      <c r="P34" s="43"/>
      <c r="Q34" s="43"/>
    </row>
    <row r="35" spans="1:17" s="5" customFormat="1" ht="30" customHeight="1">
      <c r="A35" s="2">
        <f>A32+1</f>
        <v>17</v>
      </c>
      <c r="B35" s="1"/>
      <c r="C35" s="119" t="s">
        <v>98</v>
      </c>
      <c r="D35" s="6" t="s">
        <v>46</v>
      </c>
      <c r="E35" s="16">
        <v>1063.5</v>
      </c>
      <c r="F35" s="15"/>
      <c r="G35" s="139"/>
      <c r="H35" s="7"/>
      <c r="I35" s="4"/>
      <c r="J35" s="4"/>
      <c r="K35" s="4"/>
      <c r="L35" s="4"/>
      <c r="M35" s="4"/>
      <c r="N35" s="4"/>
      <c r="O35" s="4"/>
      <c r="P35" s="4"/>
      <c r="Q35" s="4"/>
    </row>
    <row r="36" spans="1:17" s="117" customFormat="1" ht="45" customHeight="1">
      <c r="A36" s="127">
        <f>A35+1</f>
        <v>18</v>
      </c>
      <c r="B36" s="130"/>
      <c r="C36" s="119" t="s">
        <v>130</v>
      </c>
      <c r="D36" s="114" t="s">
        <v>46</v>
      </c>
      <c r="E36" s="113">
        <v>62.7</v>
      </c>
      <c r="F36" s="115"/>
      <c r="G36" s="139"/>
      <c r="H36" s="5"/>
      <c r="I36" s="118"/>
      <c r="J36" s="118"/>
      <c r="K36" s="118"/>
      <c r="L36" s="118"/>
      <c r="M36" s="118"/>
      <c r="N36" s="118"/>
      <c r="O36" s="118"/>
      <c r="P36" s="118"/>
      <c r="Q36" s="118"/>
    </row>
    <row r="37" spans="1:17" s="117" customFormat="1" ht="45" customHeight="1">
      <c r="A37" s="127">
        <f>A36+1</f>
        <v>19</v>
      </c>
      <c r="B37" s="130"/>
      <c r="C37" s="119" t="s">
        <v>129</v>
      </c>
      <c r="D37" s="114" t="s">
        <v>46</v>
      </c>
      <c r="E37" s="113">
        <v>118.2</v>
      </c>
      <c r="F37" s="115"/>
      <c r="G37" s="139"/>
      <c r="H37" s="5"/>
      <c r="I37" s="118"/>
      <c r="J37" s="118"/>
      <c r="K37" s="118"/>
      <c r="L37" s="118"/>
      <c r="M37" s="118"/>
      <c r="N37" s="118"/>
      <c r="O37" s="118"/>
      <c r="P37" s="118"/>
      <c r="Q37" s="118"/>
    </row>
    <row r="38" spans="1:17" s="5" customFormat="1" ht="45" customHeight="1">
      <c r="A38" s="127">
        <f>A37+1</f>
        <v>20</v>
      </c>
      <c r="B38" s="1"/>
      <c r="C38" s="14" t="s">
        <v>75</v>
      </c>
      <c r="D38" s="6" t="s">
        <v>46</v>
      </c>
      <c r="E38" s="16">
        <v>14.4</v>
      </c>
      <c r="F38" s="15"/>
      <c r="G38" s="139"/>
      <c r="H38" s="7"/>
      <c r="I38" s="4"/>
      <c r="J38" s="4"/>
      <c r="K38" s="4"/>
      <c r="L38" s="4"/>
      <c r="M38" s="4"/>
      <c r="N38" s="4"/>
      <c r="O38" s="4"/>
      <c r="P38" s="4"/>
      <c r="Q38" s="4"/>
    </row>
    <row r="39" spans="1:17" s="117" customFormat="1" ht="15">
      <c r="A39" s="86"/>
      <c r="B39" s="150" t="s">
        <v>73</v>
      </c>
      <c r="C39" s="129" t="s">
        <v>74</v>
      </c>
      <c r="D39" s="88"/>
      <c r="E39" s="140"/>
      <c r="F39" s="145"/>
      <c r="G39" s="146"/>
      <c r="H39" s="154"/>
      <c r="I39" s="118"/>
      <c r="J39" s="118"/>
      <c r="K39" s="118"/>
      <c r="L39" s="118"/>
      <c r="M39" s="118"/>
      <c r="N39" s="118"/>
      <c r="O39" s="118"/>
      <c r="P39" s="118"/>
      <c r="Q39" s="118"/>
    </row>
    <row r="40" spans="1:17" s="117" customFormat="1" ht="30" customHeight="1">
      <c r="A40" s="127">
        <f>A38+1</f>
        <v>21</v>
      </c>
      <c r="B40" s="130"/>
      <c r="C40" s="124" t="s">
        <v>127</v>
      </c>
      <c r="D40" s="114" t="s">
        <v>46</v>
      </c>
      <c r="E40" s="113">
        <v>62.7</v>
      </c>
      <c r="F40" s="115"/>
      <c r="G40" s="139"/>
      <c r="H40" s="109"/>
      <c r="I40" s="118"/>
      <c r="J40" s="118"/>
      <c r="K40" s="118"/>
      <c r="L40" s="118"/>
      <c r="M40" s="118"/>
      <c r="N40" s="118"/>
      <c r="O40" s="118"/>
      <c r="P40" s="118"/>
      <c r="Q40" s="118"/>
    </row>
    <row r="41" spans="1:17" s="117" customFormat="1" ht="30" customHeight="1">
      <c r="A41" s="127">
        <f>A40+1</f>
        <v>22</v>
      </c>
      <c r="B41" s="130"/>
      <c r="C41" s="124" t="s">
        <v>79</v>
      </c>
      <c r="D41" s="114" t="s">
        <v>46</v>
      </c>
      <c r="E41" s="113">
        <v>14.4</v>
      </c>
      <c r="F41" s="115"/>
      <c r="G41" s="139"/>
      <c r="H41" s="109"/>
      <c r="I41" s="118"/>
      <c r="J41" s="118"/>
      <c r="K41" s="118"/>
      <c r="L41" s="118"/>
      <c r="M41" s="118"/>
      <c r="N41" s="118"/>
      <c r="O41" s="118"/>
      <c r="P41" s="118"/>
      <c r="Q41" s="118"/>
    </row>
    <row r="42" spans="1:23" s="117" customFormat="1" ht="15">
      <c r="A42" s="86"/>
      <c r="B42" s="88" t="s">
        <v>83</v>
      </c>
      <c r="C42" s="129" t="s">
        <v>84</v>
      </c>
      <c r="D42" s="95"/>
      <c r="E42" s="140"/>
      <c r="F42" s="100"/>
      <c r="G42" s="141"/>
      <c r="H42" s="142"/>
      <c r="I42" s="100"/>
      <c r="J42" s="120">
        <f>ROUND(I42*$J$9,2)</f>
        <v>0</v>
      </c>
      <c r="K42" s="116">
        <f>ROUND(E42*J42,2)</f>
        <v>0</v>
      </c>
      <c r="L42" s="143"/>
      <c r="M42" s="143"/>
      <c r="N42" s="121"/>
      <c r="O42" s="118"/>
      <c r="P42" s="118"/>
      <c r="Q42" s="118"/>
      <c r="R42" s="118"/>
      <c r="S42" s="118"/>
      <c r="T42" s="118"/>
      <c r="U42" s="118"/>
      <c r="V42" s="118"/>
      <c r="W42" s="118"/>
    </row>
    <row r="43" spans="1:23" s="10" customFormat="1" ht="30" customHeight="1">
      <c r="A43" s="127">
        <f>A41+1</f>
        <v>23</v>
      </c>
      <c r="B43" s="130"/>
      <c r="C43" s="124" t="s">
        <v>85</v>
      </c>
      <c r="D43" s="114" t="s">
        <v>46</v>
      </c>
      <c r="E43" s="113">
        <v>1080.4</v>
      </c>
      <c r="F43" s="115"/>
      <c r="G43" s="139"/>
      <c r="H43" s="104"/>
      <c r="I43" s="123">
        <v>2.5</v>
      </c>
      <c r="J43" s="120">
        <f>ROUND(I43*$J$9,2)</f>
        <v>0</v>
      </c>
      <c r="K43" s="116">
        <f>ROUND(E43*J43,2)</f>
        <v>0</v>
      </c>
      <c r="L43" s="120"/>
      <c r="M43" s="120"/>
      <c r="N43" s="126"/>
      <c r="O43" s="9"/>
      <c r="P43" s="9"/>
      <c r="Q43" s="9"/>
      <c r="R43" s="9"/>
      <c r="S43" s="9"/>
      <c r="T43" s="9"/>
      <c r="U43" s="9"/>
      <c r="V43" s="9"/>
      <c r="W43" s="9"/>
    </row>
    <row r="44" spans="1:17" s="5" customFormat="1" ht="15">
      <c r="A44" s="86"/>
      <c r="B44" s="105" t="s">
        <v>18</v>
      </c>
      <c r="C44" s="87" t="s">
        <v>17</v>
      </c>
      <c r="D44" s="88"/>
      <c r="E44" s="55"/>
      <c r="F44" s="97"/>
      <c r="G44" s="98"/>
      <c r="H44" s="8"/>
      <c r="I44" s="4"/>
      <c r="J44" s="4"/>
      <c r="K44" s="4"/>
      <c r="L44" s="4"/>
      <c r="M44" s="4"/>
      <c r="N44" s="4"/>
      <c r="O44" s="4"/>
      <c r="P44" s="4"/>
      <c r="Q44" s="4"/>
    </row>
    <row r="45" spans="1:17" s="117" customFormat="1" ht="30" customHeight="1">
      <c r="A45" s="127">
        <f>A43+1</f>
        <v>24</v>
      </c>
      <c r="B45" s="130"/>
      <c r="C45" s="124" t="s">
        <v>128</v>
      </c>
      <c r="D45" s="114" t="s">
        <v>46</v>
      </c>
      <c r="E45" s="113">
        <v>62.7</v>
      </c>
      <c r="F45" s="115"/>
      <c r="G45" s="139"/>
      <c r="H45" s="121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1:20" s="90" customFormat="1" ht="30" customHeight="1">
      <c r="A46" s="127">
        <f>A45+1</f>
        <v>25</v>
      </c>
      <c r="B46" s="130"/>
      <c r="C46" s="124" t="s">
        <v>152</v>
      </c>
      <c r="D46" s="114" t="s">
        <v>46</v>
      </c>
      <c r="E46" s="112">
        <v>962.2</v>
      </c>
      <c r="F46" s="115"/>
      <c r="G46" s="139"/>
      <c r="H46" s="10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</row>
    <row r="47" spans="1:17" s="117" customFormat="1" ht="30" customHeight="1">
      <c r="A47" s="127">
        <f>A46+1</f>
        <v>26</v>
      </c>
      <c r="B47" s="130"/>
      <c r="C47" s="124" t="s">
        <v>153</v>
      </c>
      <c r="D47" s="114" t="s">
        <v>46</v>
      </c>
      <c r="E47" s="112">
        <v>118.2</v>
      </c>
      <c r="F47" s="115"/>
      <c r="G47" s="139"/>
      <c r="H47" s="126"/>
      <c r="I47" s="118"/>
      <c r="J47" s="118"/>
      <c r="K47" s="118"/>
      <c r="L47" s="118"/>
      <c r="M47" s="118"/>
      <c r="N47" s="118"/>
      <c r="O47" s="118"/>
      <c r="P47" s="118"/>
      <c r="Q47" s="118"/>
    </row>
    <row r="48" spans="1:20" s="90" customFormat="1" ht="30" customHeight="1">
      <c r="A48" s="127">
        <f>A47+1</f>
        <v>27</v>
      </c>
      <c r="B48" s="130"/>
      <c r="C48" s="124" t="s">
        <v>154</v>
      </c>
      <c r="D48" s="114" t="s">
        <v>46</v>
      </c>
      <c r="E48" s="113">
        <v>14.4</v>
      </c>
      <c r="F48" s="115"/>
      <c r="G48" s="139"/>
      <c r="H48" s="10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</row>
    <row r="49" spans="1:25" s="90" customFormat="1" ht="15">
      <c r="A49" s="86"/>
      <c r="B49" s="150" t="s">
        <v>125</v>
      </c>
      <c r="C49" s="129" t="s">
        <v>126</v>
      </c>
      <c r="D49" s="88"/>
      <c r="E49" s="95"/>
      <c r="F49" s="95"/>
      <c r="G49" s="171"/>
      <c r="H49" s="111"/>
      <c r="I49" s="133"/>
      <c r="J49" s="120">
        <f>ROUND(I49*$J$9,2)</f>
        <v>0</v>
      </c>
      <c r="K49" s="116">
        <f>ROUND(E49*J49,2)</f>
        <v>0</v>
      </c>
      <c r="L49" s="111"/>
      <c r="M49" s="111"/>
      <c r="N49" s="111"/>
      <c r="O49" s="111"/>
      <c r="P49" s="111"/>
      <c r="Q49" s="89"/>
      <c r="R49" s="89"/>
      <c r="S49" s="89"/>
      <c r="T49" s="89"/>
      <c r="U49" s="89"/>
      <c r="V49" s="89"/>
      <c r="W49" s="89"/>
      <c r="X49" s="89"/>
      <c r="Y49" s="89"/>
    </row>
    <row r="50" spans="1:28" s="117" customFormat="1" ht="30" customHeight="1">
      <c r="A50" s="127">
        <f>A48+1</f>
        <v>28</v>
      </c>
      <c r="B50" s="130"/>
      <c r="C50" s="119" t="s">
        <v>155</v>
      </c>
      <c r="D50" s="114" t="s">
        <v>42</v>
      </c>
      <c r="E50" s="113">
        <v>1063.5</v>
      </c>
      <c r="F50" s="115"/>
      <c r="G50" s="139"/>
      <c r="H50" s="121"/>
      <c r="I50" s="123">
        <f>33/15*25</f>
        <v>55.00000000000001</v>
      </c>
      <c r="J50" s="120">
        <f>ROUND(I50*$J$9,2)</f>
        <v>0</v>
      </c>
      <c r="K50" s="116">
        <f>ROUND(E50*J50,2)</f>
        <v>0</v>
      </c>
      <c r="L50" s="121"/>
      <c r="M50" s="121"/>
      <c r="N50" s="121"/>
      <c r="O50" s="121"/>
      <c r="P50" s="121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1:28" s="117" customFormat="1" ht="30" customHeight="1">
      <c r="A51" s="127">
        <f>A50+1</f>
        <v>29</v>
      </c>
      <c r="B51" s="130"/>
      <c r="C51" s="119" t="s">
        <v>156</v>
      </c>
      <c r="D51" s="114" t="s">
        <v>42</v>
      </c>
      <c r="E51" s="113">
        <v>118.2</v>
      </c>
      <c r="F51" s="115"/>
      <c r="G51" s="139"/>
      <c r="H51" s="121"/>
      <c r="I51" s="123">
        <f>33/15*25</f>
        <v>55.00000000000001</v>
      </c>
      <c r="J51" s="120">
        <f>ROUND(I51*$J$9,2)</f>
        <v>0</v>
      </c>
      <c r="K51" s="116">
        <f>ROUND(E51*J51,2)</f>
        <v>0</v>
      </c>
      <c r="L51" s="121"/>
      <c r="M51" s="121"/>
      <c r="N51" s="121"/>
      <c r="O51" s="121"/>
      <c r="P51" s="121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0" s="23" customFormat="1" ht="15">
      <c r="A52" s="12" t="s">
        <v>26</v>
      </c>
      <c r="B52" s="46" t="s">
        <v>11</v>
      </c>
      <c r="C52" s="53" t="s">
        <v>19</v>
      </c>
      <c r="D52" s="54"/>
      <c r="E52" s="55"/>
      <c r="F52" s="55"/>
      <c r="G52" s="56"/>
      <c r="H52" s="136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30" s="117" customFormat="1" ht="15">
      <c r="A53" s="132"/>
      <c r="B53" s="88" t="s">
        <v>80</v>
      </c>
      <c r="C53" s="11" t="s">
        <v>81</v>
      </c>
      <c r="D53" s="95"/>
      <c r="E53" s="140"/>
      <c r="F53" s="100"/>
      <c r="G53" s="141"/>
      <c r="H53" s="142"/>
      <c r="I53" s="100"/>
      <c r="J53" s="120">
        <f>ROUND(I53*$J$9,2)</f>
        <v>0</v>
      </c>
      <c r="K53" s="116">
        <f>ROUND(E53*J53,2)</f>
        <v>0</v>
      </c>
      <c r="L53" s="143"/>
      <c r="M53" s="143"/>
      <c r="N53" s="143"/>
      <c r="O53" s="153"/>
      <c r="P53" s="120">
        <f>O53</f>
        <v>0</v>
      </c>
      <c r="Q53" s="120">
        <f>P53*$Q$10</f>
        <v>0</v>
      </c>
      <c r="R53" s="120">
        <f>ROUND(E53*Q53,2)</f>
        <v>0</v>
      </c>
      <c r="S53" s="143"/>
      <c r="T53" s="143"/>
      <c r="U53" s="121"/>
      <c r="V53" s="118"/>
      <c r="W53" s="118"/>
      <c r="X53" s="118"/>
      <c r="Y53" s="118"/>
      <c r="Z53" s="118"/>
      <c r="AA53" s="118"/>
      <c r="AB53" s="118"/>
      <c r="AC53" s="118"/>
      <c r="AD53" s="118"/>
    </row>
    <row r="54" spans="1:30" s="117" customFormat="1" ht="30" customHeight="1">
      <c r="A54" s="125">
        <f>A51+1</f>
        <v>30</v>
      </c>
      <c r="B54" s="114"/>
      <c r="C54" s="124" t="s">
        <v>82</v>
      </c>
      <c r="D54" s="114" t="s">
        <v>46</v>
      </c>
      <c r="E54" s="113">
        <v>683.6</v>
      </c>
      <c r="F54" s="115"/>
      <c r="G54" s="139"/>
      <c r="H54" s="104"/>
      <c r="I54" s="123">
        <f>ROUND(43/4*5,1)</f>
        <v>53.8</v>
      </c>
      <c r="J54" s="120">
        <f>ROUND(I54*$J$9,2)</f>
        <v>0</v>
      </c>
      <c r="K54" s="116">
        <f>ROUND(E54*J54,2)</f>
        <v>0</v>
      </c>
      <c r="L54" s="120"/>
      <c r="M54" s="120"/>
      <c r="N54" s="126"/>
      <c r="O54" s="126">
        <f>21/4*6</f>
        <v>31.5</v>
      </c>
      <c r="P54" s="120">
        <f>O54</f>
        <v>31.5</v>
      </c>
      <c r="Q54" s="120">
        <f>P54</f>
        <v>31.5</v>
      </c>
      <c r="R54" s="120">
        <f>ROUND(E54*Q54,2)</f>
        <v>21533.4</v>
      </c>
      <c r="S54" s="120"/>
      <c r="T54" s="120"/>
      <c r="U54" s="121"/>
      <c r="V54" s="118"/>
      <c r="W54" s="118"/>
      <c r="X54" s="118"/>
      <c r="Y54" s="118"/>
      <c r="Z54" s="118"/>
      <c r="AA54" s="118"/>
      <c r="AB54" s="118"/>
      <c r="AC54" s="118"/>
      <c r="AD54" s="118"/>
    </row>
    <row r="55" spans="1:24" s="117" customFormat="1" ht="30" customHeight="1">
      <c r="A55" s="125">
        <f>A54+1</f>
        <v>31</v>
      </c>
      <c r="B55" s="114"/>
      <c r="C55" s="124" t="s">
        <v>157</v>
      </c>
      <c r="D55" s="114" t="s">
        <v>46</v>
      </c>
      <c r="E55" s="113">
        <v>102.5</v>
      </c>
      <c r="F55" s="115"/>
      <c r="G55" s="139"/>
      <c r="H55" s="126"/>
      <c r="I55" s="123">
        <f>21/4*6</f>
        <v>31.5</v>
      </c>
      <c r="J55" s="120">
        <f>I55</f>
        <v>31.5</v>
      </c>
      <c r="K55" s="120">
        <f>J55</f>
        <v>31.5</v>
      </c>
      <c r="L55" s="120">
        <f>ROUND(E55*K55,2)</f>
        <v>3228.75</v>
      </c>
      <c r="M55" s="120"/>
      <c r="N55" s="120"/>
      <c r="O55" s="121"/>
      <c r="P55" s="118"/>
      <c r="Q55" s="118"/>
      <c r="R55" s="118"/>
      <c r="S55" s="118"/>
      <c r="T55" s="118"/>
      <c r="U55" s="118"/>
      <c r="V55" s="118"/>
      <c r="W55" s="118"/>
      <c r="X55" s="118"/>
    </row>
    <row r="56" spans="1:17" s="44" customFormat="1" ht="15">
      <c r="A56" s="45"/>
      <c r="B56" s="71" t="s">
        <v>32</v>
      </c>
      <c r="C56" s="53" t="s">
        <v>33</v>
      </c>
      <c r="D56" s="54"/>
      <c r="E56" s="55"/>
      <c r="F56" s="55"/>
      <c r="G56" s="56"/>
      <c r="H56" s="57"/>
      <c r="I56" s="43"/>
      <c r="J56" s="43"/>
      <c r="K56" s="43"/>
      <c r="L56" s="43"/>
      <c r="M56" s="43"/>
      <c r="N56" s="43"/>
      <c r="O56" s="43"/>
      <c r="P56" s="43"/>
      <c r="Q56" s="43"/>
    </row>
    <row r="57" spans="1:17" s="5" customFormat="1" ht="30" customHeight="1">
      <c r="A57" s="3">
        <f>A55+1</f>
        <v>32</v>
      </c>
      <c r="B57" s="108"/>
      <c r="C57" s="14" t="s">
        <v>78</v>
      </c>
      <c r="D57" s="6" t="s">
        <v>42</v>
      </c>
      <c r="E57" s="16">
        <v>14.4</v>
      </c>
      <c r="F57" s="15"/>
      <c r="G57" s="139"/>
      <c r="H57" s="109"/>
      <c r="I57" s="4"/>
      <c r="J57" s="4"/>
      <c r="K57" s="4"/>
      <c r="L57" s="4"/>
      <c r="M57" s="4"/>
      <c r="N57" s="4"/>
      <c r="O57" s="4"/>
      <c r="P57" s="4"/>
      <c r="Q57" s="4"/>
    </row>
    <row r="58" spans="1:23" s="102" customFormat="1" ht="15">
      <c r="A58" s="132" t="s">
        <v>39</v>
      </c>
      <c r="B58" s="99" t="s">
        <v>67</v>
      </c>
      <c r="C58" s="11" t="s">
        <v>68</v>
      </c>
      <c r="D58" s="95"/>
      <c r="E58" s="140"/>
      <c r="F58" s="100"/>
      <c r="G58" s="141"/>
      <c r="H58" s="142"/>
      <c r="I58" s="100"/>
      <c r="J58" s="120">
        <f>ROUND(I58*$J$9,2)</f>
        <v>0</v>
      </c>
      <c r="K58" s="116">
        <f>ROUND(E58*J58,2)</f>
        <v>0</v>
      </c>
      <c r="L58" s="143"/>
      <c r="M58" s="143"/>
      <c r="N58" s="111"/>
      <c r="O58" s="101"/>
      <c r="P58" s="101"/>
      <c r="Q58" s="101"/>
      <c r="R58" s="101"/>
      <c r="S58" s="101"/>
      <c r="T58" s="101"/>
      <c r="U58" s="101"/>
      <c r="V58" s="101"/>
      <c r="W58" s="101"/>
    </row>
    <row r="59" spans="1:17" s="10" customFormat="1" ht="15" customHeight="1">
      <c r="A59" s="132"/>
      <c r="B59" s="150" t="s">
        <v>115</v>
      </c>
      <c r="C59" s="11" t="s">
        <v>116</v>
      </c>
      <c r="D59" s="95"/>
      <c r="E59" s="140"/>
      <c r="F59" s="100"/>
      <c r="G59" s="141"/>
      <c r="H59" s="154"/>
      <c r="I59" s="9"/>
      <c r="J59" s="9"/>
      <c r="K59" s="9"/>
      <c r="L59" s="9"/>
      <c r="M59" s="9"/>
      <c r="N59" s="9"/>
      <c r="O59" s="9"/>
      <c r="P59" s="9"/>
      <c r="Q59" s="9"/>
    </row>
    <row r="60" spans="1:25" s="117" customFormat="1" ht="30" customHeight="1">
      <c r="A60" s="125">
        <f>A57+1</f>
        <v>33</v>
      </c>
      <c r="B60" s="122"/>
      <c r="C60" s="119" t="s">
        <v>117</v>
      </c>
      <c r="D60" s="114" t="s">
        <v>118</v>
      </c>
      <c r="E60" s="113">
        <v>957.7</v>
      </c>
      <c r="F60" s="115"/>
      <c r="G60" s="139"/>
      <c r="H60" s="156"/>
      <c r="I60" s="123">
        <v>1</v>
      </c>
      <c r="J60" s="151">
        <f>ROUND(I60*$J$10,2)</f>
        <v>0</v>
      </c>
      <c r="K60" s="151">
        <f>ROUND(E60*J60,2)</f>
        <v>0</v>
      </c>
      <c r="L60" s="170"/>
      <c r="M60" s="115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</row>
    <row r="61" spans="1:20" s="117" customFormat="1" ht="15">
      <c r="A61" s="134"/>
      <c r="B61" s="150" t="s">
        <v>71</v>
      </c>
      <c r="C61" s="155" t="s">
        <v>72</v>
      </c>
      <c r="D61" s="95"/>
      <c r="E61" s="140"/>
      <c r="F61" s="103"/>
      <c r="G61" s="141"/>
      <c r="H61" s="154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</row>
    <row r="62" spans="1:26" s="117" customFormat="1" ht="45" customHeight="1">
      <c r="A62" s="125">
        <f>A60+1</f>
        <v>34</v>
      </c>
      <c r="B62" s="122"/>
      <c r="C62" s="124" t="s">
        <v>158</v>
      </c>
      <c r="D62" s="114" t="s">
        <v>42</v>
      </c>
      <c r="E62" s="113">
        <v>418</v>
      </c>
      <c r="F62" s="115"/>
      <c r="G62" s="139"/>
      <c r="H62" s="157"/>
      <c r="I62" s="115">
        <v>10</v>
      </c>
      <c r="J62" s="120">
        <f>ROUND(I62*$J$9,2)</f>
        <v>0</v>
      </c>
      <c r="K62" s="116">
        <f>ROUND(E62*J62,2)</f>
        <v>0</v>
      </c>
      <c r="L62" s="120"/>
      <c r="M62" s="120"/>
      <c r="N62" s="126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:26" s="117" customFormat="1" ht="30" customHeight="1">
      <c r="A63" s="125">
        <f>A62+1</f>
        <v>35</v>
      </c>
      <c r="B63" s="122"/>
      <c r="C63" s="124" t="s">
        <v>124</v>
      </c>
      <c r="D63" s="114" t="s">
        <v>42</v>
      </c>
      <c r="E63" s="113">
        <v>156.2</v>
      </c>
      <c r="F63" s="115"/>
      <c r="G63" s="139"/>
      <c r="H63" s="157"/>
      <c r="I63" s="115">
        <v>10</v>
      </c>
      <c r="J63" s="120">
        <f>ROUND(I63*$J$9,2)</f>
        <v>0</v>
      </c>
      <c r="K63" s="116">
        <f>ROUND(E63*J63,2)</f>
        <v>0</v>
      </c>
      <c r="L63" s="120"/>
      <c r="M63" s="120"/>
      <c r="N63" s="126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:24" s="5" customFormat="1" ht="15">
      <c r="A64" s="12" t="s">
        <v>27</v>
      </c>
      <c r="B64" s="88" t="s">
        <v>52</v>
      </c>
      <c r="C64" s="11" t="s">
        <v>53</v>
      </c>
      <c r="D64" s="95"/>
      <c r="E64" s="55"/>
      <c r="F64" s="103"/>
      <c r="G64" s="96"/>
      <c r="H64" s="135"/>
      <c r="I64" s="100"/>
      <c r="J64" s="104">
        <f>I64</f>
        <v>0</v>
      </c>
      <c r="K64" s="104">
        <f>ROUND(J64*$K$10,2)</f>
        <v>0</v>
      </c>
      <c r="L64" s="104">
        <f>ROUND(E64*K64,2)</f>
        <v>0</v>
      </c>
      <c r="M64" s="106"/>
      <c r="N64" s="106"/>
      <c r="O64" s="7"/>
      <c r="P64" s="4"/>
      <c r="Q64" s="4"/>
      <c r="R64" s="4"/>
      <c r="S64" s="4"/>
      <c r="T64" s="4"/>
      <c r="U64" s="4"/>
      <c r="V64" s="4"/>
      <c r="W64" s="4"/>
      <c r="X64" s="4"/>
    </row>
    <row r="65" spans="1:30" s="117" customFormat="1" ht="15">
      <c r="A65" s="134"/>
      <c r="B65" s="88" t="s">
        <v>99</v>
      </c>
      <c r="C65" s="107" t="s">
        <v>100</v>
      </c>
      <c r="D65" s="95"/>
      <c r="E65" s="140"/>
      <c r="F65" s="103"/>
      <c r="G65" s="141"/>
      <c r="H65" s="142"/>
      <c r="I65" s="143"/>
      <c r="J65" s="120">
        <f>ROUND(I65*$J$9,2)</f>
        <v>0</v>
      </c>
      <c r="K65" s="116">
        <f>ROUND(E65*J65,2)</f>
        <v>0</v>
      </c>
      <c r="L65" s="143"/>
      <c r="M65" s="143"/>
      <c r="N65" s="143"/>
      <c r="O65" s="153"/>
      <c r="P65" s="120">
        <f>O65</f>
        <v>0</v>
      </c>
      <c r="Q65" s="120">
        <f>ROUND(P65*$Q$10,2)</f>
        <v>0</v>
      </c>
      <c r="R65" s="120">
        <f>ROUND(E65*Q65,2)</f>
        <v>0</v>
      </c>
      <c r="S65" s="143"/>
      <c r="T65" s="143"/>
      <c r="V65" s="118"/>
      <c r="W65" s="118"/>
      <c r="X65" s="118"/>
      <c r="Y65" s="118"/>
      <c r="Z65" s="118"/>
      <c r="AA65" s="118"/>
      <c r="AB65" s="118"/>
      <c r="AC65" s="118"/>
      <c r="AD65" s="118"/>
    </row>
    <row r="66" spans="1:30" s="10" customFormat="1" ht="15" customHeight="1">
      <c r="A66" s="125">
        <f>A63+1</f>
        <v>36</v>
      </c>
      <c r="B66" s="130"/>
      <c r="C66" s="124" t="s">
        <v>101</v>
      </c>
      <c r="D66" s="114" t="s">
        <v>46</v>
      </c>
      <c r="E66" s="113">
        <v>1.6</v>
      </c>
      <c r="F66" s="115"/>
      <c r="G66" s="139"/>
      <c r="H66" s="157"/>
      <c r="I66" s="123">
        <v>70</v>
      </c>
      <c r="J66" s="120">
        <f>ROUND(I66*$J$9,2)</f>
        <v>0</v>
      </c>
      <c r="K66" s="116">
        <f>ROUND(E66*J66,2)</f>
        <v>0</v>
      </c>
      <c r="L66" s="120"/>
      <c r="M66" s="120"/>
      <c r="N66" s="120"/>
      <c r="O66" s="126">
        <v>45</v>
      </c>
      <c r="P66" s="120">
        <f>O66</f>
        <v>45</v>
      </c>
      <c r="Q66" s="120">
        <f>ROUND(P66*$Q$10,2)</f>
        <v>0</v>
      </c>
      <c r="R66" s="120">
        <f>ROUND(E66*Q66,2)</f>
        <v>0</v>
      </c>
      <c r="S66" s="120"/>
      <c r="T66" s="120"/>
      <c r="U66" s="117"/>
      <c r="V66" s="9"/>
      <c r="W66" s="9"/>
      <c r="X66" s="9"/>
      <c r="Y66" s="9"/>
      <c r="Z66" s="9"/>
      <c r="AA66" s="9"/>
      <c r="AB66" s="9"/>
      <c r="AC66" s="9"/>
      <c r="AD66" s="9"/>
    </row>
    <row r="67" spans="1:24" s="5" customFormat="1" ht="15">
      <c r="A67" s="91"/>
      <c r="B67" s="88" t="s">
        <v>54</v>
      </c>
      <c r="C67" s="107" t="s">
        <v>55</v>
      </c>
      <c r="D67" s="95"/>
      <c r="E67" s="55"/>
      <c r="F67" s="103"/>
      <c r="G67" s="96"/>
      <c r="H67" s="135"/>
      <c r="I67" s="100"/>
      <c r="J67" s="104">
        <f>I67</f>
        <v>0</v>
      </c>
      <c r="K67" s="104">
        <f>ROUND(J67*$K$10,2)</f>
        <v>0</v>
      </c>
      <c r="L67" s="104">
        <f>ROUND(E67*K67,2)</f>
        <v>0</v>
      </c>
      <c r="M67" s="106"/>
      <c r="N67" s="106"/>
      <c r="O67" s="7"/>
      <c r="P67" s="4"/>
      <c r="Q67" s="4"/>
      <c r="R67" s="4"/>
      <c r="S67" s="4"/>
      <c r="T67" s="4"/>
      <c r="U67" s="4"/>
      <c r="V67" s="4"/>
      <c r="W67" s="4"/>
      <c r="X67" s="4"/>
    </row>
    <row r="68" spans="1:24" s="117" customFormat="1" ht="30" customHeight="1">
      <c r="A68" s="125">
        <f>A66+1</f>
        <v>37</v>
      </c>
      <c r="B68" s="130"/>
      <c r="C68" s="124" t="s">
        <v>77</v>
      </c>
      <c r="D68" s="114" t="s">
        <v>7</v>
      </c>
      <c r="E68" s="113">
        <v>11</v>
      </c>
      <c r="F68" s="115"/>
      <c r="G68" s="139"/>
      <c r="H68" s="156"/>
      <c r="I68" s="123">
        <v>30</v>
      </c>
      <c r="J68" s="120">
        <f>ROUND(I68*$J$9,2)</f>
        <v>0</v>
      </c>
      <c r="K68" s="116">
        <f>ROUND(E68*J68,2)</f>
        <v>0</v>
      </c>
      <c r="L68" s="120"/>
      <c r="M68" s="120"/>
      <c r="N68" s="120"/>
      <c r="P68" s="118"/>
      <c r="Q68" s="118"/>
      <c r="R68" s="118"/>
      <c r="S68" s="118"/>
      <c r="T68" s="118"/>
      <c r="U68" s="118"/>
      <c r="V68" s="118"/>
      <c r="W68" s="118"/>
      <c r="X68" s="118"/>
    </row>
    <row r="69" spans="1:24" s="117" customFormat="1" ht="30" customHeight="1">
      <c r="A69" s="125">
        <f>A68+1</f>
        <v>38</v>
      </c>
      <c r="B69" s="130"/>
      <c r="C69" s="124" t="s">
        <v>102</v>
      </c>
      <c r="D69" s="114" t="s">
        <v>7</v>
      </c>
      <c r="E69" s="113">
        <v>3</v>
      </c>
      <c r="F69" s="115"/>
      <c r="G69" s="139"/>
      <c r="H69" s="156"/>
      <c r="I69" s="123">
        <v>30</v>
      </c>
      <c r="J69" s="120">
        <f>ROUND(I69*$J$9,2)</f>
        <v>0</v>
      </c>
      <c r="K69" s="116">
        <f>ROUND(E69*J69,2)</f>
        <v>0</v>
      </c>
      <c r="L69" s="120"/>
      <c r="M69" s="120"/>
      <c r="N69" s="120"/>
      <c r="P69" s="118"/>
      <c r="Q69" s="118"/>
      <c r="R69" s="118"/>
      <c r="S69" s="118"/>
      <c r="T69" s="118"/>
      <c r="U69" s="118"/>
      <c r="V69" s="118"/>
      <c r="W69" s="118"/>
      <c r="X69" s="118"/>
    </row>
    <row r="70" spans="1:30" s="90" customFormat="1" ht="30" customHeight="1">
      <c r="A70" s="125">
        <f>A69+1</f>
        <v>39</v>
      </c>
      <c r="B70" s="122"/>
      <c r="C70" s="124" t="s">
        <v>76</v>
      </c>
      <c r="D70" s="114" t="s">
        <v>7</v>
      </c>
      <c r="E70" s="113">
        <v>8</v>
      </c>
      <c r="F70" s="115"/>
      <c r="G70" s="139"/>
      <c r="H70" s="157"/>
      <c r="I70" s="123">
        <v>180</v>
      </c>
      <c r="J70" s="120">
        <f>ROUND(I70*$J$9,2)</f>
        <v>0</v>
      </c>
      <c r="K70" s="116">
        <f>ROUND(E70*J70,2)</f>
        <v>0</v>
      </c>
      <c r="L70" s="120"/>
      <c r="M70" s="120"/>
      <c r="N70" s="126"/>
      <c r="O70" s="126">
        <v>120</v>
      </c>
      <c r="P70" s="120">
        <f>O70</f>
        <v>120</v>
      </c>
      <c r="Q70" s="120">
        <f>ROUND(P70*$Q$10,2)</f>
        <v>0</v>
      </c>
      <c r="R70" s="120">
        <f>ROUND(E70*Q70,2)</f>
        <v>0</v>
      </c>
      <c r="S70" s="120"/>
      <c r="T70" s="120"/>
      <c r="U70" s="111"/>
      <c r="V70" s="89"/>
      <c r="W70" s="89"/>
      <c r="X70" s="89"/>
      <c r="Y70" s="89"/>
      <c r="Z70" s="89"/>
      <c r="AA70" s="89"/>
      <c r="AB70" s="89"/>
      <c r="AC70" s="89"/>
      <c r="AD70" s="89"/>
    </row>
    <row r="71" spans="1:24" s="90" customFormat="1" ht="15" customHeight="1">
      <c r="A71" s="125">
        <f>A70+1</f>
        <v>40</v>
      </c>
      <c r="B71" s="122"/>
      <c r="C71" s="124" t="s">
        <v>103</v>
      </c>
      <c r="D71" s="114" t="s">
        <v>7</v>
      </c>
      <c r="E71" s="113">
        <v>2</v>
      </c>
      <c r="F71" s="115"/>
      <c r="G71" s="139"/>
      <c r="H71" s="157"/>
      <c r="I71" s="123">
        <v>400</v>
      </c>
      <c r="J71" s="120">
        <f>ROUND(I71*$J$9,2)</f>
        <v>0</v>
      </c>
      <c r="K71" s="116">
        <f>ROUND(E71*J71,2)</f>
        <v>0</v>
      </c>
      <c r="L71" s="120"/>
      <c r="M71" s="120"/>
      <c r="N71" s="120"/>
      <c r="O71" s="111"/>
      <c r="P71" s="89"/>
      <c r="Q71" s="89"/>
      <c r="R71" s="89"/>
      <c r="S71" s="89"/>
      <c r="T71" s="89"/>
      <c r="U71" s="89"/>
      <c r="V71" s="89"/>
      <c r="W71" s="89"/>
      <c r="X71" s="89"/>
    </row>
    <row r="72" spans="1:22" s="117" customFormat="1" ht="15">
      <c r="A72" s="134"/>
      <c r="B72" s="88" t="s">
        <v>120</v>
      </c>
      <c r="C72" s="107" t="s">
        <v>121</v>
      </c>
      <c r="D72" s="95"/>
      <c r="E72" s="95"/>
      <c r="F72" s="95"/>
      <c r="G72" s="158"/>
      <c r="H72" s="157"/>
      <c r="I72" s="120">
        <f>ROUND(H72*$I$9,2)</f>
        <v>0</v>
      </c>
      <c r="J72" s="116">
        <f>ROUND(E72*I72,2)</f>
        <v>0</v>
      </c>
      <c r="K72" s="143"/>
      <c r="L72" s="143"/>
      <c r="M72" s="143"/>
      <c r="N72" s="143"/>
      <c r="O72" s="118"/>
      <c r="P72" s="118"/>
      <c r="Q72" s="118"/>
      <c r="R72" s="118"/>
      <c r="S72" s="118"/>
      <c r="T72" s="118"/>
      <c r="U72" s="118"/>
      <c r="V72" s="118"/>
    </row>
    <row r="73" spans="1:15" s="10" customFormat="1" ht="15" customHeight="1">
      <c r="A73" s="125">
        <f>A71+1</f>
        <v>41</v>
      </c>
      <c r="B73" s="122"/>
      <c r="C73" s="124" t="s">
        <v>123</v>
      </c>
      <c r="D73" s="114" t="s">
        <v>8</v>
      </c>
      <c r="E73" s="113">
        <v>10</v>
      </c>
      <c r="F73" s="115"/>
      <c r="G73" s="139"/>
      <c r="H73" s="4"/>
      <c r="I73" s="115">
        <v>220</v>
      </c>
      <c r="J73" s="120">
        <f>ROUND(I73*$J$10,2)</f>
        <v>0</v>
      </c>
      <c r="K73" s="116">
        <f>ROUND(E73*J73,2)</f>
        <v>0</v>
      </c>
      <c r="L73" s="9"/>
      <c r="M73" s="120"/>
      <c r="N73" s="120"/>
      <c r="O73" s="9"/>
    </row>
    <row r="74" spans="1:15" s="10" customFormat="1" ht="15" customHeight="1">
      <c r="A74" s="125">
        <f>A73+1</f>
        <v>42</v>
      </c>
      <c r="B74" s="122"/>
      <c r="C74" s="124" t="s">
        <v>122</v>
      </c>
      <c r="D74" s="114" t="s">
        <v>8</v>
      </c>
      <c r="E74" s="113">
        <v>34</v>
      </c>
      <c r="F74" s="115"/>
      <c r="G74" s="139"/>
      <c r="H74" s="4"/>
      <c r="I74" s="115">
        <v>180</v>
      </c>
      <c r="J74" s="120">
        <f>ROUND(I74*$J$10,2)</f>
        <v>0</v>
      </c>
      <c r="K74" s="116">
        <f>ROUND(E74*J74,2)</f>
        <v>0</v>
      </c>
      <c r="L74" s="9"/>
      <c r="M74" s="120"/>
      <c r="N74" s="120"/>
      <c r="O74" s="9"/>
    </row>
    <row r="75" spans="1:17" s="64" customFormat="1" ht="15">
      <c r="A75" s="12" t="s">
        <v>51</v>
      </c>
      <c r="B75" s="46" t="s">
        <v>28</v>
      </c>
      <c r="C75" s="73" t="s">
        <v>29</v>
      </c>
      <c r="D75" s="66"/>
      <c r="E75" s="55"/>
      <c r="F75" s="67"/>
      <c r="G75" s="68"/>
      <c r="H75" s="57"/>
      <c r="I75" s="63"/>
      <c r="J75" s="63"/>
      <c r="K75" s="63"/>
      <c r="L75" s="63"/>
      <c r="M75" s="63"/>
      <c r="N75" s="63"/>
      <c r="O75" s="63"/>
      <c r="P75" s="63"/>
      <c r="Q75" s="63"/>
    </row>
    <row r="76" spans="1:17" s="64" customFormat="1" ht="15">
      <c r="A76" s="52"/>
      <c r="B76" s="46" t="s">
        <v>31</v>
      </c>
      <c r="C76" s="47" t="s">
        <v>30</v>
      </c>
      <c r="D76" s="54"/>
      <c r="E76" s="55"/>
      <c r="F76" s="55"/>
      <c r="G76" s="56"/>
      <c r="H76" s="57"/>
      <c r="I76" s="63"/>
      <c r="J76" s="63"/>
      <c r="K76" s="63"/>
      <c r="L76" s="63"/>
      <c r="M76" s="63"/>
      <c r="N76" s="63"/>
      <c r="O76" s="63"/>
      <c r="P76" s="63"/>
      <c r="Q76" s="63"/>
    </row>
    <row r="77" spans="1:17" s="117" customFormat="1" ht="30" customHeight="1">
      <c r="A77" s="125">
        <f>A74+1</f>
        <v>43</v>
      </c>
      <c r="B77" s="131"/>
      <c r="C77" s="124" t="s">
        <v>119</v>
      </c>
      <c r="D77" s="114" t="s">
        <v>8</v>
      </c>
      <c r="E77" s="113">
        <v>45</v>
      </c>
      <c r="F77" s="115"/>
      <c r="G77" s="139"/>
      <c r="H77" s="156"/>
      <c r="I77" s="118"/>
      <c r="J77" s="118"/>
      <c r="K77" s="118"/>
      <c r="L77" s="118"/>
      <c r="M77" s="118"/>
      <c r="N77" s="118"/>
      <c r="O77" s="118"/>
      <c r="P77" s="118"/>
      <c r="Q77" s="118"/>
    </row>
    <row r="78" spans="1:17" s="117" customFormat="1" ht="30" customHeight="1">
      <c r="A78" s="125">
        <f>A77+1</f>
        <v>44</v>
      </c>
      <c r="B78" s="131"/>
      <c r="C78" s="119" t="s">
        <v>57</v>
      </c>
      <c r="D78" s="114" t="s">
        <v>8</v>
      </c>
      <c r="E78" s="113">
        <v>16</v>
      </c>
      <c r="F78" s="115"/>
      <c r="G78" s="139"/>
      <c r="H78" s="109"/>
      <c r="I78" s="118"/>
      <c r="J78" s="118"/>
      <c r="K78" s="118"/>
      <c r="L78" s="118"/>
      <c r="M78" s="118"/>
      <c r="N78" s="118"/>
      <c r="O78" s="118"/>
      <c r="P78" s="118"/>
      <c r="Q78" s="118"/>
    </row>
    <row r="79" spans="1:17" s="117" customFormat="1" ht="30" customHeight="1">
      <c r="A79" s="125">
        <f>A78+1</f>
        <v>45</v>
      </c>
      <c r="B79" s="131"/>
      <c r="C79" s="124" t="s">
        <v>56</v>
      </c>
      <c r="D79" s="114" t="s">
        <v>8</v>
      </c>
      <c r="E79" s="113">
        <v>11</v>
      </c>
      <c r="F79" s="115"/>
      <c r="G79" s="139"/>
      <c r="H79" s="109"/>
      <c r="I79" s="118"/>
      <c r="J79" s="118"/>
      <c r="K79" s="118"/>
      <c r="L79" s="118"/>
      <c r="M79" s="118"/>
      <c r="N79" s="118"/>
      <c r="O79" s="118"/>
      <c r="P79" s="118"/>
      <c r="Q79" s="118"/>
    </row>
    <row r="80" spans="1:17" s="5" customFormat="1" ht="15">
      <c r="A80" s="91"/>
      <c r="B80" s="88" t="s">
        <v>49</v>
      </c>
      <c r="C80" s="11" t="s">
        <v>50</v>
      </c>
      <c r="D80" s="92"/>
      <c r="E80" s="55"/>
      <c r="F80" s="93"/>
      <c r="G80" s="94"/>
      <c r="H80" s="7"/>
      <c r="I80" s="4"/>
      <c r="J80" s="4"/>
      <c r="K80" s="4"/>
      <c r="L80" s="4"/>
      <c r="M80" s="4"/>
      <c r="N80" s="4"/>
      <c r="O80" s="4"/>
      <c r="P80" s="4"/>
      <c r="Q80" s="4"/>
    </row>
    <row r="81" spans="1:17" s="5" customFormat="1" ht="30" customHeight="1">
      <c r="A81" s="3">
        <f>A79+1</f>
        <v>46</v>
      </c>
      <c r="B81" s="85"/>
      <c r="C81" s="13" t="s">
        <v>131</v>
      </c>
      <c r="D81" s="6" t="s">
        <v>8</v>
      </c>
      <c r="E81" s="16">
        <v>67</v>
      </c>
      <c r="F81" s="15"/>
      <c r="G81" s="139"/>
      <c r="H81" s="109"/>
      <c r="I81" s="4"/>
      <c r="J81" s="4"/>
      <c r="K81" s="4"/>
      <c r="L81" s="4"/>
      <c r="M81" s="4"/>
      <c r="N81" s="4"/>
      <c r="O81" s="4"/>
      <c r="P81" s="4"/>
      <c r="Q81" s="4"/>
    </row>
    <row r="82" spans="1:17" s="117" customFormat="1" ht="15">
      <c r="A82" s="132" t="s">
        <v>69</v>
      </c>
      <c r="B82" s="88"/>
      <c r="C82" s="11" t="s">
        <v>86</v>
      </c>
      <c r="D82" s="95"/>
      <c r="E82" s="140"/>
      <c r="F82" s="140"/>
      <c r="G82" s="141"/>
      <c r="H82" s="5"/>
      <c r="I82" s="118"/>
      <c r="J82" s="118"/>
      <c r="K82" s="118"/>
      <c r="L82" s="118"/>
      <c r="M82" s="118"/>
      <c r="N82" s="118"/>
      <c r="O82" s="118"/>
      <c r="P82" s="118"/>
      <c r="Q82" s="118"/>
    </row>
    <row r="83" spans="1:17" s="117" customFormat="1" ht="15">
      <c r="A83" s="132"/>
      <c r="B83" s="150"/>
      <c r="C83" s="11" t="s">
        <v>94</v>
      </c>
      <c r="D83" s="95"/>
      <c r="E83" s="140"/>
      <c r="F83" s="140"/>
      <c r="G83" s="141"/>
      <c r="H83" s="5"/>
      <c r="I83" s="118"/>
      <c r="J83" s="118"/>
      <c r="K83" s="118"/>
      <c r="L83" s="118"/>
      <c r="M83" s="118"/>
      <c r="N83" s="118"/>
      <c r="O83" s="118"/>
      <c r="P83" s="118"/>
      <c r="Q83" s="118"/>
    </row>
    <row r="84" spans="1:21" s="117" customFormat="1" ht="45" customHeight="1">
      <c r="A84" s="160">
        <f>A81+1</f>
        <v>47</v>
      </c>
      <c r="B84" s="161"/>
      <c r="C84" s="119" t="s">
        <v>132</v>
      </c>
      <c r="D84" s="114" t="s">
        <v>8</v>
      </c>
      <c r="E84" s="113">
        <v>61</v>
      </c>
      <c r="F84" s="115"/>
      <c r="G84" s="139"/>
      <c r="H84" s="120"/>
      <c r="I84" s="121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</row>
    <row r="85" spans="1:17" s="117" customFormat="1" ht="30" customHeight="1">
      <c r="A85" s="160">
        <f>A84+1</f>
        <v>48</v>
      </c>
      <c r="B85" s="122"/>
      <c r="C85" s="119" t="s">
        <v>95</v>
      </c>
      <c r="D85" s="114" t="s">
        <v>8</v>
      </c>
      <c r="E85" s="113">
        <v>34</v>
      </c>
      <c r="F85" s="115"/>
      <c r="G85" s="139"/>
      <c r="H85" s="156"/>
      <c r="I85" s="118"/>
      <c r="J85" s="118"/>
      <c r="K85" s="118"/>
      <c r="L85" s="118"/>
      <c r="M85" s="118"/>
      <c r="N85" s="118"/>
      <c r="O85" s="118"/>
      <c r="P85" s="118"/>
      <c r="Q85" s="118"/>
    </row>
    <row r="86" spans="1:25" s="117" customFormat="1" ht="15" customHeight="1">
      <c r="A86" s="160">
        <f>A85+1</f>
        <v>49</v>
      </c>
      <c r="B86" s="122"/>
      <c r="C86" s="119" t="s">
        <v>96</v>
      </c>
      <c r="D86" s="114" t="s">
        <v>7</v>
      </c>
      <c r="E86" s="113">
        <v>1</v>
      </c>
      <c r="F86" s="115"/>
      <c r="G86" s="139"/>
      <c r="H86" s="168"/>
      <c r="I86" s="123">
        <v>300</v>
      </c>
      <c r="J86" s="120">
        <f>ROUND(I86*$J$9,2)</f>
        <v>0</v>
      </c>
      <c r="K86" s="116">
        <f>ROUND(E86*J86,2)</f>
        <v>0</v>
      </c>
      <c r="L86" s="162"/>
      <c r="M86" s="162"/>
      <c r="N86" s="162"/>
      <c r="O86" s="162"/>
      <c r="P86" s="162"/>
      <c r="Q86" s="118"/>
      <c r="R86" s="118"/>
      <c r="S86" s="118"/>
      <c r="T86" s="118"/>
      <c r="U86" s="118"/>
      <c r="V86" s="118"/>
      <c r="W86" s="118"/>
      <c r="X86" s="118"/>
      <c r="Y86" s="118"/>
    </row>
    <row r="87" spans="1:20" s="23" customFormat="1" ht="15">
      <c r="A87" s="45"/>
      <c r="B87" s="70"/>
      <c r="C87" s="11" t="s">
        <v>48</v>
      </c>
      <c r="D87" s="54"/>
      <c r="E87" s="55"/>
      <c r="F87" s="55"/>
      <c r="G87" s="56"/>
      <c r="H87" s="136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17" s="23" customFormat="1" ht="17.25" customHeight="1">
      <c r="A88" s="72">
        <f>A86+1</f>
        <v>50</v>
      </c>
      <c r="B88" s="60"/>
      <c r="C88" s="69" t="s">
        <v>41</v>
      </c>
      <c r="D88" s="65" t="s">
        <v>38</v>
      </c>
      <c r="E88" s="61">
        <v>1</v>
      </c>
      <c r="F88" s="62"/>
      <c r="G88" s="139"/>
      <c r="H88" s="137"/>
      <c r="I88" s="22"/>
      <c r="J88" s="22"/>
      <c r="K88" s="22"/>
      <c r="L88" s="22"/>
      <c r="M88" s="22"/>
      <c r="N88" s="22"/>
      <c r="O88" s="22"/>
      <c r="P88" s="22"/>
      <c r="Q88" s="22"/>
    </row>
    <row r="89" spans="1:8" ht="15">
      <c r="A89" s="45"/>
      <c r="B89" s="70" t="s">
        <v>40</v>
      </c>
      <c r="C89" s="53" t="s">
        <v>43</v>
      </c>
      <c r="D89" s="54"/>
      <c r="E89" s="55"/>
      <c r="F89" s="55"/>
      <c r="G89" s="56"/>
      <c r="H89" s="138"/>
    </row>
    <row r="90" spans="1:8" ht="18" customHeight="1">
      <c r="A90" s="175">
        <f>A88+1</f>
        <v>51</v>
      </c>
      <c r="B90" s="176"/>
      <c r="C90" s="177" t="s">
        <v>45</v>
      </c>
      <c r="D90" s="176" t="s">
        <v>6</v>
      </c>
      <c r="E90" s="178">
        <v>0.34</v>
      </c>
      <c r="F90" s="179"/>
      <c r="G90" s="139"/>
      <c r="H90" s="137"/>
    </row>
    <row r="91" spans="1:17" s="33" customFormat="1" ht="15">
      <c r="A91" s="88" t="s">
        <v>149</v>
      </c>
      <c r="B91" s="180"/>
      <c r="C91" s="180" t="s">
        <v>150</v>
      </c>
      <c r="D91" s="181"/>
      <c r="E91" s="181"/>
      <c r="F91" s="181"/>
      <c r="G91" s="182"/>
      <c r="H91" s="31"/>
      <c r="I91" s="32"/>
      <c r="J91" s="32"/>
      <c r="K91" s="32"/>
      <c r="L91" s="32"/>
      <c r="M91" s="32"/>
      <c r="N91" s="32"/>
      <c r="O91" s="32"/>
      <c r="P91" s="32"/>
      <c r="Q91" s="32"/>
    </row>
    <row r="92" spans="1:8" ht="15" customHeight="1">
      <c r="A92" s="91"/>
      <c r="B92" s="46" t="s">
        <v>5</v>
      </c>
      <c r="C92" s="53" t="s">
        <v>15</v>
      </c>
      <c r="D92" s="54"/>
      <c r="E92" s="55"/>
      <c r="F92" s="55"/>
      <c r="G92" s="56"/>
      <c r="H92" s="137"/>
    </row>
    <row r="93" spans="1:8" ht="35.25" customHeight="1">
      <c r="A93" s="128">
        <v>52</v>
      </c>
      <c r="B93" s="122"/>
      <c r="C93" s="124" t="s">
        <v>133</v>
      </c>
      <c r="D93" s="114" t="s">
        <v>6</v>
      </c>
      <c r="E93" s="113">
        <v>0.01</v>
      </c>
      <c r="F93" s="115"/>
      <c r="G93" s="139"/>
      <c r="H93" s="137"/>
    </row>
    <row r="94" spans="1:17" s="10" customFormat="1" ht="15">
      <c r="A94" s="86"/>
      <c r="B94" s="88" t="s">
        <v>60</v>
      </c>
      <c r="C94" s="11" t="s">
        <v>61</v>
      </c>
      <c r="D94" s="88"/>
      <c r="E94" s="140"/>
      <c r="F94" s="145"/>
      <c r="G94" s="146"/>
      <c r="H94" s="7"/>
      <c r="I94" s="9"/>
      <c r="J94" s="9"/>
      <c r="K94" s="9"/>
      <c r="L94" s="9"/>
      <c r="M94" s="9"/>
      <c r="N94" s="9"/>
      <c r="O94" s="9"/>
      <c r="P94" s="9"/>
      <c r="Q94" s="9"/>
    </row>
    <row r="95" spans="1:18" s="117" customFormat="1" ht="21" customHeight="1">
      <c r="A95" s="127">
        <v>53</v>
      </c>
      <c r="B95" s="122"/>
      <c r="C95" s="124" t="s">
        <v>134</v>
      </c>
      <c r="D95" s="114" t="s">
        <v>62</v>
      </c>
      <c r="E95" s="113">
        <v>5</v>
      </c>
      <c r="F95" s="115"/>
      <c r="G95" s="139"/>
      <c r="H95" s="152"/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s="117" customFormat="1" ht="19.5" customHeight="1">
      <c r="A96" s="127">
        <v>54</v>
      </c>
      <c r="B96" s="122"/>
      <c r="C96" s="124" t="s">
        <v>135</v>
      </c>
      <c r="D96" s="114" t="s">
        <v>62</v>
      </c>
      <c r="E96" s="113">
        <v>1</v>
      </c>
      <c r="F96" s="115"/>
      <c r="G96" s="139"/>
      <c r="H96" s="152"/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s="117" customFormat="1" ht="21.75" customHeight="1">
      <c r="A97" s="127">
        <v>55</v>
      </c>
      <c r="B97" s="122"/>
      <c r="C97" s="124" t="s">
        <v>136</v>
      </c>
      <c r="D97" s="114" t="s">
        <v>8</v>
      </c>
      <c r="E97" s="113">
        <v>1</v>
      </c>
      <c r="F97" s="115"/>
      <c r="G97" s="139"/>
      <c r="H97" s="152"/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s="117" customFormat="1" ht="20.25" customHeight="1">
      <c r="A98" s="127">
        <v>56</v>
      </c>
      <c r="B98" s="122"/>
      <c r="C98" s="124" t="s">
        <v>137</v>
      </c>
      <c r="D98" s="114" t="s">
        <v>38</v>
      </c>
      <c r="E98" s="113">
        <v>1</v>
      </c>
      <c r="F98" s="115"/>
      <c r="G98" s="139"/>
      <c r="H98" s="152"/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7" s="10" customFormat="1" ht="15">
      <c r="A99" s="174"/>
      <c r="B99" s="88" t="s">
        <v>63</v>
      </c>
      <c r="C99" s="11" t="s">
        <v>64</v>
      </c>
      <c r="D99" s="88"/>
      <c r="E99" s="140"/>
      <c r="F99" s="145"/>
      <c r="G99" s="146"/>
      <c r="H99" s="7"/>
      <c r="I99" s="9"/>
      <c r="J99" s="9"/>
      <c r="K99" s="9"/>
      <c r="L99" s="9"/>
      <c r="M99" s="9"/>
      <c r="N99" s="9"/>
      <c r="O99" s="9"/>
      <c r="P99" s="9"/>
      <c r="Q99" s="9"/>
    </row>
    <row r="100" spans="1:18" s="10" customFormat="1" ht="32.25" customHeight="1">
      <c r="A100" s="127">
        <v>57</v>
      </c>
      <c r="B100" s="122"/>
      <c r="C100" s="124" t="s">
        <v>138</v>
      </c>
      <c r="D100" s="114" t="s">
        <v>66</v>
      </c>
      <c r="E100" s="113">
        <v>6.5</v>
      </c>
      <c r="F100" s="115"/>
      <c r="G100" s="139"/>
      <c r="H100" s="152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s="10" customFormat="1" ht="19.5" customHeight="1">
      <c r="A101" s="174"/>
      <c r="B101" s="88" t="s">
        <v>139</v>
      </c>
      <c r="C101" s="11" t="s">
        <v>140</v>
      </c>
      <c r="D101" s="88"/>
      <c r="E101" s="140"/>
      <c r="F101" s="145"/>
      <c r="G101" s="146"/>
      <c r="H101" s="152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s="10" customFormat="1" ht="18.75" customHeight="1">
      <c r="A102" s="127">
        <v>58</v>
      </c>
      <c r="B102" s="122"/>
      <c r="C102" s="124" t="s">
        <v>141</v>
      </c>
      <c r="D102" s="114" t="s">
        <v>66</v>
      </c>
      <c r="E102" s="113">
        <v>1</v>
      </c>
      <c r="F102" s="115"/>
      <c r="G102" s="139"/>
      <c r="H102" s="152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s="10" customFormat="1" ht="30" customHeight="1">
      <c r="A103" s="127">
        <v>59</v>
      </c>
      <c r="B103" s="122"/>
      <c r="C103" s="124" t="s">
        <v>142</v>
      </c>
      <c r="D103" s="114" t="s">
        <v>8</v>
      </c>
      <c r="E103" s="113">
        <v>3.3</v>
      </c>
      <c r="F103" s="115"/>
      <c r="G103" s="139"/>
      <c r="H103" s="152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s="10" customFormat="1" ht="18.75" customHeight="1">
      <c r="A104" s="174"/>
      <c r="B104" s="88" t="s">
        <v>115</v>
      </c>
      <c r="C104" s="11" t="s">
        <v>148</v>
      </c>
      <c r="D104" s="88"/>
      <c r="E104" s="140"/>
      <c r="F104" s="145"/>
      <c r="G104" s="146"/>
      <c r="H104" s="152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8" ht="33" customHeight="1">
      <c r="A105" s="127">
        <v>60</v>
      </c>
      <c r="B105" s="122"/>
      <c r="C105" s="124" t="s">
        <v>144</v>
      </c>
      <c r="D105" s="114" t="s">
        <v>46</v>
      </c>
      <c r="E105" s="113">
        <v>5</v>
      </c>
      <c r="F105" s="115"/>
      <c r="G105" s="139"/>
      <c r="H105" s="137"/>
    </row>
    <row r="106" spans="1:8" ht="30" customHeight="1">
      <c r="A106" s="127">
        <v>61</v>
      </c>
      <c r="B106" s="122"/>
      <c r="C106" s="124" t="s">
        <v>145</v>
      </c>
      <c r="D106" s="114" t="s">
        <v>46</v>
      </c>
      <c r="E106" s="113">
        <v>0.8</v>
      </c>
      <c r="F106" s="115"/>
      <c r="G106" s="139"/>
      <c r="H106" s="137"/>
    </row>
    <row r="107" spans="1:8" ht="21.75" customHeight="1">
      <c r="A107" s="127">
        <v>62</v>
      </c>
      <c r="B107" s="122"/>
      <c r="C107" s="124" t="s">
        <v>146</v>
      </c>
      <c r="D107" s="114" t="s">
        <v>46</v>
      </c>
      <c r="E107" s="113">
        <v>0.8</v>
      </c>
      <c r="F107" s="115"/>
      <c r="G107" s="139"/>
      <c r="H107" s="137"/>
    </row>
    <row r="108" spans="1:17" s="64" customFormat="1" ht="18.75" customHeight="1">
      <c r="A108" s="127">
        <v>63</v>
      </c>
      <c r="B108" s="122"/>
      <c r="C108" s="124" t="s">
        <v>147</v>
      </c>
      <c r="D108" s="114" t="s">
        <v>8</v>
      </c>
      <c r="E108" s="113">
        <v>2</v>
      </c>
      <c r="F108" s="115"/>
      <c r="G108" s="139"/>
      <c r="H108" s="42"/>
      <c r="I108" s="63"/>
      <c r="J108" s="63"/>
      <c r="K108" s="63"/>
      <c r="L108" s="63"/>
      <c r="M108" s="63"/>
      <c r="N108" s="63"/>
      <c r="O108" s="63"/>
      <c r="P108" s="63"/>
      <c r="Q108" s="63"/>
    </row>
    <row r="109" spans="1:17" s="64" customFormat="1" ht="15.75" thickBot="1">
      <c r="A109" s="74"/>
      <c r="B109" s="75"/>
      <c r="C109" s="76"/>
      <c r="D109" s="77"/>
      <c r="E109" s="78"/>
      <c r="G109" s="79"/>
      <c r="H109" s="42"/>
      <c r="I109" s="63"/>
      <c r="J109" s="63"/>
      <c r="K109" s="63"/>
      <c r="L109" s="63"/>
      <c r="M109" s="63"/>
      <c r="N109" s="63"/>
      <c r="O109" s="63"/>
      <c r="P109" s="63"/>
      <c r="Q109" s="63"/>
    </row>
    <row r="110" spans="1:17" s="64" customFormat="1" ht="15.75" thickBot="1">
      <c r="A110" s="74"/>
      <c r="B110" s="80"/>
      <c r="C110" s="201" t="s">
        <v>143</v>
      </c>
      <c r="D110" s="202"/>
      <c r="E110" s="202"/>
      <c r="F110" s="203"/>
      <c r="G110" s="147">
        <f>SUM(G11:G109)</f>
        <v>0</v>
      </c>
      <c r="H110" s="42"/>
      <c r="I110" s="63"/>
      <c r="J110" s="63"/>
      <c r="K110" s="63"/>
      <c r="L110" s="63"/>
      <c r="M110" s="63"/>
      <c r="N110" s="63"/>
      <c r="O110" s="63"/>
      <c r="P110" s="63"/>
      <c r="Q110" s="63"/>
    </row>
    <row r="111" spans="1:7" ht="15.75" thickBot="1">
      <c r="A111" s="81"/>
      <c r="B111" s="80"/>
      <c r="C111" s="24"/>
      <c r="G111" s="148"/>
    </row>
    <row r="112" spans="1:7" ht="15.75" thickBot="1">
      <c r="A112" s="81"/>
      <c r="B112" s="80"/>
      <c r="C112" s="183" t="s">
        <v>37</v>
      </c>
      <c r="D112" s="183"/>
      <c r="E112" s="183"/>
      <c r="F112" s="184"/>
      <c r="G112" s="147">
        <f>G113-G110</f>
        <v>0</v>
      </c>
    </row>
    <row r="113" spans="1:7" ht="15.75" thickBot="1">
      <c r="A113" s="81"/>
      <c r="B113" s="80"/>
      <c r="C113" s="183" t="s">
        <v>36</v>
      </c>
      <c r="D113" s="183"/>
      <c r="E113" s="183"/>
      <c r="F113" s="184"/>
      <c r="G113" s="149">
        <f>G110*1.23</f>
        <v>0</v>
      </c>
    </row>
    <row r="114" spans="1:7" ht="15">
      <c r="A114" s="81"/>
      <c r="B114" s="80"/>
      <c r="C114" s="82"/>
      <c r="D114" s="82"/>
      <c r="E114" s="82"/>
      <c r="F114" s="82"/>
      <c r="G114" s="83"/>
    </row>
    <row r="120" ht="12.75">
      <c r="G120" s="110"/>
    </row>
  </sheetData>
  <sheetProtection/>
  <mergeCells count="12">
    <mergeCell ref="F1:G1"/>
    <mergeCell ref="D5:E5"/>
    <mergeCell ref="F5:F6"/>
    <mergeCell ref="G5:G6"/>
    <mergeCell ref="C110:F110"/>
    <mergeCell ref="C112:F112"/>
    <mergeCell ref="C113:F113"/>
    <mergeCell ref="A2:G2"/>
    <mergeCell ref="A3:G3"/>
    <mergeCell ref="A5:A6"/>
    <mergeCell ref="B5:B6"/>
    <mergeCell ref="C5:C6"/>
  </mergeCells>
  <printOptions horizontalCentered="1"/>
  <pageMargins left="0.7874015748031497" right="0.3937007874015748" top="0.3937007874015748" bottom="0.3937007874015748" header="0" footer="0"/>
  <pageSetup fitToHeight="3" horizontalDpi="600" verticalDpi="600" orientation="portrait" paperSize="9" scale="59" r:id="rId1"/>
  <rowBreaks count="2" manualBreakCount="2">
    <brk id="41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Dariusz Żmich</cp:lastModifiedBy>
  <cp:lastPrinted>2022-09-20T08:56:43Z</cp:lastPrinted>
  <dcterms:created xsi:type="dcterms:W3CDTF">1997-02-26T13:46:56Z</dcterms:created>
  <dcterms:modified xsi:type="dcterms:W3CDTF">2023-09-22T06:40:24Z</dcterms:modified>
  <cp:category/>
  <cp:version/>
  <cp:contentType/>
  <cp:contentStatus/>
</cp:coreProperties>
</file>