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a.kurpeta\Desktop\"/>
    </mc:Choice>
  </mc:AlternateContent>
  <xr:revisionPtr revIDLastSave="0" documentId="13_ncr:1_{80CC2CEC-5E4C-4A99-8646-1D52EB1CAE08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Zestawienie leasingów" sheetId="1" r:id="rId1"/>
    <sheet name="wiekowanie należności" sheetId="2" r:id="rId2"/>
    <sheet name="wiekowanie zobowiązań" sheetId="3" r:id="rId3"/>
    <sheet name="Aktywa" sheetId="4" r:id="rId4"/>
    <sheet name="Pasywa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8" i="5" l="1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C64" i="5"/>
  <c r="D64" i="5" s="1"/>
  <c r="D61" i="5"/>
  <c r="D60" i="5"/>
  <c r="C59" i="5"/>
  <c r="C57" i="5" s="1"/>
  <c r="D57" i="5" s="1"/>
  <c r="D58" i="5"/>
  <c r="D56" i="5"/>
  <c r="D55" i="5"/>
  <c r="D54" i="5"/>
  <c r="D53" i="5"/>
  <c r="D52" i="5"/>
  <c r="D51" i="5"/>
  <c r="D50" i="5"/>
  <c r="D49" i="5"/>
  <c r="C48" i="5"/>
  <c r="D48" i="5" s="1"/>
  <c r="D47" i="5"/>
  <c r="D46" i="5"/>
  <c r="D45" i="5"/>
  <c r="C44" i="5"/>
  <c r="C33" i="5" s="1"/>
  <c r="D33" i="5" s="1"/>
  <c r="D43" i="5"/>
  <c r="D42" i="5"/>
  <c r="D41" i="5"/>
  <c r="D40" i="5"/>
  <c r="D39" i="5"/>
  <c r="D38" i="5"/>
  <c r="D37" i="5"/>
  <c r="D36" i="5"/>
  <c r="D35" i="5"/>
  <c r="D34" i="5"/>
  <c r="D32" i="5"/>
  <c r="D31" i="5"/>
  <c r="D30" i="5"/>
  <c r="D29" i="5"/>
  <c r="D28" i="5"/>
  <c r="C27" i="5"/>
  <c r="C24" i="5" s="1"/>
  <c r="D24" i="5" s="1"/>
  <c r="D26" i="5"/>
  <c r="D25" i="5"/>
  <c r="D23" i="5"/>
  <c r="D22" i="5"/>
  <c r="D21" i="5"/>
  <c r="C21" i="5"/>
  <c r="D20" i="5"/>
  <c r="D19" i="5"/>
  <c r="C18" i="5"/>
  <c r="C16" i="5" s="1"/>
  <c r="D17" i="5"/>
  <c r="D14" i="5"/>
  <c r="D13" i="5"/>
  <c r="D12" i="5"/>
  <c r="D11" i="5"/>
  <c r="D10" i="5"/>
  <c r="C9" i="5"/>
  <c r="D9" i="5" s="1"/>
  <c r="D8" i="5"/>
  <c r="D7" i="5"/>
  <c r="D6" i="5"/>
  <c r="D5" i="5"/>
  <c r="D4" i="5"/>
  <c r="C3" i="5"/>
  <c r="D3" i="5" s="1"/>
  <c r="D92" i="4"/>
  <c r="D89" i="4"/>
  <c r="D88" i="4"/>
  <c r="D87" i="4"/>
  <c r="D86" i="4"/>
  <c r="D85" i="4"/>
  <c r="D84" i="4"/>
  <c r="D83" i="4"/>
  <c r="C82" i="4"/>
  <c r="D82" i="4" s="1"/>
  <c r="D81" i="4"/>
  <c r="D80" i="4"/>
  <c r="D79" i="4"/>
  <c r="D78" i="4"/>
  <c r="C77" i="4"/>
  <c r="D77" i="4" s="1"/>
  <c r="D76" i="4"/>
  <c r="D75" i="4"/>
  <c r="D74" i="4"/>
  <c r="D73" i="4"/>
  <c r="C72" i="4"/>
  <c r="C71" i="4" s="1"/>
  <c r="D69" i="4"/>
  <c r="D68" i="4"/>
  <c r="D67" i="4"/>
  <c r="D66" i="4"/>
  <c r="D65" i="4"/>
  <c r="C64" i="4"/>
  <c r="C63" i="4" s="1"/>
  <c r="D63" i="4" s="1"/>
  <c r="D62" i="4"/>
  <c r="D61" i="4"/>
  <c r="D60" i="4"/>
  <c r="C59" i="4"/>
  <c r="D59" i="4" s="1"/>
  <c r="D57" i="4"/>
  <c r="D56" i="4"/>
  <c r="D55" i="4"/>
  <c r="D54" i="4"/>
  <c r="C54" i="4"/>
  <c r="C53" i="4"/>
  <c r="D53" i="4" s="1"/>
  <c r="D51" i="4"/>
  <c r="D50" i="4"/>
  <c r="D49" i="4"/>
  <c r="D48" i="4"/>
  <c r="D47" i="4"/>
  <c r="C46" i="4"/>
  <c r="D44" i="4"/>
  <c r="D43" i="4"/>
  <c r="C42" i="4"/>
  <c r="D42" i="4" s="1"/>
  <c r="D41" i="4"/>
  <c r="D40" i="4"/>
  <c r="D39" i="4"/>
  <c r="D38" i="4"/>
  <c r="D37" i="4"/>
  <c r="D36" i="4"/>
  <c r="C36" i="4"/>
  <c r="D35" i="4"/>
  <c r="D34" i="4"/>
  <c r="D33" i="4"/>
  <c r="D32" i="4"/>
  <c r="D31" i="4"/>
  <c r="C31" i="4"/>
  <c r="D30" i="4"/>
  <c r="D29" i="4"/>
  <c r="D28" i="4"/>
  <c r="D27" i="4"/>
  <c r="D26" i="4"/>
  <c r="C26" i="4"/>
  <c r="C25" i="4"/>
  <c r="D25" i="4" s="1"/>
  <c r="D24" i="4"/>
  <c r="D23" i="4"/>
  <c r="D21" i="4"/>
  <c r="D20" i="4"/>
  <c r="D19" i="4"/>
  <c r="C18" i="4"/>
  <c r="D18" i="4" s="1"/>
  <c r="D17" i="4"/>
  <c r="D16" i="4"/>
  <c r="D15" i="4"/>
  <c r="D14" i="4"/>
  <c r="D13" i="4"/>
  <c r="D12" i="4"/>
  <c r="D11" i="4"/>
  <c r="C10" i="4"/>
  <c r="D10" i="4" s="1"/>
  <c r="C9" i="4"/>
  <c r="D9" i="4" s="1"/>
  <c r="D8" i="4"/>
  <c r="D7" i="4"/>
  <c r="D6" i="4"/>
  <c r="D5" i="4"/>
  <c r="D4" i="4"/>
  <c r="C4" i="4"/>
  <c r="D16" i="5" l="1"/>
  <c r="C15" i="5"/>
  <c r="D15" i="5" s="1"/>
  <c r="D18" i="5"/>
  <c r="D27" i="5"/>
  <c r="D59" i="5"/>
  <c r="D44" i="5"/>
  <c r="D71" i="4"/>
  <c r="C70" i="4"/>
  <c r="D70" i="4" s="1"/>
  <c r="D64" i="4"/>
  <c r="D72" i="4"/>
  <c r="C58" i="4"/>
  <c r="D58" i="4" s="1"/>
  <c r="C22" i="4"/>
  <c r="D22" i="4" s="1"/>
  <c r="D46" i="4"/>
  <c r="C62" i="5" l="1"/>
  <c r="D62" i="5" s="1"/>
  <c r="C52" i="4"/>
  <c r="C3" i="4"/>
  <c r="D52" i="4" l="1"/>
  <c r="C45" i="4"/>
  <c r="D45" i="4" s="1"/>
  <c r="C90" i="4"/>
  <c r="D90" i="4" s="1"/>
  <c r="D3" i="4"/>
  <c r="I30" i="3" l="1"/>
  <c r="I29" i="3"/>
  <c r="I28" i="3"/>
  <c r="I27" i="3"/>
  <c r="I18" i="3" s="1"/>
  <c r="I26" i="3"/>
  <c r="I25" i="3"/>
  <c r="I24" i="3"/>
  <c r="I23" i="3"/>
  <c r="I22" i="3"/>
  <c r="H22" i="3"/>
  <c r="G22" i="3"/>
  <c r="F22" i="3"/>
  <c r="E22" i="3"/>
  <c r="D22" i="3"/>
  <c r="I21" i="3"/>
  <c r="H18" i="3"/>
  <c r="G18" i="3"/>
  <c r="F18" i="3"/>
  <c r="E18" i="3"/>
  <c r="D18" i="3"/>
  <c r="I17" i="3"/>
  <c r="I16" i="3"/>
  <c r="I15" i="3"/>
  <c r="I14" i="3" s="1"/>
  <c r="I13" i="3" s="1"/>
  <c r="H14" i="3"/>
  <c r="G14" i="3"/>
  <c r="F14" i="3"/>
  <c r="F13" i="3" s="1"/>
  <c r="E14" i="3"/>
  <c r="E13" i="3" s="1"/>
  <c r="D14" i="3"/>
  <c r="D13" i="3" s="1"/>
  <c r="H13" i="3"/>
  <c r="G13" i="3"/>
  <c r="I12" i="3"/>
  <c r="I11" i="3"/>
  <c r="I10" i="3"/>
  <c r="I9" i="3"/>
  <c r="I8" i="3" s="1"/>
  <c r="H9" i="3"/>
  <c r="H8" i="3" s="1"/>
  <c r="H31" i="3" s="1"/>
  <c r="G9" i="3"/>
  <c r="G8" i="3" s="1"/>
  <c r="G31" i="3" s="1"/>
  <c r="F9" i="3"/>
  <c r="F8" i="3" s="1"/>
  <c r="F31" i="3" s="1"/>
  <c r="E9" i="3"/>
  <c r="E8" i="3" s="1"/>
  <c r="D9" i="3"/>
  <c r="D8" i="3" s="1"/>
  <c r="I24" i="2"/>
  <c r="I23" i="2"/>
  <c r="I22" i="2"/>
  <c r="I21" i="2"/>
  <c r="I20" i="2"/>
  <c r="I19" i="2"/>
  <c r="I18" i="2" s="1"/>
  <c r="H19" i="2"/>
  <c r="H18" i="2" s="1"/>
  <c r="G19" i="2"/>
  <c r="G18" i="2" s="1"/>
  <c r="F19" i="2"/>
  <c r="F18" i="2" s="1"/>
  <c r="E19" i="2"/>
  <c r="E18" i="2" s="1"/>
  <c r="D19" i="2"/>
  <c r="D18" i="2"/>
  <c r="I17" i="2"/>
  <c r="I13" i="2" s="1"/>
  <c r="I16" i="2"/>
  <c r="I15" i="2"/>
  <c r="I14" i="2"/>
  <c r="H14" i="2"/>
  <c r="H13" i="2" s="1"/>
  <c r="G14" i="2"/>
  <c r="F14" i="2"/>
  <c r="E14" i="2"/>
  <c r="E13" i="2" s="1"/>
  <c r="D14" i="2"/>
  <c r="G13" i="2"/>
  <c r="F13" i="2"/>
  <c r="D13" i="2"/>
  <c r="I12" i="2"/>
  <c r="I11" i="2"/>
  <c r="I10" i="2"/>
  <c r="I9" i="2"/>
  <c r="I8" i="2" s="1"/>
  <c r="H9" i="2"/>
  <c r="H8" i="2" s="1"/>
  <c r="H25" i="2" s="1"/>
  <c r="G9" i="2"/>
  <c r="G8" i="2" s="1"/>
  <c r="G25" i="2" s="1"/>
  <c r="F9" i="2"/>
  <c r="F8" i="2" s="1"/>
  <c r="E9" i="2"/>
  <c r="E8" i="2" s="1"/>
  <c r="E25" i="2" s="1"/>
  <c r="D9" i="2"/>
  <c r="D8" i="2" s="1"/>
  <c r="D25" i="2" s="1"/>
  <c r="I31" i="3" l="1"/>
  <c r="E31" i="3"/>
  <c r="D31" i="3"/>
  <c r="I32" i="3" s="1"/>
  <c r="I25" i="2"/>
  <c r="F25" i="2"/>
  <c r="I26" i="2" s="1"/>
</calcChain>
</file>

<file path=xl/sharedStrings.xml><?xml version="1.0" encoding="utf-8"?>
<sst xmlns="http://schemas.openxmlformats.org/spreadsheetml/2006/main" count="453" uniqueCount="297">
  <si>
    <t>Wartość sprzętu z dnia zawarcia umowy</t>
  </si>
  <si>
    <t>Data zawarcia umowy</t>
  </si>
  <si>
    <t>Średnia wysokość raty</t>
  </si>
  <si>
    <t>Data zakończenia</t>
  </si>
  <si>
    <t>Podmiot finansujący</t>
  </si>
  <si>
    <t>Sprzęt finansowany</t>
  </si>
  <si>
    <t>Rodzaj zobowiązania</t>
  </si>
  <si>
    <t>Leasing opercyjny</t>
  </si>
  <si>
    <t>BFF Medfinance S.A.</t>
  </si>
  <si>
    <t>5 szt. Ambulansów m. Volksvagen Crafter</t>
  </si>
  <si>
    <t>PRIME CAR MANAGEMENTS.A.</t>
  </si>
  <si>
    <t>2szt. Samochodów Ranault Master</t>
  </si>
  <si>
    <t>EFL Grupa Credit Agricole</t>
  </si>
  <si>
    <t xml:space="preserve">  Samochód Renault Master</t>
  </si>
  <si>
    <t>Samochód Specjalny: Volksvagen Crafter 35</t>
  </si>
  <si>
    <t>Leasing finansowy</t>
  </si>
  <si>
    <t>5 szt. Defibrylatorów</t>
  </si>
  <si>
    <t>Zestawienie leasingów na dzień 30.06.2023</t>
  </si>
  <si>
    <t>Wartość zadłużenia wg harmonogramu z umowy na dz. 30.06.23 (kapitał + odsetki)</t>
  </si>
  <si>
    <t>Sporządziła: A.Kurpeta</t>
  </si>
  <si>
    <t>NALEŻNOŚCI KRÓTKOTERMINOWE</t>
  </si>
  <si>
    <t>według struktury czasowej na dzień 31.05.2023 roku</t>
  </si>
  <si>
    <t>Lp.</t>
  </si>
  <si>
    <t>Treść</t>
  </si>
  <si>
    <t>Nie przeterminowane</t>
  </si>
  <si>
    <t>Przeterminow. do 30 dni</t>
  </si>
  <si>
    <t>Przeterminow. do 60 dni</t>
  </si>
  <si>
    <t>Przeterminow. do 90 dni</t>
  </si>
  <si>
    <t>Przeterminow. Powyżej 90 dni</t>
  </si>
  <si>
    <t>Stan na dzień 31.05.2023</t>
  </si>
  <si>
    <t>1.</t>
  </si>
  <si>
    <t>Należności  od jednostek powiązanych</t>
  </si>
  <si>
    <t>a)</t>
  </si>
  <si>
    <t>Z tytułu dostaw i usług, o okresie spłaty :</t>
  </si>
  <si>
    <t>- do 12 miesięcy</t>
  </si>
  <si>
    <t>- powyżej 12 miesięcy</t>
  </si>
  <si>
    <t>b)</t>
  </si>
  <si>
    <t>Inne</t>
  </si>
  <si>
    <t>2.</t>
  </si>
  <si>
    <t>Nalezności od pozostałych jednostek z zaangażowaniem kapitałowym</t>
  </si>
  <si>
    <t>z tytułu dostaw i usług o okresie spłaty:</t>
  </si>
  <si>
    <t xml:space="preserve"> - do 12 miesięcy</t>
  </si>
  <si>
    <t xml:space="preserve"> - powyżej 12 miesięcy</t>
  </si>
  <si>
    <t>inne</t>
  </si>
  <si>
    <t>3.</t>
  </si>
  <si>
    <t>Należności od pozostałych jednostek</t>
  </si>
  <si>
    <t>z tyt. podatków, dotacji, ceł, ubezp. społ. i zdrowotnych</t>
  </si>
  <si>
    <t>c)</t>
  </si>
  <si>
    <t>d)</t>
  </si>
  <si>
    <t>Dochodzone na drodze sądowej</t>
  </si>
  <si>
    <t>RAZEM</t>
  </si>
  <si>
    <t>kontrola</t>
  </si>
  <si>
    <t>NALEŻNOŚCI WYKAZANE WARTOŚCIĄ  BRUTTO</t>
  </si>
  <si>
    <t>NALEŻNOŚCI PRZETERMINOWANE POWYŻEJ 90 DNI DOTYCZĄ W WIĘKSZOŚCI SPRAW SĄDOWYCH</t>
  </si>
  <si>
    <t>ZOBOWIAZANIA KRÓTKOTERMINOWE</t>
  </si>
  <si>
    <t>Przeterminow. Powyżej 90 dni 12 m-cy</t>
  </si>
  <si>
    <t>Zobowiązania  wobec jednostek powiązanych</t>
  </si>
  <si>
    <t>Z tytułu dostaw i usług, o okresie wymagalności :</t>
  </si>
  <si>
    <t>Zobowiązania wobec  pozostałych jednostek, w których  jednostka posiada   zaangażowanie w kapitale</t>
  </si>
  <si>
    <t>z tytułu dostaw i usług o okresie wymagalności:</t>
  </si>
  <si>
    <t>Zobowiązania wobec pozostałych jednostek</t>
  </si>
  <si>
    <t>kredyty i pożyczki</t>
  </si>
  <si>
    <t>z tytułu emisji dłużnych papierów wartościowych</t>
  </si>
  <si>
    <t>inne zobowiązania finansowe</t>
  </si>
  <si>
    <t>e)</t>
  </si>
  <si>
    <t>zaliczki otrzymane na dostawy i usługi</t>
  </si>
  <si>
    <t>f)</t>
  </si>
  <si>
    <t>zobowiązania wekslowe</t>
  </si>
  <si>
    <t>g)</t>
  </si>
  <si>
    <t>z tytułu podatków, ceł, ubezpieczeń społecznych i zdrowotnych oraz innychtytułów publicznoprawnych</t>
  </si>
  <si>
    <t>h)</t>
  </si>
  <si>
    <t>z tytułu wynagrodzeń</t>
  </si>
  <si>
    <t>i)</t>
  </si>
  <si>
    <t>j)</t>
  </si>
  <si>
    <t>Fundusze specjalne</t>
  </si>
  <si>
    <t>KOD</t>
  </si>
  <si>
    <t>WYSZCZEGÓLNIENIE</t>
  </si>
  <si>
    <t>/tys. zł</t>
  </si>
  <si>
    <t>4.</t>
  </si>
  <si>
    <t>A</t>
  </si>
  <si>
    <t>Aktywa trwałe</t>
  </si>
  <si>
    <t>A.I.</t>
  </si>
  <si>
    <t>Wartości niematerialne i prawne</t>
  </si>
  <si>
    <t>A.I.1</t>
  </si>
  <si>
    <t>Koszty zakończonych prac rozwojowych</t>
  </si>
  <si>
    <t>A.I.2</t>
  </si>
  <si>
    <t>Wartość firmy</t>
  </si>
  <si>
    <t>A.I.3</t>
  </si>
  <si>
    <t>Inne wartości niematerialne i prawne</t>
  </si>
  <si>
    <t>A.I.4</t>
  </si>
  <si>
    <t>Zaliczki na wartości niematerialne i prawne</t>
  </si>
  <si>
    <t>A.II.</t>
  </si>
  <si>
    <t>Rzeczowe aktywa trwałe</t>
  </si>
  <si>
    <t>A.II.1</t>
  </si>
  <si>
    <t>Środki trwałe</t>
  </si>
  <si>
    <t>A.II.1.a</t>
  </si>
  <si>
    <t>grunty (w tym prawo użytkowania wieczystego gruntu)</t>
  </si>
  <si>
    <t>A.II.1.b</t>
  </si>
  <si>
    <t xml:space="preserve">budynki, lokale, prawa do lokali i obiekty inżynierii lądowej i wodnej </t>
  </si>
  <si>
    <t>A.II.1.c</t>
  </si>
  <si>
    <t>urządzenia techniczne i maszyny</t>
  </si>
  <si>
    <t>A.II.1.d</t>
  </si>
  <si>
    <t>środki transportu</t>
  </si>
  <si>
    <t>A.II.1.e</t>
  </si>
  <si>
    <t>inne środki trwałe</t>
  </si>
  <si>
    <t>A.II.2</t>
  </si>
  <si>
    <t>Środki trwałe w budowie</t>
  </si>
  <si>
    <t>A.II.3</t>
  </si>
  <si>
    <t>Zaliczki na środki trwałe w budowie</t>
  </si>
  <si>
    <t>A.III.</t>
  </si>
  <si>
    <t>Należności długoterminowe</t>
  </si>
  <si>
    <t>A.III.1</t>
  </si>
  <si>
    <t>Od jednostek powiązanych</t>
  </si>
  <si>
    <t>A.III.2</t>
  </si>
  <si>
    <t>Od pozostałych jednostek, w których jednostka posiada zaangażowanie w kapitale</t>
  </si>
  <si>
    <t>A.III.3</t>
  </si>
  <si>
    <t>Od pozostałych jednostek</t>
  </si>
  <si>
    <t>A.IV.</t>
  </si>
  <si>
    <t>Inwestycje długoterminowe</t>
  </si>
  <si>
    <t>A.IV.1</t>
  </si>
  <si>
    <t>Nieruchomości</t>
  </si>
  <si>
    <t>A.IV.2</t>
  </si>
  <si>
    <t>A.IV.3</t>
  </si>
  <si>
    <t>Długoterminowe aktywa finansowe</t>
  </si>
  <si>
    <t>A.IV.3.a</t>
  </si>
  <si>
    <t>w jednostkach powiązanych</t>
  </si>
  <si>
    <t>A.IV.3.a -</t>
  </si>
  <si>
    <t>udziały lub akcje</t>
  </si>
  <si>
    <t>inne papiery wartościowe</t>
  </si>
  <si>
    <t>udzielone pożyczki</t>
  </si>
  <si>
    <t>inne długoterminowe aktywa finansowe</t>
  </si>
  <si>
    <t>A.IV.3.b</t>
  </si>
  <si>
    <t>w pozostałych jednostkach, w których jednostka posiada zaangażowanie w kapitale</t>
  </si>
  <si>
    <t>A.IV.3.b -</t>
  </si>
  <si>
    <t>A.IV.3.c</t>
  </si>
  <si>
    <t>w pozostałych jednostkach</t>
  </si>
  <si>
    <t>A.IV.3.c -</t>
  </si>
  <si>
    <t>A.IV.4</t>
  </si>
  <si>
    <t>Inne inwestycje długoterminowe</t>
  </si>
  <si>
    <t>A.V.</t>
  </si>
  <si>
    <t>Długoterminowe rozliczenia międzyokresowe</t>
  </si>
  <si>
    <t>A.V.1.</t>
  </si>
  <si>
    <t>Aktywa z tytułu odroczonego podatku dochodowego</t>
  </si>
  <si>
    <t>A.V.2.</t>
  </si>
  <si>
    <t>Inne rozliczenia międzyokresowe</t>
  </si>
  <si>
    <t>B.</t>
  </si>
  <si>
    <t>Aktywa obrotowe</t>
  </si>
  <si>
    <t>B.I.</t>
  </si>
  <si>
    <t>Zapasy</t>
  </si>
  <si>
    <t>B.I.1</t>
  </si>
  <si>
    <t>Materiały</t>
  </si>
  <si>
    <t>B.I.2</t>
  </si>
  <si>
    <t>Półprodukty i produkty w toku</t>
  </si>
  <si>
    <t>B.I.3</t>
  </si>
  <si>
    <t>Produkty gotowe</t>
  </si>
  <si>
    <t>B.I.4</t>
  </si>
  <si>
    <t>Towary</t>
  </si>
  <si>
    <t>B.I.5</t>
  </si>
  <si>
    <t xml:space="preserve">Zaliczki na dostawy i usługi </t>
  </si>
  <si>
    <t>B.II.</t>
  </si>
  <si>
    <t>Należności krótkoterminowe</t>
  </si>
  <si>
    <t>B.II.1</t>
  </si>
  <si>
    <t xml:space="preserve">Należności od jednostek powiązanych </t>
  </si>
  <si>
    <t xml:space="preserve">B.II.1.a </t>
  </si>
  <si>
    <t>z tytułu dostaw i usług, o okresie spłaty:</t>
  </si>
  <si>
    <t>B.II.1.a -</t>
  </si>
  <si>
    <t xml:space="preserve">   -  do 12 miesięcy</t>
  </si>
  <si>
    <t xml:space="preserve">   -  powyżej 12 miesięcy</t>
  </si>
  <si>
    <t>B.II.1.b</t>
  </si>
  <si>
    <t>B.II.2</t>
  </si>
  <si>
    <t>Należności od pozostałych jednostek, w których jednostka posiada zaangażowanie w kapitale</t>
  </si>
  <si>
    <t>B.II.2.a</t>
  </si>
  <si>
    <t>B.II.2.a -</t>
  </si>
  <si>
    <t>B.II.2.b</t>
  </si>
  <si>
    <t>B.II.3</t>
  </si>
  <si>
    <t xml:space="preserve">Należności od pozostałych jednostek </t>
  </si>
  <si>
    <t>B.II.3.a</t>
  </si>
  <si>
    <t>B.II.3.a -</t>
  </si>
  <si>
    <t>B.II.3.b</t>
  </si>
  <si>
    <t>z tytułu podatków, dotacji, ceł, ubezpieczeń społecznych i zdrowotnych oraz innych tytułów publicznoprawnych</t>
  </si>
  <si>
    <t>B.II.3.c</t>
  </si>
  <si>
    <t>B.II.3.d</t>
  </si>
  <si>
    <t>dochodzone na drodze sądowej</t>
  </si>
  <si>
    <t>B.III.</t>
  </si>
  <si>
    <t>Inwestycje krótkoterminowe</t>
  </si>
  <si>
    <t>B.III.1</t>
  </si>
  <si>
    <t>Krótkoterminowe aktywa finansowe</t>
  </si>
  <si>
    <t>B.III.1.a</t>
  </si>
  <si>
    <t>B.III.1.a -</t>
  </si>
  <si>
    <t>inne krótkoterminowe aktywa finansowe</t>
  </si>
  <si>
    <t>B.III.1.b</t>
  </si>
  <si>
    <t>B.III.1.b -</t>
  </si>
  <si>
    <t>B.III.1.c</t>
  </si>
  <si>
    <t>środki pieniężne i inne aktywa pieniężne</t>
  </si>
  <si>
    <t>B.III.1.c -</t>
  </si>
  <si>
    <t>środki pieniężne w kasie i na rachunkach</t>
  </si>
  <si>
    <t>inne środki pieniężne</t>
  </si>
  <si>
    <t>inne aktywa pieniężne</t>
  </si>
  <si>
    <t>B.III.2</t>
  </si>
  <si>
    <t>Inne inwestycje krótkoterminowe</t>
  </si>
  <si>
    <t>B.IV.</t>
  </si>
  <si>
    <t>Krótkoterminowe rozliczenia międzyokresowe</t>
  </si>
  <si>
    <t>C.</t>
  </si>
  <si>
    <t>Należne wpłaty na kapitał(fundusz) podstawowy</t>
  </si>
  <si>
    <t>D.</t>
  </si>
  <si>
    <t>Udziały (akcje) własne</t>
  </si>
  <si>
    <t>AKTYWA RAZEM</t>
  </si>
  <si>
    <t>Należności  wymagalne</t>
  </si>
  <si>
    <t>31.05.2023</t>
  </si>
  <si>
    <t>Kapitał (fundusz) własny</t>
  </si>
  <si>
    <t>Kapitał (fundusz) podstawowy</t>
  </si>
  <si>
    <t>Kapitał (fundusz) zapasowy, w tym:</t>
  </si>
  <si>
    <t>A.II. -</t>
  </si>
  <si>
    <t>nadwyżka wartości sprzedaży (wartości emisyjnej) nad wartością nominalną udziałów (akcji)</t>
  </si>
  <si>
    <t>Kapitał (fundusz) z aktualizacji wyceny, w tym:</t>
  </si>
  <si>
    <t>A.III.-</t>
  </si>
  <si>
    <t>z tytułu aktualizacji wartości godziwej</t>
  </si>
  <si>
    <t>Pozostałe kapitały (fundusze) rezerwowe, w tym:</t>
  </si>
  <si>
    <t>A.IV.-</t>
  </si>
  <si>
    <t>tworzone zgodnie z umową (statutem) spółki</t>
  </si>
  <si>
    <t>na udziały (akcje) własne</t>
  </si>
  <si>
    <t>A.V</t>
  </si>
  <si>
    <t>Zysk (strata) z lat ubiegłych</t>
  </si>
  <si>
    <t>A.VI</t>
  </si>
  <si>
    <t>Zysk (strata) netto</t>
  </si>
  <si>
    <t>A.VII</t>
  </si>
  <si>
    <t>Odpisy z zysku netto w ciągu roku obrotowego (wielkość ujemna)</t>
  </si>
  <si>
    <t>B</t>
  </si>
  <si>
    <t>Zobowiązania i rezerwy na zobowiązania</t>
  </si>
  <si>
    <t>B.I</t>
  </si>
  <si>
    <t>Rezerwy na zobowiązania</t>
  </si>
  <si>
    <t>Rezerwa z tytułu odroczonego podatku dochodowego</t>
  </si>
  <si>
    <t>Rezerwa na świadczenia emerytalne i podobne</t>
  </si>
  <si>
    <t>B.I.2.-</t>
  </si>
  <si>
    <t>długoterminowa</t>
  </si>
  <si>
    <t>krótkoterminowa</t>
  </si>
  <si>
    <t>Pozostałe rezerwy</t>
  </si>
  <si>
    <t>B.I.3.-</t>
  </si>
  <si>
    <t>długoterminowe</t>
  </si>
  <si>
    <t>krótkoterminowe</t>
  </si>
  <si>
    <t>B.II</t>
  </si>
  <si>
    <t>Zobowiązania długoterminowe</t>
  </si>
  <si>
    <t>B.II.1.</t>
  </si>
  <si>
    <t>Wobec jednostek powiązanych</t>
  </si>
  <si>
    <t>B.II.2.</t>
  </si>
  <si>
    <t>Wobec pozostałych jednostek, w których jednostka posiada zaangażowanie w kapitale</t>
  </si>
  <si>
    <t>B.II.3.</t>
  </si>
  <si>
    <t>Wobec pozostałych jednostek</t>
  </si>
  <si>
    <t>zobowiązanie wekslowe</t>
  </si>
  <si>
    <t>B.II.3.e</t>
  </si>
  <si>
    <t>B.III</t>
  </si>
  <si>
    <t>Zobowiązania krótkoterminowe</t>
  </si>
  <si>
    <t>B.III.1.</t>
  </si>
  <si>
    <t>Zobowiązania wobec jednostek powiązanych</t>
  </si>
  <si>
    <t>z tytułu dostaw i usług, o okresie wymagalności:</t>
  </si>
  <si>
    <t>do 12 miesięcy</t>
  </si>
  <si>
    <t>powyżej 12 miesięcy</t>
  </si>
  <si>
    <t>B.III.2.</t>
  </si>
  <si>
    <t>Zobowiązania wobec pozostałych jednostek, w których jednostka posiada zaangażowanie w kapitale</t>
  </si>
  <si>
    <t>B.III.2.a</t>
  </si>
  <si>
    <t>B.III.2.a -</t>
  </si>
  <si>
    <t>B.III.2.b</t>
  </si>
  <si>
    <t>B.III.3</t>
  </si>
  <si>
    <t>B.III.3.a</t>
  </si>
  <si>
    <t>B.III.3.b</t>
  </si>
  <si>
    <t>B.III.3.c</t>
  </si>
  <si>
    <t>B.III.3.d</t>
  </si>
  <si>
    <t>B.III.3.d -</t>
  </si>
  <si>
    <t>B.III.3.e</t>
  </si>
  <si>
    <t>B.III.3.f</t>
  </si>
  <si>
    <t>B.III.3.g</t>
  </si>
  <si>
    <t>z tytułu podatków, ceł, ubezpieczeń społecznych i zdrowotnych oraz innych tytułów publicznoprawnych</t>
  </si>
  <si>
    <t>B.III.3.h</t>
  </si>
  <si>
    <t>B.III.3.i</t>
  </si>
  <si>
    <t>B.III.4</t>
  </si>
  <si>
    <t>Rozliczenia międzyokresowe</t>
  </si>
  <si>
    <t>B.IV.1</t>
  </si>
  <si>
    <t>Ujemna wartość firmy</t>
  </si>
  <si>
    <t>B.IV.2</t>
  </si>
  <si>
    <t>Inne rozliczenia miedzyokresowe</t>
  </si>
  <si>
    <t>B.IV.2 -</t>
  </si>
  <si>
    <t>PASYWA RAZEM</t>
  </si>
  <si>
    <t>Zobowiązania wymagalne, w tym:</t>
  </si>
  <si>
    <t>–  z tytułu dostaw i usług, w tym:</t>
  </si>
  <si>
    <t>Ogrzewanie</t>
  </si>
  <si>
    <t>Gaz</t>
  </si>
  <si>
    <t>Energia elektryczna</t>
  </si>
  <si>
    <t>Woda i ścieki</t>
  </si>
  <si>
    <t>Odpady</t>
  </si>
  <si>
    <t>Sprzątanie</t>
  </si>
  <si>
    <t>Żywienie</t>
  </si>
  <si>
    <t>Pozostałe</t>
  </si>
  <si>
    <t>–  wobec Zakładu Ubezpieczeń Społecznych</t>
  </si>
  <si>
    <t>–  z tytułu podatków i inne publicznoprawne</t>
  </si>
  <si>
    <t>–  wobec pracowników</t>
  </si>
  <si>
    <t>– z tytułu kredytów i pożyczek</t>
  </si>
  <si>
    <t>– pozostałe.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</si>
</sst>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9"/>
      <name val="Arial CE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Arial CE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 CE"/>
      <family val="2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0"/>
      <name val="Arial CE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</cellStyleXfs>
  <cellXfs count="156">
    <xf numFmtId="0" fontId="0" fillId="0" borderId="0" xfId="0"/>
    <xf numFmtId="43" fontId="0" fillId="0" borderId="0" xfId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43" fontId="0" fillId="0" borderId="1" xfId="1" applyFont="1" applyBorder="1"/>
    <xf numFmtId="14" fontId="0" fillId="0" borderId="1" xfId="0" applyNumberFormat="1" applyBorder="1"/>
    <xf numFmtId="0" fontId="3" fillId="0" borderId="0" xfId="0" applyFont="1" applyAlignment="1">
      <alignment horizontal="center" vertical="center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 wrapText="1"/>
    </xf>
    <xf numFmtId="0" fontId="6" fillId="0" borderId="0" xfId="0" applyFont="1" applyAlignment="1" applyProtection="1">
      <alignment vertical="center" wrapText="1"/>
      <protection locked="0"/>
    </xf>
    <xf numFmtId="4" fontId="7" fillId="0" borderId="0" xfId="0" applyNumberFormat="1" applyFont="1" applyAlignment="1" applyProtection="1">
      <alignment vertical="center"/>
      <protection locked="0"/>
    </xf>
    <xf numFmtId="4" fontId="8" fillId="0" borderId="0" xfId="0" applyNumberFormat="1" applyFont="1" applyAlignment="1" applyProtection="1">
      <alignment vertical="center"/>
      <protection locked="0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4" fontId="9" fillId="0" borderId="0" xfId="0" applyNumberFormat="1" applyFont="1" applyAlignment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1" xfId="0" applyNumberFormat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0" fillId="0" borderId="12" xfId="0" quotePrefix="1" applyBorder="1" applyAlignment="1">
      <alignment horizontal="center" vertical="center" wrapText="1"/>
    </xf>
    <xf numFmtId="4" fontId="10" fillId="2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2" xfId="0" applyFont="1" applyBorder="1" applyAlignment="1">
      <alignment horizontal="center" vertical="center" wrapText="1"/>
    </xf>
    <xf numFmtId="0" fontId="10" fillId="0" borderId="13" xfId="0" quotePrefix="1" applyFont="1" applyBorder="1" applyAlignment="1">
      <alignment horizontal="left" vertical="center" wrapText="1"/>
    </xf>
    <xf numFmtId="4" fontId="10" fillId="0" borderId="14" xfId="0" applyNumberFormat="1" applyFont="1" applyBorder="1" applyAlignment="1">
      <alignment horizontal="right" vertical="center" wrapText="1"/>
    </xf>
    <xf numFmtId="4" fontId="10" fillId="0" borderId="15" xfId="0" applyNumberFormat="1" applyFont="1" applyBorder="1" applyAlignment="1">
      <alignment horizontal="right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4" fontId="10" fillId="2" borderId="16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/>
    </xf>
    <xf numFmtId="4" fontId="10" fillId="0" borderId="12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5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10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20" xfId="0" applyNumberFormat="1" applyBorder="1" applyAlignment="1">
      <alignment horizontal="right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4" fontId="7" fillId="0" borderId="22" xfId="0" applyNumberFormat="1" applyFont="1" applyBorder="1" applyAlignment="1">
      <alignment horizontal="right" vertical="center" wrapText="1"/>
    </xf>
    <xf numFmtId="0" fontId="13" fillId="3" borderId="2" xfId="2" applyFont="1" applyFill="1" applyBorder="1" applyAlignment="1">
      <alignment horizontal="center" vertical="center" wrapText="1"/>
    </xf>
    <xf numFmtId="0" fontId="13" fillId="3" borderId="23" xfId="2" applyFont="1" applyFill="1" applyBorder="1" applyAlignment="1">
      <alignment horizontal="center" vertical="center" wrapText="1"/>
    </xf>
    <xf numFmtId="14" fontId="13" fillId="3" borderId="23" xfId="0" applyNumberFormat="1" applyFont="1" applyFill="1" applyBorder="1" applyAlignment="1">
      <alignment horizontal="center" vertical="center" wrapText="1"/>
    </xf>
    <xf numFmtId="4" fontId="13" fillId="3" borderId="23" xfId="2" quotePrefix="1" applyNumberFormat="1" applyFont="1" applyFill="1" applyBorder="1" applyAlignment="1">
      <alignment horizontal="center" vertical="center" wrapText="1"/>
    </xf>
    <xf numFmtId="0" fontId="14" fillId="0" borderId="0" xfId="2" applyFont="1" applyAlignment="1">
      <alignment vertical="center"/>
    </xf>
    <xf numFmtId="0" fontId="15" fillId="3" borderId="12" xfId="2" applyFont="1" applyFill="1" applyBorder="1" applyAlignment="1">
      <alignment horizontal="center" vertical="center" wrapText="1"/>
    </xf>
    <xf numFmtId="0" fontId="15" fillId="3" borderId="1" xfId="2" applyFont="1" applyFill="1" applyBorder="1" applyAlignment="1">
      <alignment horizontal="center" vertical="center" wrapText="1"/>
    </xf>
    <xf numFmtId="1" fontId="15" fillId="3" borderId="24" xfId="2" applyNumberFormat="1" applyFont="1" applyFill="1" applyBorder="1" applyAlignment="1">
      <alignment horizontal="center" vertical="center" wrapText="1"/>
    </xf>
    <xf numFmtId="0" fontId="12" fillId="0" borderId="0" xfId="2" applyAlignment="1">
      <alignment vertical="center"/>
    </xf>
    <xf numFmtId="0" fontId="13" fillId="4" borderId="12" xfId="2" applyFont="1" applyFill="1" applyBorder="1" applyAlignment="1">
      <alignment vertical="center"/>
    </xf>
    <xf numFmtId="0" fontId="13" fillId="4" borderId="1" xfId="2" applyFont="1" applyFill="1" applyBorder="1" applyAlignment="1">
      <alignment vertical="center" wrapText="1"/>
    </xf>
    <xf numFmtId="4" fontId="13" fillId="4" borderId="24" xfId="3" applyNumberFormat="1" applyFont="1" applyFill="1" applyBorder="1" applyAlignment="1">
      <alignment vertical="center"/>
    </xf>
    <xf numFmtId="0" fontId="16" fillId="5" borderId="12" xfId="2" applyFont="1" applyFill="1" applyBorder="1" applyAlignment="1">
      <alignment vertical="center"/>
    </xf>
    <xf numFmtId="0" fontId="16" fillId="5" borderId="1" xfId="2" applyFont="1" applyFill="1" applyBorder="1" applyAlignment="1">
      <alignment vertical="center" wrapText="1"/>
    </xf>
    <xf numFmtId="4" fontId="16" fillId="5" borderId="24" xfId="3" applyNumberFormat="1" applyFont="1" applyFill="1" applyBorder="1" applyAlignment="1">
      <alignment vertical="center"/>
    </xf>
    <xf numFmtId="0" fontId="17" fillId="0" borderId="0" xfId="2" applyFont="1" applyAlignment="1">
      <alignment vertical="center"/>
    </xf>
    <xf numFmtId="0" fontId="18" fillId="6" borderId="12" xfId="2" applyFont="1" applyFill="1" applyBorder="1" applyAlignment="1">
      <alignment vertical="center"/>
    </xf>
    <xf numFmtId="0" fontId="18" fillId="6" borderId="1" xfId="2" applyFont="1" applyFill="1" applyBorder="1" applyAlignment="1">
      <alignment vertical="center" wrapText="1"/>
    </xf>
    <xf numFmtId="4" fontId="18" fillId="6" borderId="24" xfId="3" applyNumberFormat="1" applyFont="1" applyFill="1" applyBorder="1" applyAlignment="1" applyProtection="1">
      <alignment vertical="center"/>
      <protection locked="0"/>
    </xf>
    <xf numFmtId="0" fontId="19" fillId="6" borderId="12" xfId="2" applyFont="1" applyFill="1" applyBorder="1" applyAlignment="1">
      <alignment vertical="center"/>
    </xf>
    <xf numFmtId="0" fontId="19" fillId="6" borderId="1" xfId="2" applyFont="1" applyFill="1" applyBorder="1" applyAlignment="1">
      <alignment vertical="center" wrapText="1"/>
    </xf>
    <xf numFmtId="4" fontId="19" fillId="6" borderId="24" xfId="3" applyNumberFormat="1" applyFont="1" applyFill="1" applyBorder="1" applyAlignment="1" applyProtection="1">
      <alignment vertical="center"/>
      <protection locked="0"/>
    </xf>
    <xf numFmtId="0" fontId="20" fillId="0" borderId="0" xfId="2" applyFont="1" applyAlignment="1">
      <alignment vertical="center"/>
    </xf>
    <xf numFmtId="0" fontId="18" fillId="7" borderId="12" xfId="2" applyFont="1" applyFill="1" applyBorder="1" applyAlignment="1">
      <alignment vertical="center"/>
    </xf>
    <xf numFmtId="0" fontId="18" fillId="7" borderId="1" xfId="2" applyFont="1" applyFill="1" applyBorder="1" applyAlignment="1">
      <alignment vertical="center" wrapText="1"/>
    </xf>
    <xf numFmtId="4" fontId="18" fillId="7" borderId="24" xfId="3" applyNumberFormat="1" applyFont="1" applyFill="1" applyBorder="1" applyAlignment="1" applyProtection="1">
      <alignment vertical="center"/>
      <protection locked="0"/>
    </xf>
    <xf numFmtId="0" fontId="15" fillId="6" borderId="12" xfId="2" applyFont="1" applyFill="1" applyBorder="1" applyAlignment="1">
      <alignment vertical="center"/>
    </xf>
    <xf numFmtId="0" fontId="15" fillId="6" borderId="1" xfId="2" applyFont="1" applyFill="1" applyBorder="1" applyAlignment="1">
      <alignment vertical="center" wrapText="1"/>
    </xf>
    <xf numFmtId="4" fontId="15" fillId="6" borderId="24" xfId="3" applyNumberFormat="1" applyFont="1" applyFill="1" applyBorder="1" applyAlignment="1">
      <alignment vertical="center"/>
    </xf>
    <xf numFmtId="0" fontId="21" fillId="0" borderId="12" xfId="2" applyFont="1" applyBorder="1" applyAlignment="1">
      <alignment vertical="center"/>
    </xf>
    <xf numFmtId="0" fontId="21" fillId="0" borderId="1" xfId="2" applyFont="1" applyBorder="1" applyAlignment="1">
      <alignment vertical="center" wrapText="1"/>
    </xf>
    <xf numFmtId="4" fontId="21" fillId="0" borderId="24" xfId="3" applyNumberFormat="1" applyFont="1" applyFill="1" applyBorder="1" applyAlignment="1" applyProtection="1">
      <alignment vertical="center"/>
      <protection locked="0"/>
    </xf>
    <xf numFmtId="0" fontId="22" fillId="0" borderId="0" xfId="2" applyFont="1" applyAlignment="1">
      <alignment vertical="center"/>
    </xf>
    <xf numFmtId="0" fontId="18" fillId="0" borderId="12" xfId="2" applyFont="1" applyBorder="1" applyAlignment="1">
      <alignment vertical="center"/>
    </xf>
    <xf numFmtId="0" fontId="18" fillId="0" borderId="1" xfId="2" applyFont="1" applyBorder="1" applyAlignment="1">
      <alignment vertical="center" wrapText="1"/>
    </xf>
    <xf numFmtId="4" fontId="18" fillId="0" borderId="24" xfId="3" applyNumberFormat="1" applyFont="1" applyFill="1" applyBorder="1" applyAlignment="1" applyProtection="1">
      <alignment vertical="center"/>
      <protection locked="0"/>
    </xf>
    <xf numFmtId="0" fontId="21" fillId="6" borderId="12" xfId="2" applyFont="1" applyFill="1" applyBorder="1" applyAlignment="1">
      <alignment vertical="center"/>
    </xf>
    <xf numFmtId="0" fontId="21" fillId="6" borderId="1" xfId="2" applyFont="1" applyFill="1" applyBorder="1" applyAlignment="1">
      <alignment vertical="center" wrapText="1"/>
    </xf>
    <xf numFmtId="4" fontId="21" fillId="6" borderId="24" xfId="3" applyNumberFormat="1" applyFont="1" applyFill="1" applyBorder="1" applyAlignment="1" applyProtection="1">
      <alignment vertical="center"/>
      <protection locked="0"/>
    </xf>
    <xf numFmtId="0" fontId="15" fillId="0" borderId="12" xfId="2" applyFont="1" applyBorder="1" applyAlignment="1">
      <alignment vertical="center"/>
    </xf>
    <xf numFmtId="0" fontId="15" fillId="0" borderId="1" xfId="2" applyFont="1" applyBorder="1" applyAlignment="1">
      <alignment vertical="center" wrapText="1"/>
    </xf>
    <xf numFmtId="4" fontId="19" fillId="0" borderId="24" xfId="3" applyNumberFormat="1" applyFont="1" applyFill="1" applyBorder="1" applyAlignment="1" applyProtection="1">
      <alignment vertical="center"/>
      <protection locked="0"/>
    </xf>
    <xf numFmtId="0" fontId="23" fillId="4" borderId="14" xfId="2" applyFont="1" applyFill="1" applyBorder="1" applyAlignment="1">
      <alignment horizontal="center" vertical="center"/>
    </xf>
    <xf numFmtId="0" fontId="23" fillId="4" borderId="25" xfId="2" applyFont="1" applyFill="1" applyBorder="1" applyAlignment="1">
      <alignment horizontal="center" vertical="center"/>
    </xf>
    <xf numFmtId="4" fontId="23" fillId="4" borderId="24" xfId="3" applyNumberFormat="1" applyFont="1" applyFill="1" applyBorder="1" applyAlignment="1">
      <alignment vertical="center"/>
    </xf>
    <xf numFmtId="0" fontId="12" fillId="0" borderId="0" xfId="2" applyAlignment="1">
      <alignment horizontal="center" vertical="center"/>
    </xf>
    <xf numFmtId="0" fontId="18" fillId="0" borderId="1" xfId="2" applyFont="1" applyBorder="1" applyAlignment="1">
      <alignment vertical="center"/>
    </xf>
    <xf numFmtId="0" fontId="18" fillId="0" borderId="24" xfId="2" applyFont="1" applyBorder="1" applyAlignment="1">
      <alignment vertical="center"/>
    </xf>
    <xf numFmtId="0" fontId="18" fillId="5" borderId="12" xfId="2" applyFont="1" applyFill="1" applyBorder="1" applyAlignment="1">
      <alignment vertical="center"/>
    </xf>
    <xf numFmtId="0" fontId="24" fillId="5" borderId="1" xfId="2" applyFont="1" applyFill="1" applyBorder="1" applyAlignment="1">
      <alignment vertical="center" wrapText="1"/>
    </xf>
    <xf numFmtId="4" fontId="18" fillId="5" borderId="1" xfId="2" applyNumberFormat="1" applyFont="1" applyFill="1" applyBorder="1" applyAlignment="1">
      <alignment vertical="center"/>
    </xf>
    <xf numFmtId="0" fontId="18" fillId="0" borderId="0" xfId="2" applyFont="1" applyAlignment="1">
      <alignment vertical="center"/>
    </xf>
    <xf numFmtId="49" fontId="13" fillId="3" borderId="23" xfId="0" applyNumberFormat="1" applyFont="1" applyFill="1" applyBorder="1" applyAlignment="1">
      <alignment horizontal="center" vertical="center" wrapText="1"/>
    </xf>
    <xf numFmtId="4" fontId="15" fillId="3" borderId="1" xfId="2" applyNumberFormat="1" applyFont="1" applyFill="1" applyBorder="1" applyAlignment="1">
      <alignment horizontal="center" vertical="center" wrapText="1"/>
    </xf>
    <xf numFmtId="0" fontId="13" fillId="8" borderId="12" xfId="2" applyFont="1" applyFill="1" applyBorder="1" applyAlignment="1">
      <alignment vertical="center" wrapText="1"/>
    </xf>
    <xf numFmtId="0" fontId="13" fillId="8" borderId="1" xfId="2" applyFont="1" applyFill="1" applyBorder="1" applyAlignment="1">
      <alignment vertical="center" wrapText="1"/>
    </xf>
    <xf numFmtId="4" fontId="13" fillId="8" borderId="1" xfId="2" applyNumberFormat="1" applyFont="1" applyFill="1" applyBorder="1" applyAlignment="1">
      <alignment vertical="center" wrapText="1"/>
    </xf>
    <xf numFmtId="0" fontId="16" fillId="5" borderId="12" xfId="2" applyFont="1" applyFill="1" applyBorder="1" applyAlignment="1">
      <alignment vertical="center" wrapText="1"/>
    </xf>
    <xf numFmtId="4" fontId="16" fillId="5" borderId="1" xfId="2" applyNumberFormat="1" applyFont="1" applyFill="1" applyBorder="1" applyAlignment="1">
      <alignment vertical="center" wrapText="1"/>
    </xf>
    <xf numFmtId="0" fontId="18" fillId="0" borderId="12" xfId="2" applyFont="1" applyBorder="1" applyAlignment="1">
      <alignment vertical="center" wrapText="1"/>
    </xf>
    <xf numFmtId="4" fontId="18" fillId="0" borderId="1" xfId="2" applyNumberFormat="1" applyFont="1" applyBorder="1" applyAlignment="1">
      <alignment vertical="center" wrapText="1"/>
    </xf>
    <xf numFmtId="0" fontId="19" fillId="0" borderId="12" xfId="2" applyFont="1" applyBorder="1" applyAlignment="1">
      <alignment vertical="center" wrapText="1"/>
    </xf>
    <xf numFmtId="0" fontId="19" fillId="0" borderId="1" xfId="2" applyFont="1" applyBorder="1" applyAlignment="1">
      <alignment vertical="center" wrapText="1"/>
    </xf>
    <xf numFmtId="4" fontId="19" fillId="0" borderId="1" xfId="2" applyNumberFormat="1" applyFont="1" applyBorder="1" applyAlignment="1">
      <alignment vertical="center" wrapText="1"/>
    </xf>
    <xf numFmtId="0" fontId="19" fillId="5" borderId="12" xfId="2" applyFont="1" applyFill="1" applyBorder="1" applyAlignment="1">
      <alignment vertical="center" wrapText="1"/>
    </xf>
    <xf numFmtId="0" fontId="19" fillId="5" borderId="1" xfId="2" applyFont="1" applyFill="1" applyBorder="1" applyAlignment="1">
      <alignment vertical="center" wrapText="1"/>
    </xf>
    <xf numFmtId="4" fontId="19" fillId="5" borderId="1" xfId="2" applyNumberFormat="1" applyFont="1" applyFill="1" applyBorder="1" applyAlignment="1">
      <alignment vertical="center" wrapText="1"/>
    </xf>
    <xf numFmtId="0" fontId="21" fillId="0" borderId="12" xfId="2" applyFont="1" applyBorder="1" applyAlignment="1">
      <alignment vertical="center" wrapText="1"/>
    </xf>
    <xf numFmtId="4" fontId="21" fillId="0" borderId="1" xfId="2" applyNumberFormat="1" applyFont="1" applyBorder="1" applyAlignment="1">
      <alignment vertical="center" wrapText="1"/>
    </xf>
    <xf numFmtId="0" fontId="21" fillId="5" borderId="12" xfId="2" applyFont="1" applyFill="1" applyBorder="1" applyAlignment="1">
      <alignment vertical="center" wrapText="1"/>
    </xf>
    <xf numFmtId="0" fontId="21" fillId="5" borderId="1" xfId="2" applyFont="1" applyFill="1" applyBorder="1" applyAlignment="1">
      <alignment vertical="center" wrapText="1"/>
    </xf>
    <xf numFmtId="4" fontId="21" fillId="5" borderId="1" xfId="2" applyNumberFormat="1" applyFont="1" applyFill="1" applyBorder="1" applyAlignment="1">
      <alignment vertical="center" wrapText="1"/>
    </xf>
    <xf numFmtId="0" fontId="15" fillId="5" borderId="12" xfId="2" applyFont="1" applyFill="1" applyBorder="1" applyAlignment="1">
      <alignment vertical="center" wrapText="1"/>
    </xf>
    <xf numFmtId="0" fontId="15" fillId="5" borderId="1" xfId="2" applyFont="1" applyFill="1" applyBorder="1" applyAlignment="1">
      <alignment vertical="center" wrapText="1"/>
    </xf>
    <xf numFmtId="4" fontId="15" fillId="5" borderId="1" xfId="2" applyNumberFormat="1" applyFont="1" applyFill="1" applyBorder="1" applyAlignment="1">
      <alignment vertical="center" wrapText="1"/>
    </xf>
    <xf numFmtId="0" fontId="23" fillId="8" borderId="5" xfId="2" applyFont="1" applyFill="1" applyBorder="1" applyAlignment="1">
      <alignment horizontal="center" vertical="center" wrapText="1"/>
    </xf>
    <xf numFmtId="0" fontId="23" fillId="8" borderId="26" xfId="2" applyFont="1" applyFill="1" applyBorder="1" applyAlignment="1">
      <alignment horizontal="center" vertical="center" wrapText="1"/>
    </xf>
    <xf numFmtId="4" fontId="23" fillId="8" borderId="27" xfId="3" applyNumberFormat="1" applyFont="1" applyFill="1" applyBorder="1" applyAlignment="1">
      <alignment vertical="center" wrapText="1"/>
    </xf>
    <xf numFmtId="0" fontId="24" fillId="5" borderId="1" xfId="2" applyFont="1" applyFill="1" applyBorder="1" applyAlignment="1">
      <alignment horizontal="center" vertical="center"/>
    </xf>
    <xf numFmtId="4" fontId="15" fillId="5" borderId="1" xfId="2" applyNumberFormat="1" applyFont="1" applyFill="1" applyBorder="1" applyAlignment="1">
      <alignment vertical="center"/>
    </xf>
    <xf numFmtId="0" fontId="15" fillId="0" borderId="1" xfId="2" applyFont="1" applyBorder="1" applyAlignment="1">
      <alignment vertical="center"/>
    </xf>
    <xf numFmtId="4" fontId="18" fillId="0" borderId="1" xfId="2" applyNumberFormat="1" applyFont="1" applyBorder="1" applyAlignment="1">
      <alignment vertical="center"/>
    </xf>
    <xf numFmtId="0" fontId="18" fillId="0" borderId="1" xfId="2" applyFont="1" applyBorder="1" applyAlignment="1">
      <alignment horizontal="left" vertical="center" indent="3"/>
    </xf>
    <xf numFmtId="0" fontId="18" fillId="0" borderId="1" xfId="2" applyFont="1" applyBorder="1" applyAlignment="1">
      <alignment wrapText="1"/>
    </xf>
    <xf numFmtId="0" fontId="18" fillId="0" borderId="1" xfId="2" applyFont="1" applyBorder="1" applyAlignment="1">
      <alignment horizontal="left" wrapText="1" indent="3"/>
    </xf>
    <xf numFmtId="0" fontId="18" fillId="0" borderId="1" xfId="2" applyFont="1" applyBorder="1"/>
    <xf numFmtId="4" fontId="18" fillId="0" borderId="1" xfId="2" applyNumberFormat="1" applyFont="1" applyBorder="1" applyAlignment="1">
      <alignment horizontal="left" indent="3"/>
    </xf>
    <xf numFmtId="4" fontId="18" fillId="0" borderId="1" xfId="2" applyNumberFormat="1" applyFont="1" applyBorder="1"/>
    <xf numFmtId="4" fontId="18" fillId="0" borderId="1" xfId="2" applyNumberFormat="1" applyFont="1" applyBorder="1" applyAlignment="1">
      <alignment horizontal="right" vertical="center"/>
    </xf>
    <xf numFmtId="0" fontId="15" fillId="0" borderId="1" xfId="2" applyFont="1" applyBorder="1" applyAlignment="1">
      <alignment horizontal="justify" vertical="center"/>
    </xf>
    <xf numFmtId="0" fontId="18" fillId="0" borderId="0" xfId="2" applyFont="1" applyAlignment="1">
      <alignment horizontal="center" wrapText="1"/>
    </xf>
    <xf numFmtId="4" fontId="18" fillId="0" borderId="0" xfId="2" applyNumberFormat="1" applyFont="1" applyAlignment="1">
      <alignment vertical="center"/>
    </xf>
    <xf numFmtId="0" fontId="18" fillId="0" borderId="0" xfId="2" applyFont="1"/>
    <xf numFmtId="4" fontId="18" fillId="0" borderId="0" xfId="2" applyNumberFormat="1" applyFont="1"/>
  </cellXfs>
  <cellStyles count="4">
    <cellStyle name="Dziesiętny" xfId="1" builtinId="3"/>
    <cellStyle name="Normalny" xfId="0" builtinId="0"/>
    <cellStyle name="Normalny 2" xfId="2" xr:uid="{9867976A-A150-4056-9E65-59B2D8AC5080}"/>
    <cellStyle name="Walutowy 2" xfId="3" xr:uid="{70D60A06-3710-4704-A27A-D9A497874111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3"/>
  <sheetViews>
    <sheetView workbookViewId="0">
      <selection sqref="A1:H12"/>
    </sheetView>
  </sheetViews>
  <sheetFormatPr defaultRowHeight="15" x14ac:dyDescent="0.25"/>
  <cols>
    <col min="1" max="1" width="23.85546875" customWidth="1"/>
    <col min="2" max="2" width="23.140625" customWidth="1"/>
    <col min="3" max="3" width="24.28515625" customWidth="1"/>
    <col min="4" max="4" width="19.5703125" customWidth="1"/>
    <col min="5" max="5" width="24.140625" customWidth="1"/>
    <col min="6" max="6" width="21.7109375" customWidth="1"/>
    <col min="7" max="7" width="21.28515625" customWidth="1"/>
    <col min="8" max="8" width="16.140625" customWidth="1"/>
  </cols>
  <sheetData>
    <row r="1" spans="1:8" x14ac:dyDescent="0.25">
      <c r="A1" t="s">
        <v>17</v>
      </c>
    </row>
    <row r="2" spans="1:8" ht="65.25" customHeight="1" x14ac:dyDescent="0.25">
      <c r="A2" s="2" t="s">
        <v>6</v>
      </c>
      <c r="B2" s="2" t="s">
        <v>4</v>
      </c>
      <c r="C2" s="2" t="s">
        <v>5</v>
      </c>
      <c r="D2" s="3" t="s">
        <v>0</v>
      </c>
      <c r="E2" s="3" t="s">
        <v>18</v>
      </c>
      <c r="F2" s="2" t="s">
        <v>2</v>
      </c>
      <c r="G2" s="2" t="s">
        <v>1</v>
      </c>
      <c r="H2" s="2" t="s">
        <v>3</v>
      </c>
    </row>
    <row r="3" spans="1:8" ht="30" x14ac:dyDescent="0.25">
      <c r="A3" s="4" t="s">
        <v>7</v>
      </c>
      <c r="B3" s="4" t="s">
        <v>8</v>
      </c>
      <c r="C3" s="5" t="s">
        <v>9</v>
      </c>
      <c r="D3" s="6">
        <v>2529307.6800000002</v>
      </c>
      <c r="E3" s="6">
        <v>560793.04</v>
      </c>
      <c r="F3" s="6">
        <v>31780.49</v>
      </c>
      <c r="G3" s="7">
        <v>43297</v>
      </c>
      <c r="H3" s="7">
        <v>45138</v>
      </c>
    </row>
    <row r="4" spans="1:8" ht="30" x14ac:dyDescent="0.25">
      <c r="A4" s="4" t="s">
        <v>7</v>
      </c>
      <c r="B4" s="5" t="s">
        <v>10</v>
      </c>
      <c r="C4" s="5" t="s">
        <v>11</v>
      </c>
      <c r="D4" s="6">
        <v>347349.54</v>
      </c>
      <c r="E4" s="6">
        <v>278941.21999999997</v>
      </c>
      <c r="F4" s="6">
        <v>6487.02</v>
      </c>
      <c r="G4" s="7">
        <v>44540</v>
      </c>
      <c r="H4" s="7">
        <v>46417</v>
      </c>
    </row>
    <row r="5" spans="1:8" ht="30" x14ac:dyDescent="0.25">
      <c r="A5" s="4" t="s">
        <v>7</v>
      </c>
      <c r="B5" s="5" t="s">
        <v>10</v>
      </c>
      <c r="C5" s="5" t="s">
        <v>13</v>
      </c>
      <c r="D5" s="6">
        <v>196267.41</v>
      </c>
      <c r="E5" s="6">
        <v>176586.18</v>
      </c>
      <c r="F5" s="6">
        <v>3838.83</v>
      </c>
      <c r="G5" s="7">
        <v>44652</v>
      </c>
      <c r="H5" s="7">
        <v>46497</v>
      </c>
    </row>
    <row r="6" spans="1:8" ht="30" x14ac:dyDescent="0.25">
      <c r="A6" s="4" t="s">
        <v>7</v>
      </c>
      <c r="B6" s="4" t="s">
        <v>12</v>
      </c>
      <c r="C6" s="5" t="s">
        <v>14</v>
      </c>
      <c r="D6" s="6">
        <v>360308.94</v>
      </c>
      <c r="E6" s="6">
        <v>281486.56</v>
      </c>
      <c r="F6" s="6">
        <v>5134.58</v>
      </c>
      <c r="G6" s="7">
        <v>44644</v>
      </c>
      <c r="H6" s="7">
        <v>46490</v>
      </c>
    </row>
    <row r="7" spans="1:8" ht="30" x14ac:dyDescent="0.25">
      <c r="A7" s="4" t="s">
        <v>7</v>
      </c>
      <c r="B7" s="4" t="s">
        <v>12</v>
      </c>
      <c r="C7" s="5" t="s">
        <v>14</v>
      </c>
      <c r="D7" s="6">
        <v>360308.94</v>
      </c>
      <c r="E7" s="6">
        <v>281486.56</v>
      </c>
      <c r="F7" s="6">
        <v>5134.58</v>
      </c>
      <c r="G7" s="7">
        <v>44644</v>
      </c>
      <c r="H7" s="7">
        <v>46490</v>
      </c>
    </row>
    <row r="8" spans="1:8" ht="30" x14ac:dyDescent="0.25">
      <c r="A8" s="4" t="s">
        <v>7</v>
      </c>
      <c r="B8" s="4" t="s">
        <v>12</v>
      </c>
      <c r="C8" s="5" t="s">
        <v>14</v>
      </c>
      <c r="D8" s="6">
        <v>360308.94</v>
      </c>
      <c r="E8" s="6">
        <v>281486.56</v>
      </c>
      <c r="F8" s="6">
        <v>5134.58</v>
      </c>
      <c r="G8" s="7">
        <v>44644</v>
      </c>
      <c r="H8" s="7">
        <v>46490</v>
      </c>
    </row>
    <row r="9" spans="1:8" ht="30" x14ac:dyDescent="0.25">
      <c r="A9" s="4" t="s">
        <v>7</v>
      </c>
      <c r="B9" s="4" t="s">
        <v>12</v>
      </c>
      <c r="C9" s="5" t="s">
        <v>14</v>
      </c>
      <c r="D9" s="6">
        <v>360308.94</v>
      </c>
      <c r="E9" s="6">
        <v>281486.56</v>
      </c>
      <c r="F9" s="6">
        <v>5134.58</v>
      </c>
      <c r="G9" s="7">
        <v>44644</v>
      </c>
      <c r="H9" s="7">
        <v>46490</v>
      </c>
    </row>
    <row r="10" spans="1:8" x14ac:dyDescent="0.25">
      <c r="A10" s="4" t="s">
        <v>15</v>
      </c>
      <c r="B10" s="4" t="s">
        <v>12</v>
      </c>
      <c r="C10" s="5" t="s">
        <v>16</v>
      </c>
      <c r="D10" s="6">
        <v>714555</v>
      </c>
      <c r="E10" s="6">
        <v>522894.95</v>
      </c>
      <c r="F10" s="6">
        <v>11472.86</v>
      </c>
      <c r="G10" s="7">
        <v>44644</v>
      </c>
      <c r="H10" s="7">
        <v>46470</v>
      </c>
    </row>
    <row r="11" spans="1:8" x14ac:dyDescent="0.25">
      <c r="D11" s="1"/>
      <c r="E11" s="1"/>
      <c r="F11" s="1"/>
    </row>
    <row r="12" spans="1:8" x14ac:dyDescent="0.25">
      <c r="D12" s="1"/>
      <c r="E12" s="1"/>
      <c r="F12" s="1"/>
    </row>
    <row r="13" spans="1:8" x14ac:dyDescent="0.25">
      <c r="A13" t="s">
        <v>19</v>
      </c>
      <c r="D13" s="1"/>
      <c r="E13" s="1"/>
      <c r="F13" s="1"/>
    </row>
  </sheetData>
  <pageMargins left="0.7" right="0.7" top="0.75" bottom="0.75" header="0.3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4D32D-0193-462D-9584-7EF25CF0492F}">
  <dimension ref="B1:J29"/>
  <sheetViews>
    <sheetView topLeftCell="A4" workbookViewId="0">
      <selection activeCell="C29" sqref="C29:H29"/>
    </sheetView>
  </sheetViews>
  <sheetFormatPr defaultColWidth="20.42578125" defaultRowHeight="15" x14ac:dyDescent="0.25"/>
  <cols>
    <col min="1" max="1" width="2.42578125" style="17" customWidth="1"/>
    <col min="2" max="2" width="3.5703125" style="14" bestFit="1" customWidth="1"/>
    <col min="3" max="3" width="24.42578125" style="17" customWidth="1"/>
    <col min="4" max="4" width="13.7109375" style="20" customWidth="1"/>
    <col min="5" max="9" width="13.7109375" style="17" customWidth="1"/>
    <col min="10" max="10" width="2.42578125" style="17" customWidth="1"/>
    <col min="11" max="246" width="20.42578125" style="17"/>
    <col min="247" max="247" width="2.42578125" style="17" customWidth="1"/>
    <col min="248" max="248" width="3.5703125" style="17" bestFit="1" customWidth="1"/>
    <col min="249" max="249" width="24.42578125" style="17" customWidth="1"/>
    <col min="250" max="257" width="13.7109375" style="17" customWidth="1"/>
    <col min="258" max="258" width="2.42578125" style="17" customWidth="1"/>
    <col min="259" max="259" width="2.5703125" style="17" bestFit="1" customWidth="1"/>
    <col min="260" max="260" width="20.42578125" style="17"/>
    <col min="261" max="263" width="12.7109375" style="17" customWidth="1"/>
    <col min="264" max="264" width="2.140625" style="17" customWidth="1"/>
    <col min="265" max="265" width="3.85546875" style="17" customWidth="1"/>
    <col min="266" max="266" width="30.7109375" style="17" customWidth="1"/>
    <col min="267" max="502" width="20.42578125" style="17"/>
    <col min="503" max="503" width="2.42578125" style="17" customWidth="1"/>
    <col min="504" max="504" width="3.5703125" style="17" bestFit="1" customWidth="1"/>
    <col min="505" max="505" width="24.42578125" style="17" customWidth="1"/>
    <col min="506" max="513" width="13.7109375" style="17" customWidth="1"/>
    <col min="514" max="514" width="2.42578125" style="17" customWidth="1"/>
    <col min="515" max="515" width="2.5703125" style="17" bestFit="1" customWidth="1"/>
    <col min="516" max="516" width="20.42578125" style="17"/>
    <col min="517" max="519" width="12.7109375" style="17" customWidth="1"/>
    <col min="520" max="520" width="2.140625" style="17" customWidth="1"/>
    <col min="521" max="521" width="3.85546875" style="17" customWidth="1"/>
    <col min="522" max="522" width="30.7109375" style="17" customWidth="1"/>
    <col min="523" max="758" width="20.42578125" style="17"/>
    <col min="759" max="759" width="2.42578125" style="17" customWidth="1"/>
    <col min="760" max="760" width="3.5703125" style="17" bestFit="1" customWidth="1"/>
    <col min="761" max="761" width="24.42578125" style="17" customWidth="1"/>
    <col min="762" max="769" width="13.7109375" style="17" customWidth="1"/>
    <col min="770" max="770" width="2.42578125" style="17" customWidth="1"/>
    <col min="771" max="771" width="2.5703125" style="17" bestFit="1" customWidth="1"/>
    <col min="772" max="772" width="20.42578125" style="17"/>
    <col min="773" max="775" width="12.7109375" style="17" customWidth="1"/>
    <col min="776" max="776" width="2.140625" style="17" customWidth="1"/>
    <col min="777" max="777" width="3.85546875" style="17" customWidth="1"/>
    <col min="778" max="778" width="30.7109375" style="17" customWidth="1"/>
    <col min="779" max="1014" width="20.42578125" style="17"/>
    <col min="1015" max="1015" width="2.42578125" style="17" customWidth="1"/>
    <col min="1016" max="1016" width="3.5703125" style="17" bestFit="1" customWidth="1"/>
    <col min="1017" max="1017" width="24.42578125" style="17" customWidth="1"/>
    <col min="1018" max="1025" width="13.7109375" style="17" customWidth="1"/>
    <col min="1026" max="1026" width="2.42578125" style="17" customWidth="1"/>
    <col min="1027" max="1027" width="2.5703125" style="17" bestFit="1" customWidth="1"/>
    <col min="1028" max="1028" width="20.42578125" style="17"/>
    <col min="1029" max="1031" width="12.7109375" style="17" customWidth="1"/>
    <col min="1032" max="1032" width="2.140625" style="17" customWidth="1"/>
    <col min="1033" max="1033" width="3.85546875" style="17" customWidth="1"/>
    <col min="1034" max="1034" width="30.7109375" style="17" customWidth="1"/>
    <col min="1035" max="1270" width="20.42578125" style="17"/>
    <col min="1271" max="1271" width="2.42578125" style="17" customWidth="1"/>
    <col min="1272" max="1272" width="3.5703125" style="17" bestFit="1" customWidth="1"/>
    <col min="1273" max="1273" width="24.42578125" style="17" customWidth="1"/>
    <col min="1274" max="1281" width="13.7109375" style="17" customWidth="1"/>
    <col min="1282" max="1282" width="2.42578125" style="17" customWidth="1"/>
    <col min="1283" max="1283" width="2.5703125" style="17" bestFit="1" customWidth="1"/>
    <col min="1284" max="1284" width="20.42578125" style="17"/>
    <col min="1285" max="1287" width="12.7109375" style="17" customWidth="1"/>
    <col min="1288" max="1288" width="2.140625" style="17" customWidth="1"/>
    <col min="1289" max="1289" width="3.85546875" style="17" customWidth="1"/>
    <col min="1290" max="1290" width="30.7109375" style="17" customWidth="1"/>
    <col min="1291" max="1526" width="20.42578125" style="17"/>
    <col min="1527" max="1527" width="2.42578125" style="17" customWidth="1"/>
    <col min="1528" max="1528" width="3.5703125" style="17" bestFit="1" customWidth="1"/>
    <col min="1529" max="1529" width="24.42578125" style="17" customWidth="1"/>
    <col min="1530" max="1537" width="13.7109375" style="17" customWidth="1"/>
    <col min="1538" max="1538" width="2.42578125" style="17" customWidth="1"/>
    <col min="1539" max="1539" width="2.5703125" style="17" bestFit="1" customWidth="1"/>
    <col min="1540" max="1540" width="20.42578125" style="17"/>
    <col min="1541" max="1543" width="12.7109375" style="17" customWidth="1"/>
    <col min="1544" max="1544" width="2.140625" style="17" customWidth="1"/>
    <col min="1545" max="1545" width="3.85546875" style="17" customWidth="1"/>
    <col min="1546" max="1546" width="30.7109375" style="17" customWidth="1"/>
    <col min="1547" max="1782" width="20.42578125" style="17"/>
    <col min="1783" max="1783" width="2.42578125" style="17" customWidth="1"/>
    <col min="1784" max="1784" width="3.5703125" style="17" bestFit="1" customWidth="1"/>
    <col min="1785" max="1785" width="24.42578125" style="17" customWidth="1"/>
    <col min="1786" max="1793" width="13.7109375" style="17" customWidth="1"/>
    <col min="1794" max="1794" width="2.42578125" style="17" customWidth="1"/>
    <col min="1795" max="1795" width="2.5703125" style="17" bestFit="1" customWidth="1"/>
    <col min="1796" max="1796" width="20.42578125" style="17"/>
    <col min="1797" max="1799" width="12.7109375" style="17" customWidth="1"/>
    <col min="1800" max="1800" width="2.140625" style="17" customWidth="1"/>
    <col min="1801" max="1801" width="3.85546875" style="17" customWidth="1"/>
    <col min="1802" max="1802" width="30.7109375" style="17" customWidth="1"/>
    <col min="1803" max="2038" width="20.42578125" style="17"/>
    <col min="2039" max="2039" width="2.42578125" style="17" customWidth="1"/>
    <col min="2040" max="2040" width="3.5703125" style="17" bestFit="1" customWidth="1"/>
    <col min="2041" max="2041" width="24.42578125" style="17" customWidth="1"/>
    <col min="2042" max="2049" width="13.7109375" style="17" customWidth="1"/>
    <col min="2050" max="2050" width="2.42578125" style="17" customWidth="1"/>
    <col min="2051" max="2051" width="2.5703125" style="17" bestFit="1" customWidth="1"/>
    <col min="2052" max="2052" width="20.42578125" style="17"/>
    <col min="2053" max="2055" width="12.7109375" style="17" customWidth="1"/>
    <col min="2056" max="2056" width="2.140625" style="17" customWidth="1"/>
    <col min="2057" max="2057" width="3.85546875" style="17" customWidth="1"/>
    <col min="2058" max="2058" width="30.7109375" style="17" customWidth="1"/>
    <col min="2059" max="2294" width="20.42578125" style="17"/>
    <col min="2295" max="2295" width="2.42578125" style="17" customWidth="1"/>
    <col min="2296" max="2296" width="3.5703125" style="17" bestFit="1" customWidth="1"/>
    <col min="2297" max="2297" width="24.42578125" style="17" customWidth="1"/>
    <col min="2298" max="2305" width="13.7109375" style="17" customWidth="1"/>
    <col min="2306" max="2306" width="2.42578125" style="17" customWidth="1"/>
    <col min="2307" max="2307" width="2.5703125" style="17" bestFit="1" customWidth="1"/>
    <col min="2308" max="2308" width="20.42578125" style="17"/>
    <col min="2309" max="2311" width="12.7109375" style="17" customWidth="1"/>
    <col min="2312" max="2312" width="2.140625" style="17" customWidth="1"/>
    <col min="2313" max="2313" width="3.85546875" style="17" customWidth="1"/>
    <col min="2314" max="2314" width="30.7109375" style="17" customWidth="1"/>
    <col min="2315" max="2550" width="20.42578125" style="17"/>
    <col min="2551" max="2551" width="2.42578125" style="17" customWidth="1"/>
    <col min="2552" max="2552" width="3.5703125" style="17" bestFit="1" customWidth="1"/>
    <col min="2553" max="2553" width="24.42578125" style="17" customWidth="1"/>
    <col min="2554" max="2561" width="13.7109375" style="17" customWidth="1"/>
    <col min="2562" max="2562" width="2.42578125" style="17" customWidth="1"/>
    <col min="2563" max="2563" width="2.5703125" style="17" bestFit="1" customWidth="1"/>
    <col min="2564" max="2564" width="20.42578125" style="17"/>
    <col min="2565" max="2567" width="12.7109375" style="17" customWidth="1"/>
    <col min="2568" max="2568" width="2.140625" style="17" customWidth="1"/>
    <col min="2569" max="2569" width="3.85546875" style="17" customWidth="1"/>
    <col min="2570" max="2570" width="30.7109375" style="17" customWidth="1"/>
    <col min="2571" max="2806" width="20.42578125" style="17"/>
    <col min="2807" max="2807" width="2.42578125" style="17" customWidth="1"/>
    <col min="2808" max="2808" width="3.5703125" style="17" bestFit="1" customWidth="1"/>
    <col min="2809" max="2809" width="24.42578125" style="17" customWidth="1"/>
    <col min="2810" max="2817" width="13.7109375" style="17" customWidth="1"/>
    <col min="2818" max="2818" width="2.42578125" style="17" customWidth="1"/>
    <col min="2819" max="2819" width="2.5703125" style="17" bestFit="1" customWidth="1"/>
    <col min="2820" max="2820" width="20.42578125" style="17"/>
    <col min="2821" max="2823" width="12.7109375" style="17" customWidth="1"/>
    <col min="2824" max="2824" width="2.140625" style="17" customWidth="1"/>
    <col min="2825" max="2825" width="3.85546875" style="17" customWidth="1"/>
    <col min="2826" max="2826" width="30.7109375" style="17" customWidth="1"/>
    <col min="2827" max="3062" width="20.42578125" style="17"/>
    <col min="3063" max="3063" width="2.42578125" style="17" customWidth="1"/>
    <col min="3064" max="3064" width="3.5703125" style="17" bestFit="1" customWidth="1"/>
    <col min="3065" max="3065" width="24.42578125" style="17" customWidth="1"/>
    <col min="3066" max="3073" width="13.7109375" style="17" customWidth="1"/>
    <col min="3074" max="3074" width="2.42578125" style="17" customWidth="1"/>
    <col min="3075" max="3075" width="2.5703125" style="17" bestFit="1" customWidth="1"/>
    <col min="3076" max="3076" width="20.42578125" style="17"/>
    <col min="3077" max="3079" width="12.7109375" style="17" customWidth="1"/>
    <col min="3080" max="3080" width="2.140625" style="17" customWidth="1"/>
    <col min="3081" max="3081" width="3.85546875" style="17" customWidth="1"/>
    <col min="3082" max="3082" width="30.7109375" style="17" customWidth="1"/>
    <col min="3083" max="3318" width="20.42578125" style="17"/>
    <col min="3319" max="3319" width="2.42578125" style="17" customWidth="1"/>
    <col min="3320" max="3320" width="3.5703125" style="17" bestFit="1" customWidth="1"/>
    <col min="3321" max="3321" width="24.42578125" style="17" customWidth="1"/>
    <col min="3322" max="3329" width="13.7109375" style="17" customWidth="1"/>
    <col min="3330" max="3330" width="2.42578125" style="17" customWidth="1"/>
    <col min="3331" max="3331" width="2.5703125" style="17" bestFit="1" customWidth="1"/>
    <col min="3332" max="3332" width="20.42578125" style="17"/>
    <col min="3333" max="3335" width="12.7109375" style="17" customWidth="1"/>
    <col min="3336" max="3336" width="2.140625" style="17" customWidth="1"/>
    <col min="3337" max="3337" width="3.85546875" style="17" customWidth="1"/>
    <col min="3338" max="3338" width="30.7109375" style="17" customWidth="1"/>
    <col min="3339" max="3574" width="20.42578125" style="17"/>
    <col min="3575" max="3575" width="2.42578125" style="17" customWidth="1"/>
    <col min="3576" max="3576" width="3.5703125" style="17" bestFit="1" customWidth="1"/>
    <col min="3577" max="3577" width="24.42578125" style="17" customWidth="1"/>
    <col min="3578" max="3585" width="13.7109375" style="17" customWidth="1"/>
    <col min="3586" max="3586" width="2.42578125" style="17" customWidth="1"/>
    <col min="3587" max="3587" width="2.5703125" style="17" bestFit="1" customWidth="1"/>
    <col min="3588" max="3588" width="20.42578125" style="17"/>
    <col min="3589" max="3591" width="12.7109375" style="17" customWidth="1"/>
    <col min="3592" max="3592" width="2.140625" style="17" customWidth="1"/>
    <col min="3593" max="3593" width="3.85546875" style="17" customWidth="1"/>
    <col min="3594" max="3594" width="30.7109375" style="17" customWidth="1"/>
    <col min="3595" max="3830" width="20.42578125" style="17"/>
    <col min="3831" max="3831" width="2.42578125" style="17" customWidth="1"/>
    <col min="3832" max="3832" width="3.5703125" style="17" bestFit="1" customWidth="1"/>
    <col min="3833" max="3833" width="24.42578125" style="17" customWidth="1"/>
    <col min="3834" max="3841" width="13.7109375" style="17" customWidth="1"/>
    <col min="3842" max="3842" width="2.42578125" style="17" customWidth="1"/>
    <col min="3843" max="3843" width="2.5703125" style="17" bestFit="1" customWidth="1"/>
    <col min="3844" max="3844" width="20.42578125" style="17"/>
    <col min="3845" max="3847" width="12.7109375" style="17" customWidth="1"/>
    <col min="3848" max="3848" width="2.140625" style="17" customWidth="1"/>
    <col min="3849" max="3849" width="3.85546875" style="17" customWidth="1"/>
    <col min="3850" max="3850" width="30.7109375" style="17" customWidth="1"/>
    <col min="3851" max="4086" width="20.42578125" style="17"/>
    <col min="4087" max="4087" width="2.42578125" style="17" customWidth="1"/>
    <col min="4088" max="4088" width="3.5703125" style="17" bestFit="1" customWidth="1"/>
    <col min="4089" max="4089" width="24.42578125" style="17" customWidth="1"/>
    <col min="4090" max="4097" width="13.7109375" style="17" customWidth="1"/>
    <col min="4098" max="4098" width="2.42578125" style="17" customWidth="1"/>
    <col min="4099" max="4099" width="2.5703125" style="17" bestFit="1" customWidth="1"/>
    <col min="4100" max="4100" width="20.42578125" style="17"/>
    <col min="4101" max="4103" width="12.7109375" style="17" customWidth="1"/>
    <col min="4104" max="4104" width="2.140625" style="17" customWidth="1"/>
    <col min="4105" max="4105" width="3.85546875" style="17" customWidth="1"/>
    <col min="4106" max="4106" width="30.7109375" style="17" customWidth="1"/>
    <col min="4107" max="4342" width="20.42578125" style="17"/>
    <col min="4343" max="4343" width="2.42578125" style="17" customWidth="1"/>
    <col min="4344" max="4344" width="3.5703125" style="17" bestFit="1" customWidth="1"/>
    <col min="4345" max="4345" width="24.42578125" style="17" customWidth="1"/>
    <col min="4346" max="4353" width="13.7109375" style="17" customWidth="1"/>
    <col min="4354" max="4354" width="2.42578125" style="17" customWidth="1"/>
    <col min="4355" max="4355" width="2.5703125" style="17" bestFit="1" customWidth="1"/>
    <col min="4356" max="4356" width="20.42578125" style="17"/>
    <col min="4357" max="4359" width="12.7109375" style="17" customWidth="1"/>
    <col min="4360" max="4360" width="2.140625" style="17" customWidth="1"/>
    <col min="4361" max="4361" width="3.85546875" style="17" customWidth="1"/>
    <col min="4362" max="4362" width="30.7109375" style="17" customWidth="1"/>
    <col min="4363" max="4598" width="20.42578125" style="17"/>
    <col min="4599" max="4599" width="2.42578125" style="17" customWidth="1"/>
    <col min="4600" max="4600" width="3.5703125" style="17" bestFit="1" customWidth="1"/>
    <col min="4601" max="4601" width="24.42578125" style="17" customWidth="1"/>
    <col min="4602" max="4609" width="13.7109375" style="17" customWidth="1"/>
    <col min="4610" max="4610" width="2.42578125" style="17" customWidth="1"/>
    <col min="4611" max="4611" width="2.5703125" style="17" bestFit="1" customWidth="1"/>
    <col min="4612" max="4612" width="20.42578125" style="17"/>
    <col min="4613" max="4615" width="12.7109375" style="17" customWidth="1"/>
    <col min="4616" max="4616" width="2.140625" style="17" customWidth="1"/>
    <col min="4617" max="4617" width="3.85546875" style="17" customWidth="1"/>
    <col min="4618" max="4618" width="30.7109375" style="17" customWidth="1"/>
    <col min="4619" max="4854" width="20.42578125" style="17"/>
    <col min="4855" max="4855" width="2.42578125" style="17" customWidth="1"/>
    <col min="4856" max="4856" width="3.5703125" style="17" bestFit="1" customWidth="1"/>
    <col min="4857" max="4857" width="24.42578125" style="17" customWidth="1"/>
    <col min="4858" max="4865" width="13.7109375" style="17" customWidth="1"/>
    <col min="4866" max="4866" width="2.42578125" style="17" customWidth="1"/>
    <col min="4867" max="4867" width="2.5703125" style="17" bestFit="1" customWidth="1"/>
    <col min="4868" max="4868" width="20.42578125" style="17"/>
    <col min="4869" max="4871" width="12.7109375" style="17" customWidth="1"/>
    <col min="4872" max="4872" width="2.140625" style="17" customWidth="1"/>
    <col min="4873" max="4873" width="3.85546875" style="17" customWidth="1"/>
    <col min="4874" max="4874" width="30.7109375" style="17" customWidth="1"/>
    <col min="4875" max="5110" width="20.42578125" style="17"/>
    <col min="5111" max="5111" width="2.42578125" style="17" customWidth="1"/>
    <col min="5112" max="5112" width="3.5703125" style="17" bestFit="1" customWidth="1"/>
    <col min="5113" max="5113" width="24.42578125" style="17" customWidth="1"/>
    <col min="5114" max="5121" width="13.7109375" style="17" customWidth="1"/>
    <col min="5122" max="5122" width="2.42578125" style="17" customWidth="1"/>
    <col min="5123" max="5123" width="2.5703125" style="17" bestFit="1" customWidth="1"/>
    <col min="5124" max="5124" width="20.42578125" style="17"/>
    <col min="5125" max="5127" width="12.7109375" style="17" customWidth="1"/>
    <col min="5128" max="5128" width="2.140625" style="17" customWidth="1"/>
    <col min="5129" max="5129" width="3.85546875" style="17" customWidth="1"/>
    <col min="5130" max="5130" width="30.7109375" style="17" customWidth="1"/>
    <col min="5131" max="5366" width="20.42578125" style="17"/>
    <col min="5367" max="5367" width="2.42578125" style="17" customWidth="1"/>
    <col min="5368" max="5368" width="3.5703125" style="17" bestFit="1" customWidth="1"/>
    <col min="5369" max="5369" width="24.42578125" style="17" customWidth="1"/>
    <col min="5370" max="5377" width="13.7109375" style="17" customWidth="1"/>
    <col min="5378" max="5378" width="2.42578125" style="17" customWidth="1"/>
    <col min="5379" max="5379" width="2.5703125" style="17" bestFit="1" customWidth="1"/>
    <col min="5380" max="5380" width="20.42578125" style="17"/>
    <col min="5381" max="5383" width="12.7109375" style="17" customWidth="1"/>
    <col min="5384" max="5384" width="2.140625" style="17" customWidth="1"/>
    <col min="5385" max="5385" width="3.85546875" style="17" customWidth="1"/>
    <col min="5386" max="5386" width="30.7109375" style="17" customWidth="1"/>
    <col min="5387" max="5622" width="20.42578125" style="17"/>
    <col min="5623" max="5623" width="2.42578125" style="17" customWidth="1"/>
    <col min="5624" max="5624" width="3.5703125" style="17" bestFit="1" customWidth="1"/>
    <col min="5625" max="5625" width="24.42578125" style="17" customWidth="1"/>
    <col min="5626" max="5633" width="13.7109375" style="17" customWidth="1"/>
    <col min="5634" max="5634" width="2.42578125" style="17" customWidth="1"/>
    <col min="5635" max="5635" width="2.5703125" style="17" bestFit="1" customWidth="1"/>
    <col min="5636" max="5636" width="20.42578125" style="17"/>
    <col min="5637" max="5639" width="12.7109375" style="17" customWidth="1"/>
    <col min="5640" max="5640" width="2.140625" style="17" customWidth="1"/>
    <col min="5641" max="5641" width="3.85546875" style="17" customWidth="1"/>
    <col min="5642" max="5642" width="30.7109375" style="17" customWidth="1"/>
    <col min="5643" max="5878" width="20.42578125" style="17"/>
    <col min="5879" max="5879" width="2.42578125" style="17" customWidth="1"/>
    <col min="5880" max="5880" width="3.5703125" style="17" bestFit="1" customWidth="1"/>
    <col min="5881" max="5881" width="24.42578125" style="17" customWidth="1"/>
    <col min="5882" max="5889" width="13.7109375" style="17" customWidth="1"/>
    <col min="5890" max="5890" width="2.42578125" style="17" customWidth="1"/>
    <col min="5891" max="5891" width="2.5703125" style="17" bestFit="1" customWidth="1"/>
    <col min="5892" max="5892" width="20.42578125" style="17"/>
    <col min="5893" max="5895" width="12.7109375" style="17" customWidth="1"/>
    <col min="5896" max="5896" width="2.140625" style="17" customWidth="1"/>
    <col min="5897" max="5897" width="3.85546875" style="17" customWidth="1"/>
    <col min="5898" max="5898" width="30.7109375" style="17" customWidth="1"/>
    <col min="5899" max="6134" width="20.42578125" style="17"/>
    <col min="6135" max="6135" width="2.42578125" style="17" customWidth="1"/>
    <col min="6136" max="6136" width="3.5703125" style="17" bestFit="1" customWidth="1"/>
    <col min="6137" max="6137" width="24.42578125" style="17" customWidth="1"/>
    <col min="6138" max="6145" width="13.7109375" style="17" customWidth="1"/>
    <col min="6146" max="6146" width="2.42578125" style="17" customWidth="1"/>
    <col min="6147" max="6147" width="2.5703125" style="17" bestFit="1" customWidth="1"/>
    <col min="6148" max="6148" width="20.42578125" style="17"/>
    <col min="6149" max="6151" width="12.7109375" style="17" customWidth="1"/>
    <col min="6152" max="6152" width="2.140625" style="17" customWidth="1"/>
    <col min="6153" max="6153" width="3.85546875" style="17" customWidth="1"/>
    <col min="6154" max="6154" width="30.7109375" style="17" customWidth="1"/>
    <col min="6155" max="6390" width="20.42578125" style="17"/>
    <col min="6391" max="6391" width="2.42578125" style="17" customWidth="1"/>
    <col min="6392" max="6392" width="3.5703125" style="17" bestFit="1" customWidth="1"/>
    <col min="6393" max="6393" width="24.42578125" style="17" customWidth="1"/>
    <col min="6394" max="6401" width="13.7109375" style="17" customWidth="1"/>
    <col min="6402" max="6402" width="2.42578125" style="17" customWidth="1"/>
    <col min="6403" max="6403" width="2.5703125" style="17" bestFit="1" customWidth="1"/>
    <col min="6404" max="6404" width="20.42578125" style="17"/>
    <col min="6405" max="6407" width="12.7109375" style="17" customWidth="1"/>
    <col min="6408" max="6408" width="2.140625" style="17" customWidth="1"/>
    <col min="6409" max="6409" width="3.85546875" style="17" customWidth="1"/>
    <col min="6410" max="6410" width="30.7109375" style="17" customWidth="1"/>
    <col min="6411" max="6646" width="20.42578125" style="17"/>
    <col min="6647" max="6647" width="2.42578125" style="17" customWidth="1"/>
    <col min="6648" max="6648" width="3.5703125" style="17" bestFit="1" customWidth="1"/>
    <col min="6649" max="6649" width="24.42578125" style="17" customWidth="1"/>
    <col min="6650" max="6657" width="13.7109375" style="17" customWidth="1"/>
    <col min="6658" max="6658" width="2.42578125" style="17" customWidth="1"/>
    <col min="6659" max="6659" width="2.5703125" style="17" bestFit="1" customWidth="1"/>
    <col min="6660" max="6660" width="20.42578125" style="17"/>
    <col min="6661" max="6663" width="12.7109375" style="17" customWidth="1"/>
    <col min="6664" max="6664" width="2.140625" style="17" customWidth="1"/>
    <col min="6665" max="6665" width="3.85546875" style="17" customWidth="1"/>
    <col min="6666" max="6666" width="30.7109375" style="17" customWidth="1"/>
    <col min="6667" max="6902" width="20.42578125" style="17"/>
    <col min="6903" max="6903" width="2.42578125" style="17" customWidth="1"/>
    <col min="6904" max="6904" width="3.5703125" style="17" bestFit="1" customWidth="1"/>
    <col min="6905" max="6905" width="24.42578125" style="17" customWidth="1"/>
    <col min="6906" max="6913" width="13.7109375" style="17" customWidth="1"/>
    <col min="6914" max="6914" width="2.42578125" style="17" customWidth="1"/>
    <col min="6915" max="6915" width="2.5703125" style="17" bestFit="1" customWidth="1"/>
    <col min="6916" max="6916" width="20.42578125" style="17"/>
    <col min="6917" max="6919" width="12.7109375" style="17" customWidth="1"/>
    <col min="6920" max="6920" width="2.140625" style="17" customWidth="1"/>
    <col min="6921" max="6921" width="3.85546875" style="17" customWidth="1"/>
    <col min="6922" max="6922" width="30.7109375" style="17" customWidth="1"/>
    <col min="6923" max="7158" width="20.42578125" style="17"/>
    <col min="7159" max="7159" width="2.42578125" style="17" customWidth="1"/>
    <col min="7160" max="7160" width="3.5703125" style="17" bestFit="1" customWidth="1"/>
    <col min="7161" max="7161" width="24.42578125" style="17" customWidth="1"/>
    <col min="7162" max="7169" width="13.7109375" style="17" customWidth="1"/>
    <col min="7170" max="7170" width="2.42578125" style="17" customWidth="1"/>
    <col min="7171" max="7171" width="2.5703125" style="17" bestFit="1" customWidth="1"/>
    <col min="7172" max="7172" width="20.42578125" style="17"/>
    <col min="7173" max="7175" width="12.7109375" style="17" customWidth="1"/>
    <col min="7176" max="7176" width="2.140625" style="17" customWidth="1"/>
    <col min="7177" max="7177" width="3.85546875" style="17" customWidth="1"/>
    <col min="7178" max="7178" width="30.7109375" style="17" customWidth="1"/>
    <col min="7179" max="7414" width="20.42578125" style="17"/>
    <col min="7415" max="7415" width="2.42578125" style="17" customWidth="1"/>
    <col min="7416" max="7416" width="3.5703125" style="17" bestFit="1" customWidth="1"/>
    <col min="7417" max="7417" width="24.42578125" style="17" customWidth="1"/>
    <col min="7418" max="7425" width="13.7109375" style="17" customWidth="1"/>
    <col min="7426" max="7426" width="2.42578125" style="17" customWidth="1"/>
    <col min="7427" max="7427" width="2.5703125" style="17" bestFit="1" customWidth="1"/>
    <col min="7428" max="7428" width="20.42578125" style="17"/>
    <col min="7429" max="7431" width="12.7109375" style="17" customWidth="1"/>
    <col min="7432" max="7432" width="2.140625" style="17" customWidth="1"/>
    <col min="7433" max="7433" width="3.85546875" style="17" customWidth="1"/>
    <col min="7434" max="7434" width="30.7109375" style="17" customWidth="1"/>
    <col min="7435" max="7670" width="20.42578125" style="17"/>
    <col min="7671" max="7671" width="2.42578125" style="17" customWidth="1"/>
    <col min="7672" max="7672" width="3.5703125" style="17" bestFit="1" customWidth="1"/>
    <col min="7673" max="7673" width="24.42578125" style="17" customWidth="1"/>
    <col min="7674" max="7681" width="13.7109375" style="17" customWidth="1"/>
    <col min="7682" max="7682" width="2.42578125" style="17" customWidth="1"/>
    <col min="7683" max="7683" width="2.5703125" style="17" bestFit="1" customWidth="1"/>
    <col min="7684" max="7684" width="20.42578125" style="17"/>
    <col min="7685" max="7687" width="12.7109375" style="17" customWidth="1"/>
    <col min="7688" max="7688" width="2.140625" style="17" customWidth="1"/>
    <col min="7689" max="7689" width="3.85546875" style="17" customWidth="1"/>
    <col min="7690" max="7690" width="30.7109375" style="17" customWidth="1"/>
    <col min="7691" max="7926" width="20.42578125" style="17"/>
    <col min="7927" max="7927" width="2.42578125" style="17" customWidth="1"/>
    <col min="7928" max="7928" width="3.5703125" style="17" bestFit="1" customWidth="1"/>
    <col min="7929" max="7929" width="24.42578125" style="17" customWidth="1"/>
    <col min="7930" max="7937" width="13.7109375" style="17" customWidth="1"/>
    <col min="7938" max="7938" width="2.42578125" style="17" customWidth="1"/>
    <col min="7939" max="7939" width="2.5703125" style="17" bestFit="1" customWidth="1"/>
    <col min="7940" max="7940" width="20.42578125" style="17"/>
    <col min="7941" max="7943" width="12.7109375" style="17" customWidth="1"/>
    <col min="7944" max="7944" width="2.140625" style="17" customWidth="1"/>
    <col min="7945" max="7945" width="3.85546875" style="17" customWidth="1"/>
    <col min="7946" max="7946" width="30.7109375" style="17" customWidth="1"/>
    <col min="7947" max="8182" width="20.42578125" style="17"/>
    <col min="8183" max="8183" width="2.42578125" style="17" customWidth="1"/>
    <col min="8184" max="8184" width="3.5703125" style="17" bestFit="1" customWidth="1"/>
    <col min="8185" max="8185" width="24.42578125" style="17" customWidth="1"/>
    <col min="8186" max="8193" width="13.7109375" style="17" customWidth="1"/>
    <col min="8194" max="8194" width="2.42578125" style="17" customWidth="1"/>
    <col min="8195" max="8195" width="2.5703125" style="17" bestFit="1" customWidth="1"/>
    <col min="8196" max="8196" width="20.42578125" style="17"/>
    <col min="8197" max="8199" width="12.7109375" style="17" customWidth="1"/>
    <col min="8200" max="8200" width="2.140625" style="17" customWidth="1"/>
    <col min="8201" max="8201" width="3.85546875" style="17" customWidth="1"/>
    <col min="8202" max="8202" width="30.7109375" style="17" customWidth="1"/>
    <col min="8203" max="8438" width="20.42578125" style="17"/>
    <col min="8439" max="8439" width="2.42578125" style="17" customWidth="1"/>
    <col min="8440" max="8440" width="3.5703125" style="17" bestFit="1" customWidth="1"/>
    <col min="8441" max="8441" width="24.42578125" style="17" customWidth="1"/>
    <col min="8442" max="8449" width="13.7109375" style="17" customWidth="1"/>
    <col min="8450" max="8450" width="2.42578125" style="17" customWidth="1"/>
    <col min="8451" max="8451" width="2.5703125" style="17" bestFit="1" customWidth="1"/>
    <col min="8452" max="8452" width="20.42578125" style="17"/>
    <col min="8453" max="8455" width="12.7109375" style="17" customWidth="1"/>
    <col min="8456" max="8456" width="2.140625" style="17" customWidth="1"/>
    <col min="8457" max="8457" width="3.85546875" style="17" customWidth="1"/>
    <col min="8458" max="8458" width="30.7109375" style="17" customWidth="1"/>
    <col min="8459" max="8694" width="20.42578125" style="17"/>
    <col min="8695" max="8695" width="2.42578125" style="17" customWidth="1"/>
    <col min="8696" max="8696" width="3.5703125" style="17" bestFit="1" customWidth="1"/>
    <col min="8697" max="8697" width="24.42578125" style="17" customWidth="1"/>
    <col min="8698" max="8705" width="13.7109375" style="17" customWidth="1"/>
    <col min="8706" max="8706" width="2.42578125" style="17" customWidth="1"/>
    <col min="8707" max="8707" width="2.5703125" style="17" bestFit="1" customWidth="1"/>
    <col min="8708" max="8708" width="20.42578125" style="17"/>
    <col min="8709" max="8711" width="12.7109375" style="17" customWidth="1"/>
    <col min="8712" max="8712" width="2.140625" style="17" customWidth="1"/>
    <col min="8713" max="8713" width="3.85546875" style="17" customWidth="1"/>
    <col min="8714" max="8714" width="30.7109375" style="17" customWidth="1"/>
    <col min="8715" max="8950" width="20.42578125" style="17"/>
    <col min="8951" max="8951" width="2.42578125" style="17" customWidth="1"/>
    <col min="8952" max="8952" width="3.5703125" style="17" bestFit="1" customWidth="1"/>
    <col min="8953" max="8953" width="24.42578125" style="17" customWidth="1"/>
    <col min="8954" max="8961" width="13.7109375" style="17" customWidth="1"/>
    <col min="8962" max="8962" width="2.42578125" style="17" customWidth="1"/>
    <col min="8963" max="8963" width="2.5703125" style="17" bestFit="1" customWidth="1"/>
    <col min="8964" max="8964" width="20.42578125" style="17"/>
    <col min="8965" max="8967" width="12.7109375" style="17" customWidth="1"/>
    <col min="8968" max="8968" width="2.140625" style="17" customWidth="1"/>
    <col min="8969" max="8969" width="3.85546875" style="17" customWidth="1"/>
    <col min="8970" max="8970" width="30.7109375" style="17" customWidth="1"/>
    <col min="8971" max="9206" width="20.42578125" style="17"/>
    <col min="9207" max="9207" width="2.42578125" style="17" customWidth="1"/>
    <col min="9208" max="9208" width="3.5703125" style="17" bestFit="1" customWidth="1"/>
    <col min="9209" max="9209" width="24.42578125" style="17" customWidth="1"/>
    <col min="9210" max="9217" width="13.7109375" style="17" customWidth="1"/>
    <col min="9218" max="9218" width="2.42578125" style="17" customWidth="1"/>
    <col min="9219" max="9219" width="2.5703125" style="17" bestFit="1" customWidth="1"/>
    <col min="9220" max="9220" width="20.42578125" style="17"/>
    <col min="9221" max="9223" width="12.7109375" style="17" customWidth="1"/>
    <col min="9224" max="9224" width="2.140625" style="17" customWidth="1"/>
    <col min="9225" max="9225" width="3.85546875" style="17" customWidth="1"/>
    <col min="9226" max="9226" width="30.7109375" style="17" customWidth="1"/>
    <col min="9227" max="9462" width="20.42578125" style="17"/>
    <col min="9463" max="9463" width="2.42578125" style="17" customWidth="1"/>
    <col min="9464" max="9464" width="3.5703125" style="17" bestFit="1" customWidth="1"/>
    <col min="9465" max="9465" width="24.42578125" style="17" customWidth="1"/>
    <col min="9466" max="9473" width="13.7109375" style="17" customWidth="1"/>
    <col min="9474" max="9474" width="2.42578125" style="17" customWidth="1"/>
    <col min="9475" max="9475" width="2.5703125" style="17" bestFit="1" customWidth="1"/>
    <col min="9476" max="9476" width="20.42578125" style="17"/>
    <col min="9477" max="9479" width="12.7109375" style="17" customWidth="1"/>
    <col min="9480" max="9480" width="2.140625" style="17" customWidth="1"/>
    <col min="9481" max="9481" width="3.85546875" style="17" customWidth="1"/>
    <col min="9482" max="9482" width="30.7109375" style="17" customWidth="1"/>
    <col min="9483" max="9718" width="20.42578125" style="17"/>
    <col min="9719" max="9719" width="2.42578125" style="17" customWidth="1"/>
    <col min="9720" max="9720" width="3.5703125" style="17" bestFit="1" customWidth="1"/>
    <col min="9721" max="9721" width="24.42578125" style="17" customWidth="1"/>
    <col min="9722" max="9729" width="13.7109375" style="17" customWidth="1"/>
    <col min="9730" max="9730" width="2.42578125" style="17" customWidth="1"/>
    <col min="9731" max="9731" width="2.5703125" style="17" bestFit="1" customWidth="1"/>
    <col min="9732" max="9732" width="20.42578125" style="17"/>
    <col min="9733" max="9735" width="12.7109375" style="17" customWidth="1"/>
    <col min="9736" max="9736" width="2.140625" style="17" customWidth="1"/>
    <col min="9737" max="9737" width="3.85546875" style="17" customWidth="1"/>
    <col min="9738" max="9738" width="30.7109375" style="17" customWidth="1"/>
    <col min="9739" max="9974" width="20.42578125" style="17"/>
    <col min="9975" max="9975" width="2.42578125" style="17" customWidth="1"/>
    <col min="9976" max="9976" width="3.5703125" style="17" bestFit="1" customWidth="1"/>
    <col min="9977" max="9977" width="24.42578125" style="17" customWidth="1"/>
    <col min="9978" max="9985" width="13.7109375" style="17" customWidth="1"/>
    <col min="9986" max="9986" width="2.42578125" style="17" customWidth="1"/>
    <col min="9987" max="9987" width="2.5703125" style="17" bestFit="1" customWidth="1"/>
    <col min="9988" max="9988" width="20.42578125" style="17"/>
    <col min="9989" max="9991" width="12.7109375" style="17" customWidth="1"/>
    <col min="9992" max="9992" width="2.140625" style="17" customWidth="1"/>
    <col min="9993" max="9993" width="3.85546875" style="17" customWidth="1"/>
    <col min="9994" max="9994" width="30.7109375" style="17" customWidth="1"/>
    <col min="9995" max="10230" width="20.42578125" style="17"/>
    <col min="10231" max="10231" width="2.42578125" style="17" customWidth="1"/>
    <col min="10232" max="10232" width="3.5703125" style="17" bestFit="1" customWidth="1"/>
    <col min="10233" max="10233" width="24.42578125" style="17" customWidth="1"/>
    <col min="10234" max="10241" width="13.7109375" style="17" customWidth="1"/>
    <col min="10242" max="10242" width="2.42578125" style="17" customWidth="1"/>
    <col min="10243" max="10243" width="2.5703125" style="17" bestFit="1" customWidth="1"/>
    <col min="10244" max="10244" width="20.42578125" style="17"/>
    <col min="10245" max="10247" width="12.7109375" style="17" customWidth="1"/>
    <col min="10248" max="10248" width="2.140625" style="17" customWidth="1"/>
    <col min="10249" max="10249" width="3.85546875" style="17" customWidth="1"/>
    <col min="10250" max="10250" width="30.7109375" style="17" customWidth="1"/>
    <col min="10251" max="10486" width="20.42578125" style="17"/>
    <col min="10487" max="10487" width="2.42578125" style="17" customWidth="1"/>
    <col min="10488" max="10488" width="3.5703125" style="17" bestFit="1" customWidth="1"/>
    <col min="10489" max="10489" width="24.42578125" style="17" customWidth="1"/>
    <col min="10490" max="10497" width="13.7109375" style="17" customWidth="1"/>
    <col min="10498" max="10498" width="2.42578125" style="17" customWidth="1"/>
    <col min="10499" max="10499" width="2.5703125" style="17" bestFit="1" customWidth="1"/>
    <col min="10500" max="10500" width="20.42578125" style="17"/>
    <col min="10501" max="10503" width="12.7109375" style="17" customWidth="1"/>
    <col min="10504" max="10504" width="2.140625" style="17" customWidth="1"/>
    <col min="10505" max="10505" width="3.85546875" style="17" customWidth="1"/>
    <col min="10506" max="10506" width="30.7109375" style="17" customWidth="1"/>
    <col min="10507" max="10742" width="20.42578125" style="17"/>
    <col min="10743" max="10743" width="2.42578125" style="17" customWidth="1"/>
    <col min="10744" max="10744" width="3.5703125" style="17" bestFit="1" customWidth="1"/>
    <col min="10745" max="10745" width="24.42578125" style="17" customWidth="1"/>
    <col min="10746" max="10753" width="13.7109375" style="17" customWidth="1"/>
    <col min="10754" max="10754" width="2.42578125" style="17" customWidth="1"/>
    <col min="10755" max="10755" width="2.5703125" style="17" bestFit="1" customWidth="1"/>
    <col min="10756" max="10756" width="20.42578125" style="17"/>
    <col min="10757" max="10759" width="12.7109375" style="17" customWidth="1"/>
    <col min="10760" max="10760" width="2.140625" style="17" customWidth="1"/>
    <col min="10761" max="10761" width="3.85546875" style="17" customWidth="1"/>
    <col min="10762" max="10762" width="30.7109375" style="17" customWidth="1"/>
    <col min="10763" max="10998" width="20.42578125" style="17"/>
    <col min="10999" max="10999" width="2.42578125" style="17" customWidth="1"/>
    <col min="11000" max="11000" width="3.5703125" style="17" bestFit="1" customWidth="1"/>
    <col min="11001" max="11001" width="24.42578125" style="17" customWidth="1"/>
    <col min="11002" max="11009" width="13.7109375" style="17" customWidth="1"/>
    <col min="11010" max="11010" width="2.42578125" style="17" customWidth="1"/>
    <col min="11011" max="11011" width="2.5703125" style="17" bestFit="1" customWidth="1"/>
    <col min="11012" max="11012" width="20.42578125" style="17"/>
    <col min="11013" max="11015" width="12.7109375" style="17" customWidth="1"/>
    <col min="11016" max="11016" width="2.140625" style="17" customWidth="1"/>
    <col min="11017" max="11017" width="3.85546875" style="17" customWidth="1"/>
    <col min="11018" max="11018" width="30.7109375" style="17" customWidth="1"/>
    <col min="11019" max="11254" width="20.42578125" style="17"/>
    <col min="11255" max="11255" width="2.42578125" style="17" customWidth="1"/>
    <col min="11256" max="11256" width="3.5703125" style="17" bestFit="1" customWidth="1"/>
    <col min="11257" max="11257" width="24.42578125" style="17" customWidth="1"/>
    <col min="11258" max="11265" width="13.7109375" style="17" customWidth="1"/>
    <col min="11266" max="11266" width="2.42578125" style="17" customWidth="1"/>
    <col min="11267" max="11267" width="2.5703125" style="17" bestFit="1" customWidth="1"/>
    <col min="11268" max="11268" width="20.42578125" style="17"/>
    <col min="11269" max="11271" width="12.7109375" style="17" customWidth="1"/>
    <col min="11272" max="11272" width="2.140625" style="17" customWidth="1"/>
    <col min="11273" max="11273" width="3.85546875" style="17" customWidth="1"/>
    <col min="11274" max="11274" width="30.7109375" style="17" customWidth="1"/>
    <col min="11275" max="11510" width="20.42578125" style="17"/>
    <col min="11511" max="11511" width="2.42578125" style="17" customWidth="1"/>
    <col min="11512" max="11512" width="3.5703125" style="17" bestFit="1" customWidth="1"/>
    <col min="11513" max="11513" width="24.42578125" style="17" customWidth="1"/>
    <col min="11514" max="11521" width="13.7109375" style="17" customWidth="1"/>
    <col min="11522" max="11522" width="2.42578125" style="17" customWidth="1"/>
    <col min="11523" max="11523" width="2.5703125" style="17" bestFit="1" customWidth="1"/>
    <col min="11524" max="11524" width="20.42578125" style="17"/>
    <col min="11525" max="11527" width="12.7109375" style="17" customWidth="1"/>
    <col min="11528" max="11528" width="2.140625" style="17" customWidth="1"/>
    <col min="11529" max="11529" width="3.85546875" style="17" customWidth="1"/>
    <col min="11530" max="11530" width="30.7109375" style="17" customWidth="1"/>
    <col min="11531" max="11766" width="20.42578125" style="17"/>
    <col min="11767" max="11767" width="2.42578125" style="17" customWidth="1"/>
    <col min="11768" max="11768" width="3.5703125" style="17" bestFit="1" customWidth="1"/>
    <col min="11769" max="11769" width="24.42578125" style="17" customWidth="1"/>
    <col min="11770" max="11777" width="13.7109375" style="17" customWidth="1"/>
    <col min="11778" max="11778" width="2.42578125" style="17" customWidth="1"/>
    <col min="11779" max="11779" width="2.5703125" style="17" bestFit="1" customWidth="1"/>
    <col min="11780" max="11780" width="20.42578125" style="17"/>
    <col min="11781" max="11783" width="12.7109375" style="17" customWidth="1"/>
    <col min="11784" max="11784" width="2.140625" style="17" customWidth="1"/>
    <col min="11785" max="11785" width="3.85546875" style="17" customWidth="1"/>
    <col min="11786" max="11786" width="30.7109375" style="17" customWidth="1"/>
    <col min="11787" max="12022" width="20.42578125" style="17"/>
    <col min="12023" max="12023" width="2.42578125" style="17" customWidth="1"/>
    <col min="12024" max="12024" width="3.5703125" style="17" bestFit="1" customWidth="1"/>
    <col min="12025" max="12025" width="24.42578125" style="17" customWidth="1"/>
    <col min="12026" max="12033" width="13.7109375" style="17" customWidth="1"/>
    <col min="12034" max="12034" width="2.42578125" style="17" customWidth="1"/>
    <col min="12035" max="12035" width="2.5703125" style="17" bestFit="1" customWidth="1"/>
    <col min="12036" max="12036" width="20.42578125" style="17"/>
    <col min="12037" max="12039" width="12.7109375" style="17" customWidth="1"/>
    <col min="12040" max="12040" width="2.140625" style="17" customWidth="1"/>
    <col min="12041" max="12041" width="3.85546875" style="17" customWidth="1"/>
    <col min="12042" max="12042" width="30.7109375" style="17" customWidth="1"/>
    <col min="12043" max="12278" width="20.42578125" style="17"/>
    <col min="12279" max="12279" width="2.42578125" style="17" customWidth="1"/>
    <col min="12280" max="12280" width="3.5703125" style="17" bestFit="1" customWidth="1"/>
    <col min="12281" max="12281" width="24.42578125" style="17" customWidth="1"/>
    <col min="12282" max="12289" width="13.7109375" style="17" customWidth="1"/>
    <col min="12290" max="12290" width="2.42578125" style="17" customWidth="1"/>
    <col min="12291" max="12291" width="2.5703125" style="17" bestFit="1" customWidth="1"/>
    <col min="12292" max="12292" width="20.42578125" style="17"/>
    <col min="12293" max="12295" width="12.7109375" style="17" customWidth="1"/>
    <col min="12296" max="12296" width="2.140625" style="17" customWidth="1"/>
    <col min="12297" max="12297" width="3.85546875" style="17" customWidth="1"/>
    <col min="12298" max="12298" width="30.7109375" style="17" customWidth="1"/>
    <col min="12299" max="12534" width="20.42578125" style="17"/>
    <col min="12535" max="12535" width="2.42578125" style="17" customWidth="1"/>
    <col min="12536" max="12536" width="3.5703125" style="17" bestFit="1" customWidth="1"/>
    <col min="12537" max="12537" width="24.42578125" style="17" customWidth="1"/>
    <col min="12538" max="12545" width="13.7109375" style="17" customWidth="1"/>
    <col min="12546" max="12546" width="2.42578125" style="17" customWidth="1"/>
    <col min="12547" max="12547" width="2.5703125" style="17" bestFit="1" customWidth="1"/>
    <col min="12548" max="12548" width="20.42578125" style="17"/>
    <col min="12549" max="12551" width="12.7109375" style="17" customWidth="1"/>
    <col min="12552" max="12552" width="2.140625" style="17" customWidth="1"/>
    <col min="12553" max="12553" width="3.85546875" style="17" customWidth="1"/>
    <col min="12554" max="12554" width="30.7109375" style="17" customWidth="1"/>
    <col min="12555" max="12790" width="20.42578125" style="17"/>
    <col min="12791" max="12791" width="2.42578125" style="17" customWidth="1"/>
    <col min="12792" max="12792" width="3.5703125" style="17" bestFit="1" customWidth="1"/>
    <col min="12793" max="12793" width="24.42578125" style="17" customWidth="1"/>
    <col min="12794" max="12801" width="13.7109375" style="17" customWidth="1"/>
    <col min="12802" max="12802" width="2.42578125" style="17" customWidth="1"/>
    <col min="12803" max="12803" width="2.5703125" style="17" bestFit="1" customWidth="1"/>
    <col min="12804" max="12804" width="20.42578125" style="17"/>
    <col min="12805" max="12807" width="12.7109375" style="17" customWidth="1"/>
    <col min="12808" max="12808" width="2.140625" style="17" customWidth="1"/>
    <col min="12809" max="12809" width="3.85546875" style="17" customWidth="1"/>
    <col min="12810" max="12810" width="30.7109375" style="17" customWidth="1"/>
    <col min="12811" max="13046" width="20.42578125" style="17"/>
    <col min="13047" max="13047" width="2.42578125" style="17" customWidth="1"/>
    <col min="13048" max="13048" width="3.5703125" style="17" bestFit="1" customWidth="1"/>
    <col min="13049" max="13049" width="24.42578125" style="17" customWidth="1"/>
    <col min="13050" max="13057" width="13.7109375" style="17" customWidth="1"/>
    <col min="13058" max="13058" width="2.42578125" style="17" customWidth="1"/>
    <col min="13059" max="13059" width="2.5703125" style="17" bestFit="1" customWidth="1"/>
    <col min="13060" max="13060" width="20.42578125" style="17"/>
    <col min="13061" max="13063" width="12.7109375" style="17" customWidth="1"/>
    <col min="13064" max="13064" width="2.140625" style="17" customWidth="1"/>
    <col min="13065" max="13065" width="3.85546875" style="17" customWidth="1"/>
    <col min="13066" max="13066" width="30.7109375" style="17" customWidth="1"/>
    <col min="13067" max="13302" width="20.42578125" style="17"/>
    <col min="13303" max="13303" width="2.42578125" style="17" customWidth="1"/>
    <col min="13304" max="13304" width="3.5703125" style="17" bestFit="1" customWidth="1"/>
    <col min="13305" max="13305" width="24.42578125" style="17" customWidth="1"/>
    <col min="13306" max="13313" width="13.7109375" style="17" customWidth="1"/>
    <col min="13314" max="13314" width="2.42578125" style="17" customWidth="1"/>
    <col min="13315" max="13315" width="2.5703125" style="17" bestFit="1" customWidth="1"/>
    <col min="13316" max="13316" width="20.42578125" style="17"/>
    <col min="13317" max="13319" width="12.7109375" style="17" customWidth="1"/>
    <col min="13320" max="13320" width="2.140625" style="17" customWidth="1"/>
    <col min="13321" max="13321" width="3.85546875" style="17" customWidth="1"/>
    <col min="13322" max="13322" width="30.7109375" style="17" customWidth="1"/>
    <col min="13323" max="13558" width="20.42578125" style="17"/>
    <col min="13559" max="13559" width="2.42578125" style="17" customWidth="1"/>
    <col min="13560" max="13560" width="3.5703125" style="17" bestFit="1" customWidth="1"/>
    <col min="13561" max="13561" width="24.42578125" style="17" customWidth="1"/>
    <col min="13562" max="13569" width="13.7109375" style="17" customWidth="1"/>
    <col min="13570" max="13570" width="2.42578125" style="17" customWidth="1"/>
    <col min="13571" max="13571" width="2.5703125" style="17" bestFit="1" customWidth="1"/>
    <col min="13572" max="13572" width="20.42578125" style="17"/>
    <col min="13573" max="13575" width="12.7109375" style="17" customWidth="1"/>
    <col min="13576" max="13576" width="2.140625" style="17" customWidth="1"/>
    <col min="13577" max="13577" width="3.85546875" style="17" customWidth="1"/>
    <col min="13578" max="13578" width="30.7109375" style="17" customWidth="1"/>
    <col min="13579" max="13814" width="20.42578125" style="17"/>
    <col min="13815" max="13815" width="2.42578125" style="17" customWidth="1"/>
    <col min="13816" max="13816" width="3.5703125" style="17" bestFit="1" customWidth="1"/>
    <col min="13817" max="13817" width="24.42578125" style="17" customWidth="1"/>
    <col min="13818" max="13825" width="13.7109375" style="17" customWidth="1"/>
    <col min="13826" max="13826" width="2.42578125" style="17" customWidth="1"/>
    <col min="13827" max="13827" width="2.5703125" style="17" bestFit="1" customWidth="1"/>
    <col min="13828" max="13828" width="20.42578125" style="17"/>
    <col min="13829" max="13831" width="12.7109375" style="17" customWidth="1"/>
    <col min="13832" max="13832" width="2.140625" style="17" customWidth="1"/>
    <col min="13833" max="13833" width="3.85546875" style="17" customWidth="1"/>
    <col min="13834" max="13834" width="30.7109375" style="17" customWidth="1"/>
    <col min="13835" max="14070" width="20.42578125" style="17"/>
    <col min="14071" max="14071" width="2.42578125" style="17" customWidth="1"/>
    <col min="14072" max="14072" width="3.5703125" style="17" bestFit="1" customWidth="1"/>
    <col min="14073" max="14073" width="24.42578125" style="17" customWidth="1"/>
    <col min="14074" max="14081" width="13.7109375" style="17" customWidth="1"/>
    <col min="14082" max="14082" width="2.42578125" style="17" customWidth="1"/>
    <col min="14083" max="14083" width="2.5703125" style="17" bestFit="1" customWidth="1"/>
    <col min="14084" max="14084" width="20.42578125" style="17"/>
    <col min="14085" max="14087" width="12.7109375" style="17" customWidth="1"/>
    <col min="14088" max="14088" width="2.140625" style="17" customWidth="1"/>
    <col min="14089" max="14089" width="3.85546875" style="17" customWidth="1"/>
    <col min="14090" max="14090" width="30.7109375" style="17" customWidth="1"/>
    <col min="14091" max="14326" width="20.42578125" style="17"/>
    <col min="14327" max="14327" width="2.42578125" style="17" customWidth="1"/>
    <col min="14328" max="14328" width="3.5703125" style="17" bestFit="1" customWidth="1"/>
    <col min="14329" max="14329" width="24.42578125" style="17" customWidth="1"/>
    <col min="14330" max="14337" width="13.7109375" style="17" customWidth="1"/>
    <col min="14338" max="14338" width="2.42578125" style="17" customWidth="1"/>
    <col min="14339" max="14339" width="2.5703125" style="17" bestFit="1" customWidth="1"/>
    <col min="14340" max="14340" width="20.42578125" style="17"/>
    <col min="14341" max="14343" width="12.7109375" style="17" customWidth="1"/>
    <col min="14344" max="14344" width="2.140625" style="17" customWidth="1"/>
    <col min="14345" max="14345" width="3.85546875" style="17" customWidth="1"/>
    <col min="14346" max="14346" width="30.7109375" style="17" customWidth="1"/>
    <col min="14347" max="14582" width="20.42578125" style="17"/>
    <col min="14583" max="14583" width="2.42578125" style="17" customWidth="1"/>
    <col min="14584" max="14584" width="3.5703125" style="17" bestFit="1" customWidth="1"/>
    <col min="14585" max="14585" width="24.42578125" style="17" customWidth="1"/>
    <col min="14586" max="14593" width="13.7109375" style="17" customWidth="1"/>
    <col min="14594" max="14594" width="2.42578125" style="17" customWidth="1"/>
    <col min="14595" max="14595" width="2.5703125" style="17" bestFit="1" customWidth="1"/>
    <col min="14596" max="14596" width="20.42578125" style="17"/>
    <col min="14597" max="14599" width="12.7109375" style="17" customWidth="1"/>
    <col min="14600" max="14600" width="2.140625" style="17" customWidth="1"/>
    <col min="14601" max="14601" width="3.85546875" style="17" customWidth="1"/>
    <col min="14602" max="14602" width="30.7109375" style="17" customWidth="1"/>
    <col min="14603" max="14838" width="20.42578125" style="17"/>
    <col min="14839" max="14839" width="2.42578125" style="17" customWidth="1"/>
    <col min="14840" max="14840" width="3.5703125" style="17" bestFit="1" customWidth="1"/>
    <col min="14841" max="14841" width="24.42578125" style="17" customWidth="1"/>
    <col min="14842" max="14849" width="13.7109375" style="17" customWidth="1"/>
    <col min="14850" max="14850" width="2.42578125" style="17" customWidth="1"/>
    <col min="14851" max="14851" width="2.5703125" style="17" bestFit="1" customWidth="1"/>
    <col min="14852" max="14852" width="20.42578125" style="17"/>
    <col min="14853" max="14855" width="12.7109375" style="17" customWidth="1"/>
    <col min="14856" max="14856" width="2.140625" style="17" customWidth="1"/>
    <col min="14857" max="14857" width="3.85546875" style="17" customWidth="1"/>
    <col min="14858" max="14858" width="30.7109375" style="17" customWidth="1"/>
    <col min="14859" max="15094" width="20.42578125" style="17"/>
    <col min="15095" max="15095" width="2.42578125" style="17" customWidth="1"/>
    <col min="15096" max="15096" width="3.5703125" style="17" bestFit="1" customWidth="1"/>
    <col min="15097" max="15097" width="24.42578125" style="17" customWidth="1"/>
    <col min="15098" max="15105" width="13.7109375" style="17" customWidth="1"/>
    <col min="15106" max="15106" width="2.42578125" style="17" customWidth="1"/>
    <col min="15107" max="15107" width="2.5703125" style="17" bestFit="1" customWidth="1"/>
    <col min="15108" max="15108" width="20.42578125" style="17"/>
    <col min="15109" max="15111" width="12.7109375" style="17" customWidth="1"/>
    <col min="15112" max="15112" width="2.140625" style="17" customWidth="1"/>
    <col min="15113" max="15113" width="3.85546875" style="17" customWidth="1"/>
    <col min="15114" max="15114" width="30.7109375" style="17" customWidth="1"/>
    <col min="15115" max="15350" width="20.42578125" style="17"/>
    <col min="15351" max="15351" width="2.42578125" style="17" customWidth="1"/>
    <col min="15352" max="15352" width="3.5703125" style="17" bestFit="1" customWidth="1"/>
    <col min="15353" max="15353" width="24.42578125" style="17" customWidth="1"/>
    <col min="15354" max="15361" width="13.7109375" style="17" customWidth="1"/>
    <col min="15362" max="15362" width="2.42578125" style="17" customWidth="1"/>
    <col min="15363" max="15363" width="2.5703125" style="17" bestFit="1" customWidth="1"/>
    <col min="15364" max="15364" width="20.42578125" style="17"/>
    <col min="15365" max="15367" width="12.7109375" style="17" customWidth="1"/>
    <col min="15368" max="15368" width="2.140625" style="17" customWidth="1"/>
    <col min="15369" max="15369" width="3.85546875" style="17" customWidth="1"/>
    <col min="15370" max="15370" width="30.7109375" style="17" customWidth="1"/>
    <col min="15371" max="15606" width="20.42578125" style="17"/>
    <col min="15607" max="15607" width="2.42578125" style="17" customWidth="1"/>
    <col min="15608" max="15608" width="3.5703125" style="17" bestFit="1" customWidth="1"/>
    <col min="15609" max="15609" width="24.42578125" style="17" customWidth="1"/>
    <col min="15610" max="15617" width="13.7109375" style="17" customWidth="1"/>
    <col min="15618" max="15618" width="2.42578125" style="17" customWidth="1"/>
    <col min="15619" max="15619" width="2.5703125" style="17" bestFit="1" customWidth="1"/>
    <col min="15620" max="15620" width="20.42578125" style="17"/>
    <col min="15621" max="15623" width="12.7109375" style="17" customWidth="1"/>
    <col min="15624" max="15624" width="2.140625" style="17" customWidth="1"/>
    <col min="15625" max="15625" width="3.85546875" style="17" customWidth="1"/>
    <col min="15626" max="15626" width="30.7109375" style="17" customWidth="1"/>
    <col min="15627" max="15862" width="20.42578125" style="17"/>
    <col min="15863" max="15863" width="2.42578125" style="17" customWidth="1"/>
    <col min="15864" max="15864" width="3.5703125" style="17" bestFit="1" customWidth="1"/>
    <col min="15865" max="15865" width="24.42578125" style="17" customWidth="1"/>
    <col min="15866" max="15873" width="13.7109375" style="17" customWidth="1"/>
    <col min="15874" max="15874" width="2.42578125" style="17" customWidth="1"/>
    <col min="15875" max="15875" width="2.5703125" style="17" bestFit="1" customWidth="1"/>
    <col min="15876" max="15876" width="20.42578125" style="17"/>
    <col min="15877" max="15879" width="12.7109375" style="17" customWidth="1"/>
    <col min="15880" max="15880" width="2.140625" style="17" customWidth="1"/>
    <col min="15881" max="15881" width="3.85546875" style="17" customWidth="1"/>
    <col min="15882" max="15882" width="30.7109375" style="17" customWidth="1"/>
    <col min="15883" max="16118" width="20.42578125" style="17"/>
    <col min="16119" max="16119" width="2.42578125" style="17" customWidth="1"/>
    <col min="16120" max="16120" width="3.5703125" style="17" bestFit="1" customWidth="1"/>
    <col min="16121" max="16121" width="24.42578125" style="17" customWidth="1"/>
    <col min="16122" max="16129" width="13.7109375" style="17" customWidth="1"/>
    <col min="16130" max="16130" width="2.42578125" style="17" customWidth="1"/>
    <col min="16131" max="16131" width="2.5703125" style="17" bestFit="1" customWidth="1"/>
    <col min="16132" max="16132" width="20.42578125" style="17"/>
    <col min="16133" max="16135" width="12.7109375" style="17" customWidth="1"/>
    <col min="16136" max="16136" width="2.140625" style="17" customWidth="1"/>
    <col min="16137" max="16137" width="3.85546875" style="17" customWidth="1"/>
    <col min="16138" max="16138" width="30.7109375" style="17" customWidth="1"/>
    <col min="16139" max="16384" width="20.42578125" style="17"/>
  </cols>
  <sheetData>
    <row r="1" spans="2:10" s="13" customFormat="1" ht="12.75" x14ac:dyDescent="0.25">
      <c r="B1" s="8"/>
      <c r="C1" s="9"/>
      <c r="D1" s="9"/>
      <c r="E1" s="9"/>
      <c r="F1" s="10"/>
      <c r="G1" s="10"/>
      <c r="H1" s="11"/>
      <c r="I1" s="12"/>
      <c r="J1" s="12"/>
    </row>
    <row r="2" spans="2:10" x14ac:dyDescent="0.25">
      <c r="C2" s="15" t="s">
        <v>20</v>
      </c>
      <c r="D2" s="15"/>
      <c r="E2" s="15"/>
      <c r="F2" s="15"/>
      <c r="G2" s="15"/>
      <c r="H2" s="15"/>
      <c r="I2" s="16"/>
      <c r="J2" s="16"/>
    </row>
    <row r="3" spans="2:10" x14ac:dyDescent="0.25">
      <c r="C3" s="18" t="s">
        <v>21</v>
      </c>
      <c r="D3" s="18"/>
      <c r="E3" s="18"/>
      <c r="F3" s="18"/>
      <c r="G3" s="18"/>
      <c r="H3" s="18"/>
      <c r="I3" s="16"/>
      <c r="J3" s="16"/>
    </row>
    <row r="4" spans="2:10" x14ac:dyDescent="0.25">
      <c r="C4" s="16"/>
      <c r="D4" s="19"/>
      <c r="E4" s="16"/>
      <c r="F4" s="16"/>
      <c r="G4" s="16"/>
      <c r="H4" s="16"/>
      <c r="I4" s="16"/>
      <c r="J4" s="16"/>
    </row>
    <row r="5" spans="2:10" ht="15.75" thickBot="1" x14ac:dyDescent="0.3"/>
    <row r="6" spans="2:10" x14ac:dyDescent="0.25">
      <c r="B6" s="21" t="s">
        <v>22</v>
      </c>
      <c r="C6" s="22" t="s">
        <v>23</v>
      </c>
      <c r="D6" s="23" t="s">
        <v>24</v>
      </c>
      <c r="E6" s="23" t="s">
        <v>25</v>
      </c>
      <c r="F6" s="23" t="s">
        <v>26</v>
      </c>
      <c r="G6" s="23" t="s">
        <v>27</v>
      </c>
      <c r="H6" s="23" t="s">
        <v>28</v>
      </c>
      <c r="I6" s="24" t="s">
        <v>29</v>
      </c>
    </row>
    <row r="7" spans="2:10" ht="15.75" thickBot="1" x14ac:dyDescent="0.3">
      <c r="B7" s="25"/>
      <c r="C7" s="26"/>
      <c r="D7" s="27"/>
      <c r="E7" s="27"/>
      <c r="F7" s="27"/>
      <c r="G7" s="27"/>
      <c r="H7" s="27"/>
      <c r="I7" s="27"/>
    </row>
    <row r="8" spans="2:10" ht="24" x14ac:dyDescent="0.25">
      <c r="B8" s="28" t="s">
        <v>30</v>
      </c>
      <c r="C8" s="29" t="s">
        <v>31</v>
      </c>
      <c r="D8" s="30">
        <f>D9+D12</f>
        <v>0</v>
      </c>
      <c r="E8" s="30">
        <f t="shared" ref="E8:I8" si="0">E9+E12</f>
        <v>0</v>
      </c>
      <c r="F8" s="30">
        <f t="shared" si="0"/>
        <v>0</v>
      </c>
      <c r="G8" s="30">
        <f t="shared" si="0"/>
        <v>0</v>
      </c>
      <c r="H8" s="30">
        <f t="shared" si="0"/>
        <v>0</v>
      </c>
      <c r="I8" s="31">
        <f t="shared" si="0"/>
        <v>0</v>
      </c>
    </row>
    <row r="9" spans="2:10" ht="24" x14ac:dyDescent="0.25">
      <c r="B9" s="32" t="s">
        <v>32</v>
      </c>
      <c r="C9" s="33" t="s">
        <v>33</v>
      </c>
      <c r="D9" s="30">
        <f>SUM(D10:D11)</f>
        <v>0</v>
      </c>
      <c r="E9" s="30">
        <f t="shared" ref="E9:I9" si="1">SUM(E10:E11)</f>
        <v>0</v>
      </c>
      <c r="F9" s="30">
        <f t="shared" si="1"/>
        <v>0</v>
      </c>
      <c r="G9" s="30">
        <f t="shared" si="1"/>
        <v>0</v>
      </c>
      <c r="H9" s="30">
        <f t="shared" si="1"/>
        <v>0</v>
      </c>
      <c r="I9" s="31">
        <f t="shared" si="1"/>
        <v>0</v>
      </c>
    </row>
    <row r="10" spans="2:10" x14ac:dyDescent="0.25">
      <c r="B10" s="34"/>
      <c r="C10" s="33" t="s">
        <v>34</v>
      </c>
      <c r="D10" s="35"/>
      <c r="E10" s="35"/>
      <c r="F10" s="35"/>
      <c r="G10" s="35"/>
      <c r="H10" s="35"/>
      <c r="I10" s="31">
        <f>SUM(D10:H10)</f>
        <v>0</v>
      </c>
    </row>
    <row r="11" spans="2:10" x14ac:dyDescent="0.25">
      <c r="B11" s="34"/>
      <c r="C11" s="33" t="s">
        <v>35</v>
      </c>
      <c r="D11" s="35"/>
      <c r="E11" s="35"/>
      <c r="F11" s="35"/>
      <c r="G11" s="35"/>
      <c r="H11" s="35"/>
      <c r="I11" s="31">
        <f>SUM(D11:H11)</f>
        <v>0</v>
      </c>
    </row>
    <row r="12" spans="2:10" x14ac:dyDescent="0.25">
      <c r="B12" s="32" t="s">
        <v>36</v>
      </c>
      <c r="C12" s="33" t="s">
        <v>37</v>
      </c>
      <c r="D12" s="35"/>
      <c r="E12" s="35"/>
      <c r="F12" s="35"/>
      <c r="G12" s="35"/>
      <c r="H12" s="35"/>
      <c r="I12" s="31">
        <f>SUM(D12:H12)</f>
        <v>0</v>
      </c>
    </row>
    <row r="13" spans="2:10" ht="48" x14ac:dyDescent="0.25">
      <c r="B13" s="36" t="s">
        <v>38</v>
      </c>
      <c r="C13" s="33" t="s">
        <v>39</v>
      </c>
      <c r="D13" s="30">
        <f>D14+D17</f>
        <v>0</v>
      </c>
      <c r="E13" s="30">
        <f t="shared" ref="E13:I13" si="2">E14+E17</f>
        <v>0</v>
      </c>
      <c r="F13" s="30">
        <f t="shared" si="2"/>
        <v>0</v>
      </c>
      <c r="G13" s="30">
        <f t="shared" si="2"/>
        <v>0</v>
      </c>
      <c r="H13" s="30">
        <f t="shared" si="2"/>
        <v>0</v>
      </c>
      <c r="I13" s="31">
        <f t="shared" si="2"/>
        <v>0</v>
      </c>
    </row>
    <row r="14" spans="2:10" ht="24" x14ac:dyDescent="0.25">
      <c r="B14" s="36" t="s">
        <v>32</v>
      </c>
      <c r="C14" s="33" t="s">
        <v>40</v>
      </c>
      <c r="D14" s="30">
        <f>D15+D16</f>
        <v>0</v>
      </c>
      <c r="E14" s="30">
        <f t="shared" ref="E14:I14" si="3">E15+E16</f>
        <v>0</v>
      </c>
      <c r="F14" s="30">
        <f t="shared" si="3"/>
        <v>0</v>
      </c>
      <c r="G14" s="30">
        <f t="shared" si="3"/>
        <v>0</v>
      </c>
      <c r="H14" s="30">
        <f t="shared" si="3"/>
        <v>0</v>
      </c>
      <c r="I14" s="31">
        <f t="shared" si="3"/>
        <v>0</v>
      </c>
    </row>
    <row r="15" spans="2:10" x14ac:dyDescent="0.25">
      <c r="B15" s="32"/>
      <c r="C15" s="37" t="s">
        <v>41</v>
      </c>
      <c r="D15" s="35"/>
      <c r="E15" s="35"/>
      <c r="F15" s="35"/>
      <c r="G15" s="35"/>
      <c r="H15" s="35"/>
      <c r="I15" s="31">
        <f>SUM(D15:H15)</f>
        <v>0</v>
      </c>
    </row>
    <row r="16" spans="2:10" x14ac:dyDescent="0.25">
      <c r="B16" s="32"/>
      <c r="C16" s="37" t="s">
        <v>42</v>
      </c>
      <c r="D16" s="35"/>
      <c r="E16" s="35"/>
      <c r="F16" s="35"/>
      <c r="G16" s="35"/>
      <c r="H16" s="35"/>
      <c r="I16" s="31">
        <f>SUM(D16:H16)</f>
        <v>0</v>
      </c>
    </row>
    <row r="17" spans="2:9" x14ac:dyDescent="0.25">
      <c r="B17" s="36" t="s">
        <v>36</v>
      </c>
      <c r="C17" s="33" t="s">
        <v>43</v>
      </c>
      <c r="D17" s="35"/>
      <c r="E17" s="35"/>
      <c r="F17" s="35"/>
      <c r="G17" s="35"/>
      <c r="H17" s="35"/>
      <c r="I17" s="31">
        <f>SUM(D17:H17)</f>
        <v>0</v>
      </c>
    </row>
    <row r="18" spans="2:9" ht="24" x14ac:dyDescent="0.25">
      <c r="B18" s="36" t="s">
        <v>44</v>
      </c>
      <c r="C18" s="33" t="s">
        <v>45</v>
      </c>
      <c r="D18" s="38">
        <f>D19+D22+D23+D24</f>
        <v>22226097.789999999</v>
      </c>
      <c r="E18" s="38">
        <f t="shared" ref="E18:I18" si="4">E19+E22+E23+E24</f>
        <v>29832.79</v>
      </c>
      <c r="F18" s="38">
        <f t="shared" si="4"/>
        <v>16911.61</v>
      </c>
      <c r="G18" s="38">
        <f t="shared" si="4"/>
        <v>10069.16</v>
      </c>
      <c r="H18" s="38">
        <f t="shared" si="4"/>
        <v>160094.96</v>
      </c>
      <c r="I18" s="39">
        <f t="shared" si="4"/>
        <v>22443006.309999999</v>
      </c>
    </row>
    <row r="19" spans="2:9" ht="24" x14ac:dyDescent="0.25">
      <c r="B19" s="32" t="s">
        <v>32</v>
      </c>
      <c r="C19" s="33" t="s">
        <v>33</v>
      </c>
      <c r="D19" s="38">
        <f>D20+D21</f>
        <v>21809600.949999999</v>
      </c>
      <c r="E19" s="38">
        <f t="shared" ref="E19:I19" si="5">E20+E21</f>
        <v>29832.79</v>
      </c>
      <c r="F19" s="38">
        <f t="shared" si="5"/>
        <v>16911.61</v>
      </c>
      <c r="G19" s="38">
        <f t="shared" si="5"/>
        <v>10069.16</v>
      </c>
      <c r="H19" s="38">
        <f t="shared" si="5"/>
        <v>154674.96</v>
      </c>
      <c r="I19" s="39">
        <f t="shared" si="5"/>
        <v>22021089.469999999</v>
      </c>
    </row>
    <row r="20" spans="2:9" x14ac:dyDescent="0.25">
      <c r="B20" s="34"/>
      <c r="C20" s="33" t="s">
        <v>34</v>
      </c>
      <c r="D20" s="35">
        <v>21809600.949999999</v>
      </c>
      <c r="E20" s="35">
        <v>29832.79</v>
      </c>
      <c r="F20" s="35">
        <v>16911.61</v>
      </c>
      <c r="G20" s="35">
        <v>10069.16</v>
      </c>
      <c r="H20" s="35">
        <v>154674.96</v>
      </c>
      <c r="I20" s="31">
        <f>SUM(D20:H20)</f>
        <v>22021089.469999999</v>
      </c>
    </row>
    <row r="21" spans="2:9" x14ac:dyDescent="0.25">
      <c r="B21" s="34"/>
      <c r="C21" s="33" t="s">
        <v>35</v>
      </c>
      <c r="D21" s="35"/>
      <c r="E21" s="35"/>
      <c r="F21" s="35"/>
      <c r="G21" s="35"/>
      <c r="H21" s="35"/>
      <c r="I21" s="31">
        <f>SUM(D21:H21)</f>
        <v>0</v>
      </c>
    </row>
    <row r="22" spans="2:9" ht="24" x14ac:dyDescent="0.25">
      <c r="B22" s="34" t="s">
        <v>36</v>
      </c>
      <c r="C22" s="33" t="s">
        <v>46</v>
      </c>
      <c r="D22" s="35"/>
      <c r="E22" s="35"/>
      <c r="F22" s="35"/>
      <c r="G22" s="35"/>
      <c r="H22" s="35"/>
      <c r="I22" s="31">
        <f>SUM(D22:H22)</f>
        <v>0</v>
      </c>
    </row>
    <row r="23" spans="2:9" x14ac:dyDescent="0.25">
      <c r="B23" s="32" t="s">
        <v>47</v>
      </c>
      <c r="C23" s="33" t="s">
        <v>37</v>
      </c>
      <c r="D23" s="35">
        <v>416496.84</v>
      </c>
      <c r="E23" s="35"/>
      <c r="F23" s="35"/>
      <c r="G23" s="35"/>
      <c r="H23" s="35">
        <v>5420</v>
      </c>
      <c r="I23" s="31">
        <f>SUM(D23:H23)</f>
        <v>421916.84</v>
      </c>
    </row>
    <row r="24" spans="2:9" ht="24.75" thickBot="1" x14ac:dyDescent="0.3">
      <c r="B24" s="40" t="s">
        <v>48</v>
      </c>
      <c r="C24" s="41" t="s">
        <v>49</v>
      </c>
      <c r="D24" s="42"/>
      <c r="E24" s="42"/>
      <c r="F24" s="42"/>
      <c r="G24" s="42"/>
      <c r="H24" s="42"/>
      <c r="I24" s="31">
        <f>SUM(D24:H24)</f>
        <v>0</v>
      </c>
    </row>
    <row r="25" spans="2:9" ht="15.75" thickBot="1" x14ac:dyDescent="0.3">
      <c r="B25" s="43" t="s">
        <v>50</v>
      </c>
      <c r="C25" s="44"/>
      <c r="D25" s="45">
        <f>D8+D13+D18</f>
        <v>22226097.789999999</v>
      </c>
      <c r="E25" s="45">
        <f t="shared" ref="E25:H25" si="6">E8+E13+E18</f>
        <v>29832.79</v>
      </c>
      <c r="F25" s="45">
        <f t="shared" si="6"/>
        <v>16911.61</v>
      </c>
      <c r="G25" s="45">
        <f t="shared" si="6"/>
        <v>10069.16</v>
      </c>
      <c r="H25" s="45">
        <f t="shared" si="6"/>
        <v>160094.96</v>
      </c>
      <c r="I25" s="45">
        <f>I8+I13+I18</f>
        <v>22443006.309999999</v>
      </c>
    </row>
    <row r="26" spans="2:9" x14ac:dyDescent="0.25">
      <c r="H26" s="46" t="s">
        <v>51</v>
      </c>
      <c r="I26" s="47">
        <f>SUM(D25:H25)</f>
        <v>22443006.309999999</v>
      </c>
    </row>
    <row r="28" spans="2:9" ht="30" customHeight="1" x14ac:dyDescent="0.25">
      <c r="C28" s="48" t="s">
        <v>52</v>
      </c>
      <c r="D28" s="48"/>
      <c r="E28" s="48"/>
      <c r="F28" s="48"/>
      <c r="G28" s="48"/>
    </row>
    <row r="29" spans="2:9" ht="15" customHeight="1" x14ac:dyDescent="0.25">
      <c r="C29" s="48" t="s">
        <v>53</v>
      </c>
      <c r="D29" s="48"/>
      <c r="E29" s="48"/>
      <c r="F29" s="48"/>
      <c r="G29" s="48"/>
      <c r="H29" s="48"/>
    </row>
  </sheetData>
  <mergeCells count="13">
    <mergeCell ref="I6:I7"/>
    <mergeCell ref="B25:C25"/>
    <mergeCell ref="C28:G28"/>
    <mergeCell ref="C29:H29"/>
    <mergeCell ref="C2:H2"/>
    <mergeCell ref="C3:H3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BBB7D-2FAE-4F37-B5B6-95EE019C095F}">
  <dimension ref="B1:K32"/>
  <sheetViews>
    <sheetView topLeftCell="A10" workbookViewId="0">
      <selection activeCell="N16" sqref="N16"/>
    </sheetView>
  </sheetViews>
  <sheetFormatPr defaultColWidth="20.42578125" defaultRowHeight="15" x14ac:dyDescent="0.25"/>
  <cols>
    <col min="1" max="1" width="2.42578125" style="17" customWidth="1"/>
    <col min="2" max="2" width="3.5703125" style="14" bestFit="1" customWidth="1"/>
    <col min="3" max="3" width="24.42578125" style="17" customWidth="1"/>
    <col min="4" max="4" width="13.7109375" style="20" customWidth="1"/>
    <col min="5" max="9" width="13.7109375" style="17" customWidth="1"/>
    <col min="10" max="10" width="2.42578125" style="17" customWidth="1"/>
    <col min="11" max="11" width="2.140625" style="17" customWidth="1"/>
    <col min="12" max="12" width="3.85546875" style="17" customWidth="1"/>
    <col min="13" max="13" width="30.7109375" style="17" customWidth="1"/>
    <col min="14" max="249" width="20.42578125" style="17"/>
    <col min="250" max="250" width="2.42578125" style="17" customWidth="1"/>
    <col min="251" max="251" width="3.5703125" style="17" bestFit="1" customWidth="1"/>
    <col min="252" max="252" width="24.42578125" style="17" customWidth="1"/>
    <col min="253" max="260" width="13.7109375" style="17" customWidth="1"/>
    <col min="261" max="261" width="2.42578125" style="17" customWidth="1"/>
    <col min="262" max="262" width="2.5703125" style="17" bestFit="1" customWidth="1"/>
    <col min="263" max="263" width="20.42578125" style="17"/>
    <col min="264" max="266" width="12.7109375" style="17" customWidth="1"/>
    <col min="267" max="267" width="2.140625" style="17" customWidth="1"/>
    <col min="268" max="268" width="3.85546875" style="17" customWidth="1"/>
    <col min="269" max="269" width="30.7109375" style="17" customWidth="1"/>
    <col min="270" max="505" width="20.42578125" style="17"/>
    <col min="506" max="506" width="2.42578125" style="17" customWidth="1"/>
    <col min="507" max="507" width="3.5703125" style="17" bestFit="1" customWidth="1"/>
    <col min="508" max="508" width="24.42578125" style="17" customWidth="1"/>
    <col min="509" max="516" width="13.7109375" style="17" customWidth="1"/>
    <col min="517" max="517" width="2.42578125" style="17" customWidth="1"/>
    <col min="518" max="518" width="2.5703125" style="17" bestFit="1" customWidth="1"/>
    <col min="519" max="519" width="20.42578125" style="17"/>
    <col min="520" max="522" width="12.7109375" style="17" customWidth="1"/>
    <col min="523" max="523" width="2.140625" style="17" customWidth="1"/>
    <col min="524" max="524" width="3.85546875" style="17" customWidth="1"/>
    <col min="525" max="525" width="30.7109375" style="17" customWidth="1"/>
    <col min="526" max="761" width="20.42578125" style="17"/>
    <col min="762" max="762" width="2.42578125" style="17" customWidth="1"/>
    <col min="763" max="763" width="3.5703125" style="17" bestFit="1" customWidth="1"/>
    <col min="764" max="764" width="24.42578125" style="17" customWidth="1"/>
    <col min="765" max="772" width="13.7109375" style="17" customWidth="1"/>
    <col min="773" max="773" width="2.42578125" style="17" customWidth="1"/>
    <col min="774" max="774" width="2.5703125" style="17" bestFit="1" customWidth="1"/>
    <col min="775" max="775" width="20.42578125" style="17"/>
    <col min="776" max="778" width="12.7109375" style="17" customWidth="1"/>
    <col min="779" max="779" width="2.140625" style="17" customWidth="1"/>
    <col min="780" max="780" width="3.85546875" style="17" customWidth="1"/>
    <col min="781" max="781" width="30.7109375" style="17" customWidth="1"/>
    <col min="782" max="1017" width="20.42578125" style="17"/>
    <col min="1018" max="1018" width="2.42578125" style="17" customWidth="1"/>
    <col min="1019" max="1019" width="3.5703125" style="17" bestFit="1" customWidth="1"/>
    <col min="1020" max="1020" width="24.42578125" style="17" customWidth="1"/>
    <col min="1021" max="1028" width="13.7109375" style="17" customWidth="1"/>
    <col min="1029" max="1029" width="2.42578125" style="17" customWidth="1"/>
    <col min="1030" max="1030" width="2.5703125" style="17" bestFit="1" customWidth="1"/>
    <col min="1031" max="1031" width="20.42578125" style="17"/>
    <col min="1032" max="1034" width="12.7109375" style="17" customWidth="1"/>
    <col min="1035" max="1035" width="2.140625" style="17" customWidth="1"/>
    <col min="1036" max="1036" width="3.85546875" style="17" customWidth="1"/>
    <col min="1037" max="1037" width="30.7109375" style="17" customWidth="1"/>
    <col min="1038" max="1273" width="20.42578125" style="17"/>
    <col min="1274" max="1274" width="2.42578125" style="17" customWidth="1"/>
    <col min="1275" max="1275" width="3.5703125" style="17" bestFit="1" customWidth="1"/>
    <col min="1276" max="1276" width="24.42578125" style="17" customWidth="1"/>
    <col min="1277" max="1284" width="13.7109375" style="17" customWidth="1"/>
    <col min="1285" max="1285" width="2.42578125" style="17" customWidth="1"/>
    <col min="1286" max="1286" width="2.5703125" style="17" bestFit="1" customWidth="1"/>
    <col min="1287" max="1287" width="20.42578125" style="17"/>
    <col min="1288" max="1290" width="12.7109375" style="17" customWidth="1"/>
    <col min="1291" max="1291" width="2.140625" style="17" customWidth="1"/>
    <col min="1292" max="1292" width="3.85546875" style="17" customWidth="1"/>
    <col min="1293" max="1293" width="30.7109375" style="17" customWidth="1"/>
    <col min="1294" max="1529" width="20.42578125" style="17"/>
    <col min="1530" max="1530" width="2.42578125" style="17" customWidth="1"/>
    <col min="1531" max="1531" width="3.5703125" style="17" bestFit="1" customWidth="1"/>
    <col min="1532" max="1532" width="24.42578125" style="17" customWidth="1"/>
    <col min="1533" max="1540" width="13.7109375" style="17" customWidth="1"/>
    <col min="1541" max="1541" width="2.42578125" style="17" customWidth="1"/>
    <col min="1542" max="1542" width="2.5703125" style="17" bestFit="1" customWidth="1"/>
    <col min="1543" max="1543" width="20.42578125" style="17"/>
    <col min="1544" max="1546" width="12.7109375" style="17" customWidth="1"/>
    <col min="1547" max="1547" width="2.140625" style="17" customWidth="1"/>
    <col min="1548" max="1548" width="3.85546875" style="17" customWidth="1"/>
    <col min="1549" max="1549" width="30.7109375" style="17" customWidth="1"/>
    <col min="1550" max="1785" width="20.42578125" style="17"/>
    <col min="1786" max="1786" width="2.42578125" style="17" customWidth="1"/>
    <col min="1787" max="1787" width="3.5703125" style="17" bestFit="1" customWidth="1"/>
    <col min="1788" max="1788" width="24.42578125" style="17" customWidth="1"/>
    <col min="1789" max="1796" width="13.7109375" style="17" customWidth="1"/>
    <col min="1797" max="1797" width="2.42578125" style="17" customWidth="1"/>
    <col min="1798" max="1798" width="2.5703125" style="17" bestFit="1" customWidth="1"/>
    <col min="1799" max="1799" width="20.42578125" style="17"/>
    <col min="1800" max="1802" width="12.7109375" style="17" customWidth="1"/>
    <col min="1803" max="1803" width="2.140625" style="17" customWidth="1"/>
    <col min="1804" max="1804" width="3.85546875" style="17" customWidth="1"/>
    <col min="1805" max="1805" width="30.7109375" style="17" customWidth="1"/>
    <col min="1806" max="2041" width="20.42578125" style="17"/>
    <col min="2042" max="2042" width="2.42578125" style="17" customWidth="1"/>
    <col min="2043" max="2043" width="3.5703125" style="17" bestFit="1" customWidth="1"/>
    <col min="2044" max="2044" width="24.42578125" style="17" customWidth="1"/>
    <col min="2045" max="2052" width="13.7109375" style="17" customWidth="1"/>
    <col min="2053" max="2053" width="2.42578125" style="17" customWidth="1"/>
    <col min="2054" max="2054" width="2.5703125" style="17" bestFit="1" customWidth="1"/>
    <col min="2055" max="2055" width="20.42578125" style="17"/>
    <col min="2056" max="2058" width="12.7109375" style="17" customWidth="1"/>
    <col min="2059" max="2059" width="2.140625" style="17" customWidth="1"/>
    <col min="2060" max="2060" width="3.85546875" style="17" customWidth="1"/>
    <col min="2061" max="2061" width="30.7109375" style="17" customWidth="1"/>
    <col min="2062" max="2297" width="20.42578125" style="17"/>
    <col min="2298" max="2298" width="2.42578125" style="17" customWidth="1"/>
    <col min="2299" max="2299" width="3.5703125" style="17" bestFit="1" customWidth="1"/>
    <col min="2300" max="2300" width="24.42578125" style="17" customWidth="1"/>
    <col min="2301" max="2308" width="13.7109375" style="17" customWidth="1"/>
    <col min="2309" max="2309" width="2.42578125" style="17" customWidth="1"/>
    <col min="2310" max="2310" width="2.5703125" style="17" bestFit="1" customWidth="1"/>
    <col min="2311" max="2311" width="20.42578125" style="17"/>
    <col min="2312" max="2314" width="12.7109375" style="17" customWidth="1"/>
    <col min="2315" max="2315" width="2.140625" style="17" customWidth="1"/>
    <col min="2316" max="2316" width="3.85546875" style="17" customWidth="1"/>
    <col min="2317" max="2317" width="30.7109375" style="17" customWidth="1"/>
    <col min="2318" max="2553" width="20.42578125" style="17"/>
    <col min="2554" max="2554" width="2.42578125" style="17" customWidth="1"/>
    <col min="2555" max="2555" width="3.5703125" style="17" bestFit="1" customWidth="1"/>
    <col min="2556" max="2556" width="24.42578125" style="17" customWidth="1"/>
    <col min="2557" max="2564" width="13.7109375" style="17" customWidth="1"/>
    <col min="2565" max="2565" width="2.42578125" style="17" customWidth="1"/>
    <col min="2566" max="2566" width="2.5703125" style="17" bestFit="1" customWidth="1"/>
    <col min="2567" max="2567" width="20.42578125" style="17"/>
    <col min="2568" max="2570" width="12.7109375" style="17" customWidth="1"/>
    <col min="2571" max="2571" width="2.140625" style="17" customWidth="1"/>
    <col min="2572" max="2572" width="3.85546875" style="17" customWidth="1"/>
    <col min="2573" max="2573" width="30.7109375" style="17" customWidth="1"/>
    <col min="2574" max="2809" width="20.42578125" style="17"/>
    <col min="2810" max="2810" width="2.42578125" style="17" customWidth="1"/>
    <col min="2811" max="2811" width="3.5703125" style="17" bestFit="1" customWidth="1"/>
    <col min="2812" max="2812" width="24.42578125" style="17" customWidth="1"/>
    <col min="2813" max="2820" width="13.7109375" style="17" customWidth="1"/>
    <col min="2821" max="2821" width="2.42578125" style="17" customWidth="1"/>
    <col min="2822" max="2822" width="2.5703125" style="17" bestFit="1" customWidth="1"/>
    <col min="2823" max="2823" width="20.42578125" style="17"/>
    <col min="2824" max="2826" width="12.7109375" style="17" customWidth="1"/>
    <col min="2827" max="2827" width="2.140625" style="17" customWidth="1"/>
    <col min="2828" max="2828" width="3.85546875" style="17" customWidth="1"/>
    <col min="2829" max="2829" width="30.7109375" style="17" customWidth="1"/>
    <col min="2830" max="3065" width="20.42578125" style="17"/>
    <col min="3066" max="3066" width="2.42578125" style="17" customWidth="1"/>
    <col min="3067" max="3067" width="3.5703125" style="17" bestFit="1" customWidth="1"/>
    <col min="3068" max="3068" width="24.42578125" style="17" customWidth="1"/>
    <col min="3069" max="3076" width="13.7109375" style="17" customWidth="1"/>
    <col min="3077" max="3077" width="2.42578125" style="17" customWidth="1"/>
    <col min="3078" max="3078" width="2.5703125" style="17" bestFit="1" customWidth="1"/>
    <col min="3079" max="3079" width="20.42578125" style="17"/>
    <col min="3080" max="3082" width="12.7109375" style="17" customWidth="1"/>
    <col min="3083" max="3083" width="2.140625" style="17" customWidth="1"/>
    <col min="3084" max="3084" width="3.85546875" style="17" customWidth="1"/>
    <col min="3085" max="3085" width="30.7109375" style="17" customWidth="1"/>
    <col min="3086" max="3321" width="20.42578125" style="17"/>
    <col min="3322" max="3322" width="2.42578125" style="17" customWidth="1"/>
    <col min="3323" max="3323" width="3.5703125" style="17" bestFit="1" customWidth="1"/>
    <col min="3324" max="3324" width="24.42578125" style="17" customWidth="1"/>
    <col min="3325" max="3332" width="13.7109375" style="17" customWidth="1"/>
    <col min="3333" max="3333" width="2.42578125" style="17" customWidth="1"/>
    <col min="3334" max="3334" width="2.5703125" style="17" bestFit="1" customWidth="1"/>
    <col min="3335" max="3335" width="20.42578125" style="17"/>
    <col min="3336" max="3338" width="12.7109375" style="17" customWidth="1"/>
    <col min="3339" max="3339" width="2.140625" style="17" customWidth="1"/>
    <col min="3340" max="3340" width="3.85546875" style="17" customWidth="1"/>
    <col min="3341" max="3341" width="30.7109375" style="17" customWidth="1"/>
    <col min="3342" max="3577" width="20.42578125" style="17"/>
    <col min="3578" max="3578" width="2.42578125" style="17" customWidth="1"/>
    <col min="3579" max="3579" width="3.5703125" style="17" bestFit="1" customWidth="1"/>
    <col min="3580" max="3580" width="24.42578125" style="17" customWidth="1"/>
    <col min="3581" max="3588" width="13.7109375" style="17" customWidth="1"/>
    <col min="3589" max="3589" width="2.42578125" style="17" customWidth="1"/>
    <col min="3590" max="3590" width="2.5703125" style="17" bestFit="1" customWidth="1"/>
    <col min="3591" max="3591" width="20.42578125" style="17"/>
    <col min="3592" max="3594" width="12.7109375" style="17" customWidth="1"/>
    <col min="3595" max="3595" width="2.140625" style="17" customWidth="1"/>
    <col min="3596" max="3596" width="3.85546875" style="17" customWidth="1"/>
    <col min="3597" max="3597" width="30.7109375" style="17" customWidth="1"/>
    <col min="3598" max="3833" width="20.42578125" style="17"/>
    <col min="3834" max="3834" width="2.42578125" style="17" customWidth="1"/>
    <col min="3835" max="3835" width="3.5703125" style="17" bestFit="1" customWidth="1"/>
    <col min="3836" max="3836" width="24.42578125" style="17" customWidth="1"/>
    <col min="3837" max="3844" width="13.7109375" style="17" customWidth="1"/>
    <col min="3845" max="3845" width="2.42578125" style="17" customWidth="1"/>
    <col min="3846" max="3846" width="2.5703125" style="17" bestFit="1" customWidth="1"/>
    <col min="3847" max="3847" width="20.42578125" style="17"/>
    <col min="3848" max="3850" width="12.7109375" style="17" customWidth="1"/>
    <col min="3851" max="3851" width="2.140625" style="17" customWidth="1"/>
    <col min="3852" max="3852" width="3.85546875" style="17" customWidth="1"/>
    <col min="3853" max="3853" width="30.7109375" style="17" customWidth="1"/>
    <col min="3854" max="4089" width="20.42578125" style="17"/>
    <col min="4090" max="4090" width="2.42578125" style="17" customWidth="1"/>
    <col min="4091" max="4091" width="3.5703125" style="17" bestFit="1" customWidth="1"/>
    <col min="4092" max="4092" width="24.42578125" style="17" customWidth="1"/>
    <col min="4093" max="4100" width="13.7109375" style="17" customWidth="1"/>
    <col min="4101" max="4101" width="2.42578125" style="17" customWidth="1"/>
    <col min="4102" max="4102" width="2.5703125" style="17" bestFit="1" customWidth="1"/>
    <col min="4103" max="4103" width="20.42578125" style="17"/>
    <col min="4104" max="4106" width="12.7109375" style="17" customWidth="1"/>
    <col min="4107" max="4107" width="2.140625" style="17" customWidth="1"/>
    <col min="4108" max="4108" width="3.85546875" style="17" customWidth="1"/>
    <col min="4109" max="4109" width="30.7109375" style="17" customWidth="1"/>
    <col min="4110" max="4345" width="20.42578125" style="17"/>
    <col min="4346" max="4346" width="2.42578125" style="17" customWidth="1"/>
    <col min="4347" max="4347" width="3.5703125" style="17" bestFit="1" customWidth="1"/>
    <col min="4348" max="4348" width="24.42578125" style="17" customWidth="1"/>
    <col min="4349" max="4356" width="13.7109375" style="17" customWidth="1"/>
    <col min="4357" max="4357" width="2.42578125" style="17" customWidth="1"/>
    <col min="4358" max="4358" width="2.5703125" style="17" bestFit="1" customWidth="1"/>
    <col min="4359" max="4359" width="20.42578125" style="17"/>
    <col min="4360" max="4362" width="12.7109375" style="17" customWidth="1"/>
    <col min="4363" max="4363" width="2.140625" style="17" customWidth="1"/>
    <col min="4364" max="4364" width="3.85546875" style="17" customWidth="1"/>
    <col min="4365" max="4365" width="30.7109375" style="17" customWidth="1"/>
    <col min="4366" max="4601" width="20.42578125" style="17"/>
    <col min="4602" max="4602" width="2.42578125" style="17" customWidth="1"/>
    <col min="4603" max="4603" width="3.5703125" style="17" bestFit="1" customWidth="1"/>
    <col min="4604" max="4604" width="24.42578125" style="17" customWidth="1"/>
    <col min="4605" max="4612" width="13.7109375" style="17" customWidth="1"/>
    <col min="4613" max="4613" width="2.42578125" style="17" customWidth="1"/>
    <col min="4614" max="4614" width="2.5703125" style="17" bestFit="1" customWidth="1"/>
    <col min="4615" max="4615" width="20.42578125" style="17"/>
    <col min="4616" max="4618" width="12.7109375" style="17" customWidth="1"/>
    <col min="4619" max="4619" width="2.140625" style="17" customWidth="1"/>
    <col min="4620" max="4620" width="3.85546875" style="17" customWidth="1"/>
    <col min="4621" max="4621" width="30.7109375" style="17" customWidth="1"/>
    <col min="4622" max="4857" width="20.42578125" style="17"/>
    <col min="4858" max="4858" width="2.42578125" style="17" customWidth="1"/>
    <col min="4859" max="4859" width="3.5703125" style="17" bestFit="1" customWidth="1"/>
    <col min="4860" max="4860" width="24.42578125" style="17" customWidth="1"/>
    <col min="4861" max="4868" width="13.7109375" style="17" customWidth="1"/>
    <col min="4869" max="4869" width="2.42578125" style="17" customWidth="1"/>
    <col min="4870" max="4870" width="2.5703125" style="17" bestFit="1" customWidth="1"/>
    <col min="4871" max="4871" width="20.42578125" style="17"/>
    <col min="4872" max="4874" width="12.7109375" style="17" customWidth="1"/>
    <col min="4875" max="4875" width="2.140625" style="17" customWidth="1"/>
    <col min="4876" max="4876" width="3.85546875" style="17" customWidth="1"/>
    <col min="4877" max="4877" width="30.7109375" style="17" customWidth="1"/>
    <col min="4878" max="5113" width="20.42578125" style="17"/>
    <col min="5114" max="5114" width="2.42578125" style="17" customWidth="1"/>
    <col min="5115" max="5115" width="3.5703125" style="17" bestFit="1" customWidth="1"/>
    <col min="5116" max="5116" width="24.42578125" style="17" customWidth="1"/>
    <col min="5117" max="5124" width="13.7109375" style="17" customWidth="1"/>
    <col min="5125" max="5125" width="2.42578125" style="17" customWidth="1"/>
    <col min="5126" max="5126" width="2.5703125" style="17" bestFit="1" customWidth="1"/>
    <col min="5127" max="5127" width="20.42578125" style="17"/>
    <col min="5128" max="5130" width="12.7109375" style="17" customWidth="1"/>
    <col min="5131" max="5131" width="2.140625" style="17" customWidth="1"/>
    <col min="5132" max="5132" width="3.85546875" style="17" customWidth="1"/>
    <col min="5133" max="5133" width="30.7109375" style="17" customWidth="1"/>
    <col min="5134" max="5369" width="20.42578125" style="17"/>
    <col min="5370" max="5370" width="2.42578125" style="17" customWidth="1"/>
    <col min="5371" max="5371" width="3.5703125" style="17" bestFit="1" customWidth="1"/>
    <col min="5372" max="5372" width="24.42578125" style="17" customWidth="1"/>
    <col min="5373" max="5380" width="13.7109375" style="17" customWidth="1"/>
    <col min="5381" max="5381" width="2.42578125" style="17" customWidth="1"/>
    <col min="5382" max="5382" width="2.5703125" style="17" bestFit="1" customWidth="1"/>
    <col min="5383" max="5383" width="20.42578125" style="17"/>
    <col min="5384" max="5386" width="12.7109375" style="17" customWidth="1"/>
    <col min="5387" max="5387" width="2.140625" style="17" customWidth="1"/>
    <col min="5388" max="5388" width="3.85546875" style="17" customWidth="1"/>
    <col min="5389" max="5389" width="30.7109375" style="17" customWidth="1"/>
    <col min="5390" max="5625" width="20.42578125" style="17"/>
    <col min="5626" max="5626" width="2.42578125" style="17" customWidth="1"/>
    <col min="5627" max="5627" width="3.5703125" style="17" bestFit="1" customWidth="1"/>
    <col min="5628" max="5628" width="24.42578125" style="17" customWidth="1"/>
    <col min="5629" max="5636" width="13.7109375" style="17" customWidth="1"/>
    <col min="5637" max="5637" width="2.42578125" style="17" customWidth="1"/>
    <col min="5638" max="5638" width="2.5703125" style="17" bestFit="1" customWidth="1"/>
    <col min="5639" max="5639" width="20.42578125" style="17"/>
    <col min="5640" max="5642" width="12.7109375" style="17" customWidth="1"/>
    <col min="5643" max="5643" width="2.140625" style="17" customWidth="1"/>
    <col min="5644" max="5644" width="3.85546875" style="17" customWidth="1"/>
    <col min="5645" max="5645" width="30.7109375" style="17" customWidth="1"/>
    <col min="5646" max="5881" width="20.42578125" style="17"/>
    <col min="5882" max="5882" width="2.42578125" style="17" customWidth="1"/>
    <col min="5883" max="5883" width="3.5703125" style="17" bestFit="1" customWidth="1"/>
    <col min="5884" max="5884" width="24.42578125" style="17" customWidth="1"/>
    <col min="5885" max="5892" width="13.7109375" style="17" customWidth="1"/>
    <col min="5893" max="5893" width="2.42578125" style="17" customWidth="1"/>
    <col min="5894" max="5894" width="2.5703125" style="17" bestFit="1" customWidth="1"/>
    <col min="5895" max="5895" width="20.42578125" style="17"/>
    <col min="5896" max="5898" width="12.7109375" style="17" customWidth="1"/>
    <col min="5899" max="5899" width="2.140625" style="17" customWidth="1"/>
    <col min="5900" max="5900" width="3.85546875" style="17" customWidth="1"/>
    <col min="5901" max="5901" width="30.7109375" style="17" customWidth="1"/>
    <col min="5902" max="6137" width="20.42578125" style="17"/>
    <col min="6138" max="6138" width="2.42578125" style="17" customWidth="1"/>
    <col min="6139" max="6139" width="3.5703125" style="17" bestFit="1" customWidth="1"/>
    <col min="6140" max="6140" width="24.42578125" style="17" customWidth="1"/>
    <col min="6141" max="6148" width="13.7109375" style="17" customWidth="1"/>
    <col min="6149" max="6149" width="2.42578125" style="17" customWidth="1"/>
    <col min="6150" max="6150" width="2.5703125" style="17" bestFit="1" customWidth="1"/>
    <col min="6151" max="6151" width="20.42578125" style="17"/>
    <col min="6152" max="6154" width="12.7109375" style="17" customWidth="1"/>
    <col min="6155" max="6155" width="2.140625" style="17" customWidth="1"/>
    <col min="6156" max="6156" width="3.85546875" style="17" customWidth="1"/>
    <col min="6157" max="6157" width="30.7109375" style="17" customWidth="1"/>
    <col min="6158" max="6393" width="20.42578125" style="17"/>
    <col min="6394" max="6394" width="2.42578125" style="17" customWidth="1"/>
    <col min="6395" max="6395" width="3.5703125" style="17" bestFit="1" customWidth="1"/>
    <col min="6396" max="6396" width="24.42578125" style="17" customWidth="1"/>
    <col min="6397" max="6404" width="13.7109375" style="17" customWidth="1"/>
    <col min="6405" max="6405" width="2.42578125" style="17" customWidth="1"/>
    <col min="6406" max="6406" width="2.5703125" style="17" bestFit="1" customWidth="1"/>
    <col min="6407" max="6407" width="20.42578125" style="17"/>
    <col min="6408" max="6410" width="12.7109375" style="17" customWidth="1"/>
    <col min="6411" max="6411" width="2.140625" style="17" customWidth="1"/>
    <col min="6412" max="6412" width="3.85546875" style="17" customWidth="1"/>
    <col min="6413" max="6413" width="30.7109375" style="17" customWidth="1"/>
    <col min="6414" max="6649" width="20.42578125" style="17"/>
    <col min="6650" max="6650" width="2.42578125" style="17" customWidth="1"/>
    <col min="6651" max="6651" width="3.5703125" style="17" bestFit="1" customWidth="1"/>
    <col min="6652" max="6652" width="24.42578125" style="17" customWidth="1"/>
    <col min="6653" max="6660" width="13.7109375" style="17" customWidth="1"/>
    <col min="6661" max="6661" width="2.42578125" style="17" customWidth="1"/>
    <col min="6662" max="6662" width="2.5703125" style="17" bestFit="1" customWidth="1"/>
    <col min="6663" max="6663" width="20.42578125" style="17"/>
    <col min="6664" max="6666" width="12.7109375" style="17" customWidth="1"/>
    <col min="6667" max="6667" width="2.140625" style="17" customWidth="1"/>
    <col min="6668" max="6668" width="3.85546875" style="17" customWidth="1"/>
    <col min="6669" max="6669" width="30.7109375" style="17" customWidth="1"/>
    <col min="6670" max="6905" width="20.42578125" style="17"/>
    <col min="6906" max="6906" width="2.42578125" style="17" customWidth="1"/>
    <col min="6907" max="6907" width="3.5703125" style="17" bestFit="1" customWidth="1"/>
    <col min="6908" max="6908" width="24.42578125" style="17" customWidth="1"/>
    <col min="6909" max="6916" width="13.7109375" style="17" customWidth="1"/>
    <col min="6917" max="6917" width="2.42578125" style="17" customWidth="1"/>
    <col min="6918" max="6918" width="2.5703125" style="17" bestFit="1" customWidth="1"/>
    <col min="6919" max="6919" width="20.42578125" style="17"/>
    <col min="6920" max="6922" width="12.7109375" style="17" customWidth="1"/>
    <col min="6923" max="6923" width="2.140625" style="17" customWidth="1"/>
    <col min="6924" max="6924" width="3.85546875" style="17" customWidth="1"/>
    <col min="6925" max="6925" width="30.7109375" style="17" customWidth="1"/>
    <col min="6926" max="7161" width="20.42578125" style="17"/>
    <col min="7162" max="7162" width="2.42578125" style="17" customWidth="1"/>
    <col min="7163" max="7163" width="3.5703125" style="17" bestFit="1" customWidth="1"/>
    <col min="7164" max="7164" width="24.42578125" style="17" customWidth="1"/>
    <col min="7165" max="7172" width="13.7109375" style="17" customWidth="1"/>
    <col min="7173" max="7173" width="2.42578125" style="17" customWidth="1"/>
    <col min="7174" max="7174" width="2.5703125" style="17" bestFit="1" customWidth="1"/>
    <col min="7175" max="7175" width="20.42578125" style="17"/>
    <col min="7176" max="7178" width="12.7109375" style="17" customWidth="1"/>
    <col min="7179" max="7179" width="2.140625" style="17" customWidth="1"/>
    <col min="7180" max="7180" width="3.85546875" style="17" customWidth="1"/>
    <col min="7181" max="7181" width="30.7109375" style="17" customWidth="1"/>
    <col min="7182" max="7417" width="20.42578125" style="17"/>
    <col min="7418" max="7418" width="2.42578125" style="17" customWidth="1"/>
    <col min="7419" max="7419" width="3.5703125" style="17" bestFit="1" customWidth="1"/>
    <col min="7420" max="7420" width="24.42578125" style="17" customWidth="1"/>
    <col min="7421" max="7428" width="13.7109375" style="17" customWidth="1"/>
    <col min="7429" max="7429" width="2.42578125" style="17" customWidth="1"/>
    <col min="7430" max="7430" width="2.5703125" style="17" bestFit="1" customWidth="1"/>
    <col min="7431" max="7431" width="20.42578125" style="17"/>
    <col min="7432" max="7434" width="12.7109375" style="17" customWidth="1"/>
    <col min="7435" max="7435" width="2.140625" style="17" customWidth="1"/>
    <col min="7436" max="7436" width="3.85546875" style="17" customWidth="1"/>
    <col min="7437" max="7437" width="30.7109375" style="17" customWidth="1"/>
    <col min="7438" max="7673" width="20.42578125" style="17"/>
    <col min="7674" max="7674" width="2.42578125" style="17" customWidth="1"/>
    <col min="7675" max="7675" width="3.5703125" style="17" bestFit="1" customWidth="1"/>
    <col min="7676" max="7676" width="24.42578125" style="17" customWidth="1"/>
    <col min="7677" max="7684" width="13.7109375" style="17" customWidth="1"/>
    <col min="7685" max="7685" width="2.42578125" style="17" customWidth="1"/>
    <col min="7686" max="7686" width="2.5703125" style="17" bestFit="1" customWidth="1"/>
    <col min="7687" max="7687" width="20.42578125" style="17"/>
    <col min="7688" max="7690" width="12.7109375" style="17" customWidth="1"/>
    <col min="7691" max="7691" width="2.140625" style="17" customWidth="1"/>
    <col min="7692" max="7692" width="3.85546875" style="17" customWidth="1"/>
    <col min="7693" max="7693" width="30.7109375" style="17" customWidth="1"/>
    <col min="7694" max="7929" width="20.42578125" style="17"/>
    <col min="7930" max="7930" width="2.42578125" style="17" customWidth="1"/>
    <col min="7931" max="7931" width="3.5703125" style="17" bestFit="1" customWidth="1"/>
    <col min="7932" max="7932" width="24.42578125" style="17" customWidth="1"/>
    <col min="7933" max="7940" width="13.7109375" style="17" customWidth="1"/>
    <col min="7941" max="7941" width="2.42578125" style="17" customWidth="1"/>
    <col min="7942" max="7942" width="2.5703125" style="17" bestFit="1" customWidth="1"/>
    <col min="7943" max="7943" width="20.42578125" style="17"/>
    <col min="7944" max="7946" width="12.7109375" style="17" customWidth="1"/>
    <col min="7947" max="7947" width="2.140625" style="17" customWidth="1"/>
    <col min="7948" max="7948" width="3.85546875" style="17" customWidth="1"/>
    <col min="7949" max="7949" width="30.7109375" style="17" customWidth="1"/>
    <col min="7950" max="8185" width="20.42578125" style="17"/>
    <col min="8186" max="8186" width="2.42578125" style="17" customWidth="1"/>
    <col min="8187" max="8187" width="3.5703125" style="17" bestFit="1" customWidth="1"/>
    <col min="8188" max="8188" width="24.42578125" style="17" customWidth="1"/>
    <col min="8189" max="8196" width="13.7109375" style="17" customWidth="1"/>
    <col min="8197" max="8197" width="2.42578125" style="17" customWidth="1"/>
    <col min="8198" max="8198" width="2.5703125" style="17" bestFit="1" customWidth="1"/>
    <col min="8199" max="8199" width="20.42578125" style="17"/>
    <col min="8200" max="8202" width="12.7109375" style="17" customWidth="1"/>
    <col min="8203" max="8203" width="2.140625" style="17" customWidth="1"/>
    <col min="8204" max="8204" width="3.85546875" style="17" customWidth="1"/>
    <col min="8205" max="8205" width="30.7109375" style="17" customWidth="1"/>
    <col min="8206" max="8441" width="20.42578125" style="17"/>
    <col min="8442" max="8442" width="2.42578125" style="17" customWidth="1"/>
    <col min="8443" max="8443" width="3.5703125" style="17" bestFit="1" customWidth="1"/>
    <col min="8444" max="8444" width="24.42578125" style="17" customWidth="1"/>
    <col min="8445" max="8452" width="13.7109375" style="17" customWidth="1"/>
    <col min="8453" max="8453" width="2.42578125" style="17" customWidth="1"/>
    <col min="8454" max="8454" width="2.5703125" style="17" bestFit="1" customWidth="1"/>
    <col min="8455" max="8455" width="20.42578125" style="17"/>
    <col min="8456" max="8458" width="12.7109375" style="17" customWidth="1"/>
    <col min="8459" max="8459" width="2.140625" style="17" customWidth="1"/>
    <col min="8460" max="8460" width="3.85546875" style="17" customWidth="1"/>
    <col min="8461" max="8461" width="30.7109375" style="17" customWidth="1"/>
    <col min="8462" max="8697" width="20.42578125" style="17"/>
    <col min="8698" max="8698" width="2.42578125" style="17" customWidth="1"/>
    <col min="8699" max="8699" width="3.5703125" style="17" bestFit="1" customWidth="1"/>
    <col min="8700" max="8700" width="24.42578125" style="17" customWidth="1"/>
    <col min="8701" max="8708" width="13.7109375" style="17" customWidth="1"/>
    <col min="8709" max="8709" width="2.42578125" style="17" customWidth="1"/>
    <col min="8710" max="8710" width="2.5703125" style="17" bestFit="1" customWidth="1"/>
    <col min="8711" max="8711" width="20.42578125" style="17"/>
    <col min="8712" max="8714" width="12.7109375" style="17" customWidth="1"/>
    <col min="8715" max="8715" width="2.140625" style="17" customWidth="1"/>
    <col min="8716" max="8716" width="3.85546875" style="17" customWidth="1"/>
    <col min="8717" max="8717" width="30.7109375" style="17" customWidth="1"/>
    <col min="8718" max="8953" width="20.42578125" style="17"/>
    <col min="8954" max="8954" width="2.42578125" style="17" customWidth="1"/>
    <col min="8955" max="8955" width="3.5703125" style="17" bestFit="1" customWidth="1"/>
    <col min="8956" max="8956" width="24.42578125" style="17" customWidth="1"/>
    <col min="8957" max="8964" width="13.7109375" style="17" customWidth="1"/>
    <col min="8965" max="8965" width="2.42578125" style="17" customWidth="1"/>
    <col min="8966" max="8966" width="2.5703125" style="17" bestFit="1" customWidth="1"/>
    <col min="8967" max="8967" width="20.42578125" style="17"/>
    <col min="8968" max="8970" width="12.7109375" style="17" customWidth="1"/>
    <col min="8971" max="8971" width="2.140625" style="17" customWidth="1"/>
    <col min="8972" max="8972" width="3.85546875" style="17" customWidth="1"/>
    <col min="8973" max="8973" width="30.7109375" style="17" customWidth="1"/>
    <col min="8974" max="9209" width="20.42578125" style="17"/>
    <col min="9210" max="9210" width="2.42578125" style="17" customWidth="1"/>
    <col min="9211" max="9211" width="3.5703125" style="17" bestFit="1" customWidth="1"/>
    <col min="9212" max="9212" width="24.42578125" style="17" customWidth="1"/>
    <col min="9213" max="9220" width="13.7109375" style="17" customWidth="1"/>
    <col min="9221" max="9221" width="2.42578125" style="17" customWidth="1"/>
    <col min="9222" max="9222" width="2.5703125" style="17" bestFit="1" customWidth="1"/>
    <col min="9223" max="9223" width="20.42578125" style="17"/>
    <col min="9224" max="9226" width="12.7109375" style="17" customWidth="1"/>
    <col min="9227" max="9227" width="2.140625" style="17" customWidth="1"/>
    <col min="9228" max="9228" width="3.85546875" style="17" customWidth="1"/>
    <col min="9229" max="9229" width="30.7109375" style="17" customWidth="1"/>
    <col min="9230" max="9465" width="20.42578125" style="17"/>
    <col min="9466" max="9466" width="2.42578125" style="17" customWidth="1"/>
    <col min="9467" max="9467" width="3.5703125" style="17" bestFit="1" customWidth="1"/>
    <col min="9468" max="9468" width="24.42578125" style="17" customWidth="1"/>
    <col min="9469" max="9476" width="13.7109375" style="17" customWidth="1"/>
    <col min="9477" max="9477" width="2.42578125" style="17" customWidth="1"/>
    <col min="9478" max="9478" width="2.5703125" style="17" bestFit="1" customWidth="1"/>
    <col min="9479" max="9479" width="20.42578125" style="17"/>
    <col min="9480" max="9482" width="12.7109375" style="17" customWidth="1"/>
    <col min="9483" max="9483" width="2.140625" style="17" customWidth="1"/>
    <col min="9484" max="9484" width="3.85546875" style="17" customWidth="1"/>
    <col min="9485" max="9485" width="30.7109375" style="17" customWidth="1"/>
    <col min="9486" max="9721" width="20.42578125" style="17"/>
    <col min="9722" max="9722" width="2.42578125" style="17" customWidth="1"/>
    <col min="9723" max="9723" width="3.5703125" style="17" bestFit="1" customWidth="1"/>
    <col min="9724" max="9724" width="24.42578125" style="17" customWidth="1"/>
    <col min="9725" max="9732" width="13.7109375" style="17" customWidth="1"/>
    <col min="9733" max="9733" width="2.42578125" style="17" customWidth="1"/>
    <col min="9734" max="9734" width="2.5703125" style="17" bestFit="1" customWidth="1"/>
    <col min="9735" max="9735" width="20.42578125" style="17"/>
    <col min="9736" max="9738" width="12.7109375" style="17" customWidth="1"/>
    <col min="9739" max="9739" width="2.140625" style="17" customWidth="1"/>
    <col min="9740" max="9740" width="3.85546875" style="17" customWidth="1"/>
    <col min="9741" max="9741" width="30.7109375" style="17" customWidth="1"/>
    <col min="9742" max="9977" width="20.42578125" style="17"/>
    <col min="9978" max="9978" width="2.42578125" style="17" customWidth="1"/>
    <col min="9979" max="9979" width="3.5703125" style="17" bestFit="1" customWidth="1"/>
    <col min="9980" max="9980" width="24.42578125" style="17" customWidth="1"/>
    <col min="9981" max="9988" width="13.7109375" style="17" customWidth="1"/>
    <col min="9989" max="9989" width="2.42578125" style="17" customWidth="1"/>
    <col min="9990" max="9990" width="2.5703125" style="17" bestFit="1" customWidth="1"/>
    <col min="9991" max="9991" width="20.42578125" style="17"/>
    <col min="9992" max="9994" width="12.7109375" style="17" customWidth="1"/>
    <col min="9995" max="9995" width="2.140625" style="17" customWidth="1"/>
    <col min="9996" max="9996" width="3.85546875" style="17" customWidth="1"/>
    <col min="9997" max="9997" width="30.7109375" style="17" customWidth="1"/>
    <col min="9998" max="10233" width="20.42578125" style="17"/>
    <col min="10234" max="10234" width="2.42578125" style="17" customWidth="1"/>
    <col min="10235" max="10235" width="3.5703125" style="17" bestFit="1" customWidth="1"/>
    <col min="10236" max="10236" width="24.42578125" style="17" customWidth="1"/>
    <col min="10237" max="10244" width="13.7109375" style="17" customWidth="1"/>
    <col min="10245" max="10245" width="2.42578125" style="17" customWidth="1"/>
    <col min="10246" max="10246" width="2.5703125" style="17" bestFit="1" customWidth="1"/>
    <col min="10247" max="10247" width="20.42578125" style="17"/>
    <col min="10248" max="10250" width="12.7109375" style="17" customWidth="1"/>
    <col min="10251" max="10251" width="2.140625" style="17" customWidth="1"/>
    <col min="10252" max="10252" width="3.85546875" style="17" customWidth="1"/>
    <col min="10253" max="10253" width="30.7109375" style="17" customWidth="1"/>
    <col min="10254" max="10489" width="20.42578125" style="17"/>
    <col min="10490" max="10490" width="2.42578125" style="17" customWidth="1"/>
    <col min="10491" max="10491" width="3.5703125" style="17" bestFit="1" customWidth="1"/>
    <col min="10492" max="10492" width="24.42578125" style="17" customWidth="1"/>
    <col min="10493" max="10500" width="13.7109375" style="17" customWidth="1"/>
    <col min="10501" max="10501" width="2.42578125" style="17" customWidth="1"/>
    <col min="10502" max="10502" width="2.5703125" style="17" bestFit="1" customWidth="1"/>
    <col min="10503" max="10503" width="20.42578125" style="17"/>
    <col min="10504" max="10506" width="12.7109375" style="17" customWidth="1"/>
    <col min="10507" max="10507" width="2.140625" style="17" customWidth="1"/>
    <col min="10508" max="10508" width="3.85546875" style="17" customWidth="1"/>
    <col min="10509" max="10509" width="30.7109375" style="17" customWidth="1"/>
    <col min="10510" max="10745" width="20.42578125" style="17"/>
    <col min="10746" max="10746" width="2.42578125" style="17" customWidth="1"/>
    <col min="10747" max="10747" width="3.5703125" style="17" bestFit="1" customWidth="1"/>
    <col min="10748" max="10748" width="24.42578125" style="17" customWidth="1"/>
    <col min="10749" max="10756" width="13.7109375" style="17" customWidth="1"/>
    <col min="10757" max="10757" width="2.42578125" style="17" customWidth="1"/>
    <col min="10758" max="10758" width="2.5703125" style="17" bestFit="1" customWidth="1"/>
    <col min="10759" max="10759" width="20.42578125" style="17"/>
    <col min="10760" max="10762" width="12.7109375" style="17" customWidth="1"/>
    <col min="10763" max="10763" width="2.140625" style="17" customWidth="1"/>
    <col min="10764" max="10764" width="3.85546875" style="17" customWidth="1"/>
    <col min="10765" max="10765" width="30.7109375" style="17" customWidth="1"/>
    <col min="10766" max="11001" width="20.42578125" style="17"/>
    <col min="11002" max="11002" width="2.42578125" style="17" customWidth="1"/>
    <col min="11003" max="11003" width="3.5703125" style="17" bestFit="1" customWidth="1"/>
    <col min="11004" max="11004" width="24.42578125" style="17" customWidth="1"/>
    <col min="11005" max="11012" width="13.7109375" style="17" customWidth="1"/>
    <col min="11013" max="11013" width="2.42578125" style="17" customWidth="1"/>
    <col min="11014" max="11014" width="2.5703125" style="17" bestFit="1" customWidth="1"/>
    <col min="11015" max="11015" width="20.42578125" style="17"/>
    <col min="11016" max="11018" width="12.7109375" style="17" customWidth="1"/>
    <col min="11019" max="11019" width="2.140625" style="17" customWidth="1"/>
    <col min="11020" max="11020" width="3.85546875" style="17" customWidth="1"/>
    <col min="11021" max="11021" width="30.7109375" style="17" customWidth="1"/>
    <col min="11022" max="11257" width="20.42578125" style="17"/>
    <col min="11258" max="11258" width="2.42578125" style="17" customWidth="1"/>
    <col min="11259" max="11259" width="3.5703125" style="17" bestFit="1" customWidth="1"/>
    <col min="11260" max="11260" width="24.42578125" style="17" customWidth="1"/>
    <col min="11261" max="11268" width="13.7109375" style="17" customWidth="1"/>
    <col min="11269" max="11269" width="2.42578125" style="17" customWidth="1"/>
    <col min="11270" max="11270" width="2.5703125" style="17" bestFit="1" customWidth="1"/>
    <col min="11271" max="11271" width="20.42578125" style="17"/>
    <col min="11272" max="11274" width="12.7109375" style="17" customWidth="1"/>
    <col min="11275" max="11275" width="2.140625" style="17" customWidth="1"/>
    <col min="11276" max="11276" width="3.85546875" style="17" customWidth="1"/>
    <col min="11277" max="11277" width="30.7109375" style="17" customWidth="1"/>
    <col min="11278" max="11513" width="20.42578125" style="17"/>
    <col min="11514" max="11514" width="2.42578125" style="17" customWidth="1"/>
    <col min="11515" max="11515" width="3.5703125" style="17" bestFit="1" customWidth="1"/>
    <col min="11516" max="11516" width="24.42578125" style="17" customWidth="1"/>
    <col min="11517" max="11524" width="13.7109375" style="17" customWidth="1"/>
    <col min="11525" max="11525" width="2.42578125" style="17" customWidth="1"/>
    <col min="11526" max="11526" width="2.5703125" style="17" bestFit="1" customWidth="1"/>
    <col min="11527" max="11527" width="20.42578125" style="17"/>
    <col min="11528" max="11530" width="12.7109375" style="17" customWidth="1"/>
    <col min="11531" max="11531" width="2.140625" style="17" customWidth="1"/>
    <col min="11532" max="11532" width="3.85546875" style="17" customWidth="1"/>
    <col min="11533" max="11533" width="30.7109375" style="17" customWidth="1"/>
    <col min="11534" max="11769" width="20.42578125" style="17"/>
    <col min="11770" max="11770" width="2.42578125" style="17" customWidth="1"/>
    <col min="11771" max="11771" width="3.5703125" style="17" bestFit="1" customWidth="1"/>
    <col min="11772" max="11772" width="24.42578125" style="17" customWidth="1"/>
    <col min="11773" max="11780" width="13.7109375" style="17" customWidth="1"/>
    <col min="11781" max="11781" width="2.42578125" style="17" customWidth="1"/>
    <col min="11782" max="11782" width="2.5703125" style="17" bestFit="1" customWidth="1"/>
    <col min="11783" max="11783" width="20.42578125" style="17"/>
    <col min="11784" max="11786" width="12.7109375" style="17" customWidth="1"/>
    <col min="11787" max="11787" width="2.140625" style="17" customWidth="1"/>
    <col min="11788" max="11788" width="3.85546875" style="17" customWidth="1"/>
    <col min="11789" max="11789" width="30.7109375" style="17" customWidth="1"/>
    <col min="11790" max="12025" width="20.42578125" style="17"/>
    <col min="12026" max="12026" width="2.42578125" style="17" customWidth="1"/>
    <col min="12027" max="12027" width="3.5703125" style="17" bestFit="1" customWidth="1"/>
    <col min="12028" max="12028" width="24.42578125" style="17" customWidth="1"/>
    <col min="12029" max="12036" width="13.7109375" style="17" customWidth="1"/>
    <col min="12037" max="12037" width="2.42578125" style="17" customWidth="1"/>
    <col min="12038" max="12038" width="2.5703125" style="17" bestFit="1" customWidth="1"/>
    <col min="12039" max="12039" width="20.42578125" style="17"/>
    <col min="12040" max="12042" width="12.7109375" style="17" customWidth="1"/>
    <col min="12043" max="12043" width="2.140625" style="17" customWidth="1"/>
    <col min="12044" max="12044" width="3.85546875" style="17" customWidth="1"/>
    <col min="12045" max="12045" width="30.7109375" style="17" customWidth="1"/>
    <col min="12046" max="12281" width="20.42578125" style="17"/>
    <col min="12282" max="12282" width="2.42578125" style="17" customWidth="1"/>
    <col min="12283" max="12283" width="3.5703125" style="17" bestFit="1" customWidth="1"/>
    <col min="12284" max="12284" width="24.42578125" style="17" customWidth="1"/>
    <col min="12285" max="12292" width="13.7109375" style="17" customWidth="1"/>
    <col min="12293" max="12293" width="2.42578125" style="17" customWidth="1"/>
    <col min="12294" max="12294" width="2.5703125" style="17" bestFit="1" customWidth="1"/>
    <col min="12295" max="12295" width="20.42578125" style="17"/>
    <col min="12296" max="12298" width="12.7109375" style="17" customWidth="1"/>
    <col min="12299" max="12299" width="2.140625" style="17" customWidth="1"/>
    <col min="12300" max="12300" width="3.85546875" style="17" customWidth="1"/>
    <col min="12301" max="12301" width="30.7109375" style="17" customWidth="1"/>
    <col min="12302" max="12537" width="20.42578125" style="17"/>
    <col min="12538" max="12538" width="2.42578125" style="17" customWidth="1"/>
    <col min="12539" max="12539" width="3.5703125" style="17" bestFit="1" customWidth="1"/>
    <col min="12540" max="12540" width="24.42578125" style="17" customWidth="1"/>
    <col min="12541" max="12548" width="13.7109375" style="17" customWidth="1"/>
    <col min="12549" max="12549" width="2.42578125" style="17" customWidth="1"/>
    <col min="12550" max="12550" width="2.5703125" style="17" bestFit="1" customWidth="1"/>
    <col min="12551" max="12551" width="20.42578125" style="17"/>
    <col min="12552" max="12554" width="12.7109375" style="17" customWidth="1"/>
    <col min="12555" max="12555" width="2.140625" style="17" customWidth="1"/>
    <col min="12556" max="12556" width="3.85546875" style="17" customWidth="1"/>
    <col min="12557" max="12557" width="30.7109375" style="17" customWidth="1"/>
    <col min="12558" max="12793" width="20.42578125" style="17"/>
    <col min="12794" max="12794" width="2.42578125" style="17" customWidth="1"/>
    <col min="12795" max="12795" width="3.5703125" style="17" bestFit="1" customWidth="1"/>
    <col min="12796" max="12796" width="24.42578125" style="17" customWidth="1"/>
    <col min="12797" max="12804" width="13.7109375" style="17" customWidth="1"/>
    <col min="12805" max="12805" width="2.42578125" style="17" customWidth="1"/>
    <col min="12806" max="12806" width="2.5703125" style="17" bestFit="1" customWidth="1"/>
    <col min="12807" max="12807" width="20.42578125" style="17"/>
    <col min="12808" max="12810" width="12.7109375" style="17" customWidth="1"/>
    <col min="12811" max="12811" width="2.140625" style="17" customWidth="1"/>
    <col min="12812" max="12812" width="3.85546875" style="17" customWidth="1"/>
    <col min="12813" max="12813" width="30.7109375" style="17" customWidth="1"/>
    <col min="12814" max="13049" width="20.42578125" style="17"/>
    <col min="13050" max="13050" width="2.42578125" style="17" customWidth="1"/>
    <col min="13051" max="13051" width="3.5703125" style="17" bestFit="1" customWidth="1"/>
    <col min="13052" max="13052" width="24.42578125" style="17" customWidth="1"/>
    <col min="13053" max="13060" width="13.7109375" style="17" customWidth="1"/>
    <col min="13061" max="13061" width="2.42578125" style="17" customWidth="1"/>
    <col min="13062" max="13062" width="2.5703125" style="17" bestFit="1" customWidth="1"/>
    <col min="13063" max="13063" width="20.42578125" style="17"/>
    <col min="13064" max="13066" width="12.7109375" style="17" customWidth="1"/>
    <col min="13067" max="13067" width="2.140625" style="17" customWidth="1"/>
    <col min="13068" max="13068" width="3.85546875" style="17" customWidth="1"/>
    <col min="13069" max="13069" width="30.7109375" style="17" customWidth="1"/>
    <col min="13070" max="13305" width="20.42578125" style="17"/>
    <col min="13306" max="13306" width="2.42578125" style="17" customWidth="1"/>
    <col min="13307" max="13307" width="3.5703125" style="17" bestFit="1" customWidth="1"/>
    <col min="13308" max="13308" width="24.42578125" style="17" customWidth="1"/>
    <col min="13309" max="13316" width="13.7109375" style="17" customWidth="1"/>
    <col min="13317" max="13317" width="2.42578125" style="17" customWidth="1"/>
    <col min="13318" max="13318" width="2.5703125" style="17" bestFit="1" customWidth="1"/>
    <col min="13319" max="13319" width="20.42578125" style="17"/>
    <col min="13320" max="13322" width="12.7109375" style="17" customWidth="1"/>
    <col min="13323" max="13323" width="2.140625" style="17" customWidth="1"/>
    <col min="13324" max="13324" width="3.85546875" style="17" customWidth="1"/>
    <col min="13325" max="13325" width="30.7109375" style="17" customWidth="1"/>
    <col min="13326" max="13561" width="20.42578125" style="17"/>
    <col min="13562" max="13562" width="2.42578125" style="17" customWidth="1"/>
    <col min="13563" max="13563" width="3.5703125" style="17" bestFit="1" customWidth="1"/>
    <col min="13564" max="13564" width="24.42578125" style="17" customWidth="1"/>
    <col min="13565" max="13572" width="13.7109375" style="17" customWidth="1"/>
    <col min="13573" max="13573" width="2.42578125" style="17" customWidth="1"/>
    <col min="13574" max="13574" width="2.5703125" style="17" bestFit="1" customWidth="1"/>
    <col min="13575" max="13575" width="20.42578125" style="17"/>
    <col min="13576" max="13578" width="12.7109375" style="17" customWidth="1"/>
    <col min="13579" max="13579" width="2.140625" style="17" customWidth="1"/>
    <col min="13580" max="13580" width="3.85546875" style="17" customWidth="1"/>
    <col min="13581" max="13581" width="30.7109375" style="17" customWidth="1"/>
    <col min="13582" max="13817" width="20.42578125" style="17"/>
    <col min="13818" max="13818" width="2.42578125" style="17" customWidth="1"/>
    <col min="13819" max="13819" width="3.5703125" style="17" bestFit="1" customWidth="1"/>
    <col min="13820" max="13820" width="24.42578125" style="17" customWidth="1"/>
    <col min="13821" max="13828" width="13.7109375" style="17" customWidth="1"/>
    <col min="13829" max="13829" width="2.42578125" style="17" customWidth="1"/>
    <col min="13830" max="13830" width="2.5703125" style="17" bestFit="1" customWidth="1"/>
    <col min="13831" max="13831" width="20.42578125" style="17"/>
    <col min="13832" max="13834" width="12.7109375" style="17" customWidth="1"/>
    <col min="13835" max="13835" width="2.140625" style="17" customWidth="1"/>
    <col min="13836" max="13836" width="3.85546875" style="17" customWidth="1"/>
    <col min="13837" max="13837" width="30.7109375" style="17" customWidth="1"/>
    <col min="13838" max="14073" width="20.42578125" style="17"/>
    <col min="14074" max="14074" width="2.42578125" style="17" customWidth="1"/>
    <col min="14075" max="14075" width="3.5703125" style="17" bestFit="1" customWidth="1"/>
    <col min="14076" max="14076" width="24.42578125" style="17" customWidth="1"/>
    <col min="14077" max="14084" width="13.7109375" style="17" customWidth="1"/>
    <col min="14085" max="14085" width="2.42578125" style="17" customWidth="1"/>
    <col min="14086" max="14086" width="2.5703125" style="17" bestFit="1" customWidth="1"/>
    <col min="14087" max="14087" width="20.42578125" style="17"/>
    <col min="14088" max="14090" width="12.7109375" style="17" customWidth="1"/>
    <col min="14091" max="14091" width="2.140625" style="17" customWidth="1"/>
    <col min="14092" max="14092" width="3.85546875" style="17" customWidth="1"/>
    <col min="14093" max="14093" width="30.7109375" style="17" customWidth="1"/>
    <col min="14094" max="14329" width="20.42578125" style="17"/>
    <col min="14330" max="14330" width="2.42578125" style="17" customWidth="1"/>
    <col min="14331" max="14331" width="3.5703125" style="17" bestFit="1" customWidth="1"/>
    <col min="14332" max="14332" width="24.42578125" style="17" customWidth="1"/>
    <col min="14333" max="14340" width="13.7109375" style="17" customWidth="1"/>
    <col min="14341" max="14341" width="2.42578125" style="17" customWidth="1"/>
    <col min="14342" max="14342" width="2.5703125" style="17" bestFit="1" customWidth="1"/>
    <col min="14343" max="14343" width="20.42578125" style="17"/>
    <col min="14344" max="14346" width="12.7109375" style="17" customWidth="1"/>
    <col min="14347" max="14347" width="2.140625" style="17" customWidth="1"/>
    <col min="14348" max="14348" width="3.85546875" style="17" customWidth="1"/>
    <col min="14349" max="14349" width="30.7109375" style="17" customWidth="1"/>
    <col min="14350" max="14585" width="20.42578125" style="17"/>
    <col min="14586" max="14586" width="2.42578125" style="17" customWidth="1"/>
    <col min="14587" max="14587" width="3.5703125" style="17" bestFit="1" customWidth="1"/>
    <col min="14588" max="14588" width="24.42578125" style="17" customWidth="1"/>
    <col min="14589" max="14596" width="13.7109375" style="17" customWidth="1"/>
    <col min="14597" max="14597" width="2.42578125" style="17" customWidth="1"/>
    <col min="14598" max="14598" width="2.5703125" style="17" bestFit="1" customWidth="1"/>
    <col min="14599" max="14599" width="20.42578125" style="17"/>
    <col min="14600" max="14602" width="12.7109375" style="17" customWidth="1"/>
    <col min="14603" max="14603" width="2.140625" style="17" customWidth="1"/>
    <col min="14604" max="14604" width="3.85546875" style="17" customWidth="1"/>
    <col min="14605" max="14605" width="30.7109375" style="17" customWidth="1"/>
    <col min="14606" max="14841" width="20.42578125" style="17"/>
    <col min="14842" max="14842" width="2.42578125" style="17" customWidth="1"/>
    <col min="14843" max="14843" width="3.5703125" style="17" bestFit="1" customWidth="1"/>
    <col min="14844" max="14844" width="24.42578125" style="17" customWidth="1"/>
    <col min="14845" max="14852" width="13.7109375" style="17" customWidth="1"/>
    <col min="14853" max="14853" width="2.42578125" style="17" customWidth="1"/>
    <col min="14854" max="14854" width="2.5703125" style="17" bestFit="1" customWidth="1"/>
    <col min="14855" max="14855" width="20.42578125" style="17"/>
    <col min="14856" max="14858" width="12.7109375" style="17" customWidth="1"/>
    <col min="14859" max="14859" width="2.140625" style="17" customWidth="1"/>
    <col min="14860" max="14860" width="3.85546875" style="17" customWidth="1"/>
    <col min="14861" max="14861" width="30.7109375" style="17" customWidth="1"/>
    <col min="14862" max="15097" width="20.42578125" style="17"/>
    <col min="15098" max="15098" width="2.42578125" style="17" customWidth="1"/>
    <col min="15099" max="15099" width="3.5703125" style="17" bestFit="1" customWidth="1"/>
    <col min="15100" max="15100" width="24.42578125" style="17" customWidth="1"/>
    <col min="15101" max="15108" width="13.7109375" style="17" customWidth="1"/>
    <col min="15109" max="15109" width="2.42578125" style="17" customWidth="1"/>
    <col min="15110" max="15110" width="2.5703125" style="17" bestFit="1" customWidth="1"/>
    <col min="15111" max="15111" width="20.42578125" style="17"/>
    <col min="15112" max="15114" width="12.7109375" style="17" customWidth="1"/>
    <col min="15115" max="15115" width="2.140625" style="17" customWidth="1"/>
    <col min="15116" max="15116" width="3.85546875" style="17" customWidth="1"/>
    <col min="15117" max="15117" width="30.7109375" style="17" customWidth="1"/>
    <col min="15118" max="15353" width="20.42578125" style="17"/>
    <col min="15354" max="15354" width="2.42578125" style="17" customWidth="1"/>
    <col min="15355" max="15355" width="3.5703125" style="17" bestFit="1" customWidth="1"/>
    <col min="15356" max="15356" width="24.42578125" style="17" customWidth="1"/>
    <col min="15357" max="15364" width="13.7109375" style="17" customWidth="1"/>
    <col min="15365" max="15365" width="2.42578125" style="17" customWidth="1"/>
    <col min="15366" max="15366" width="2.5703125" style="17" bestFit="1" customWidth="1"/>
    <col min="15367" max="15367" width="20.42578125" style="17"/>
    <col min="15368" max="15370" width="12.7109375" style="17" customWidth="1"/>
    <col min="15371" max="15371" width="2.140625" style="17" customWidth="1"/>
    <col min="15372" max="15372" width="3.85546875" style="17" customWidth="1"/>
    <col min="15373" max="15373" width="30.7109375" style="17" customWidth="1"/>
    <col min="15374" max="15609" width="20.42578125" style="17"/>
    <col min="15610" max="15610" width="2.42578125" style="17" customWidth="1"/>
    <col min="15611" max="15611" width="3.5703125" style="17" bestFit="1" customWidth="1"/>
    <col min="15612" max="15612" width="24.42578125" style="17" customWidth="1"/>
    <col min="15613" max="15620" width="13.7109375" style="17" customWidth="1"/>
    <col min="15621" max="15621" width="2.42578125" style="17" customWidth="1"/>
    <col min="15622" max="15622" width="2.5703125" style="17" bestFit="1" customWidth="1"/>
    <col min="15623" max="15623" width="20.42578125" style="17"/>
    <col min="15624" max="15626" width="12.7109375" style="17" customWidth="1"/>
    <col min="15627" max="15627" width="2.140625" style="17" customWidth="1"/>
    <col min="15628" max="15628" width="3.85546875" style="17" customWidth="1"/>
    <col min="15629" max="15629" width="30.7109375" style="17" customWidth="1"/>
    <col min="15630" max="15865" width="20.42578125" style="17"/>
    <col min="15866" max="15866" width="2.42578125" style="17" customWidth="1"/>
    <col min="15867" max="15867" width="3.5703125" style="17" bestFit="1" customWidth="1"/>
    <col min="15868" max="15868" width="24.42578125" style="17" customWidth="1"/>
    <col min="15869" max="15876" width="13.7109375" style="17" customWidth="1"/>
    <col min="15877" max="15877" width="2.42578125" style="17" customWidth="1"/>
    <col min="15878" max="15878" width="2.5703125" style="17" bestFit="1" customWidth="1"/>
    <col min="15879" max="15879" width="20.42578125" style="17"/>
    <col min="15880" max="15882" width="12.7109375" style="17" customWidth="1"/>
    <col min="15883" max="15883" width="2.140625" style="17" customWidth="1"/>
    <col min="15884" max="15884" width="3.85546875" style="17" customWidth="1"/>
    <col min="15885" max="15885" width="30.7109375" style="17" customWidth="1"/>
    <col min="15886" max="16121" width="20.42578125" style="17"/>
    <col min="16122" max="16122" width="2.42578125" style="17" customWidth="1"/>
    <col min="16123" max="16123" width="3.5703125" style="17" bestFit="1" customWidth="1"/>
    <col min="16124" max="16124" width="24.42578125" style="17" customWidth="1"/>
    <col min="16125" max="16132" width="13.7109375" style="17" customWidth="1"/>
    <col min="16133" max="16133" width="2.42578125" style="17" customWidth="1"/>
    <col min="16134" max="16134" width="2.5703125" style="17" bestFit="1" customWidth="1"/>
    <col min="16135" max="16135" width="20.42578125" style="17"/>
    <col min="16136" max="16138" width="12.7109375" style="17" customWidth="1"/>
    <col min="16139" max="16139" width="2.140625" style="17" customWidth="1"/>
    <col min="16140" max="16140" width="3.85546875" style="17" customWidth="1"/>
    <col min="16141" max="16141" width="30.7109375" style="17" customWidth="1"/>
    <col min="16142" max="16384" width="20.42578125" style="17"/>
  </cols>
  <sheetData>
    <row r="1" spans="2:11" s="13" customFormat="1" ht="12.75" x14ac:dyDescent="0.25">
      <c r="B1" s="8"/>
      <c r="C1" s="9"/>
      <c r="D1" s="9"/>
      <c r="E1" s="9"/>
      <c r="F1" s="10"/>
      <c r="G1" s="10"/>
      <c r="H1" s="11"/>
      <c r="I1" s="12"/>
      <c r="J1" s="12"/>
    </row>
    <row r="2" spans="2:11" x14ac:dyDescent="0.25">
      <c r="C2" s="15" t="s">
        <v>54</v>
      </c>
      <c r="D2" s="15"/>
      <c r="E2" s="15"/>
      <c r="F2" s="15"/>
      <c r="G2" s="15"/>
      <c r="H2" s="15"/>
      <c r="I2" s="16"/>
      <c r="J2" s="16"/>
    </row>
    <row r="3" spans="2:11" x14ac:dyDescent="0.25">
      <c r="C3" s="18" t="s">
        <v>21</v>
      </c>
      <c r="D3" s="18"/>
      <c r="E3" s="18"/>
      <c r="F3" s="18"/>
      <c r="G3" s="18"/>
      <c r="H3" s="18"/>
      <c r="I3" s="16"/>
      <c r="J3" s="16"/>
      <c r="K3" s="14"/>
    </row>
    <row r="4" spans="2:11" x14ac:dyDescent="0.25">
      <c r="C4" s="16"/>
      <c r="D4" s="19"/>
      <c r="E4" s="16"/>
      <c r="F4" s="16"/>
      <c r="G4" s="16"/>
      <c r="H4" s="16"/>
      <c r="I4" s="16"/>
      <c r="J4" s="16"/>
    </row>
    <row r="5" spans="2:11" ht="15.75" thickBot="1" x14ac:dyDescent="0.3"/>
    <row r="6" spans="2:11" x14ac:dyDescent="0.25">
      <c r="B6" s="21" t="s">
        <v>22</v>
      </c>
      <c r="C6" s="22" t="s">
        <v>23</v>
      </c>
      <c r="D6" s="23" t="s">
        <v>24</v>
      </c>
      <c r="E6" s="23" t="s">
        <v>25</v>
      </c>
      <c r="F6" s="23" t="s">
        <v>26</v>
      </c>
      <c r="G6" s="23" t="s">
        <v>27</v>
      </c>
      <c r="H6" s="23" t="s">
        <v>55</v>
      </c>
      <c r="I6" s="24" t="s">
        <v>29</v>
      </c>
    </row>
    <row r="7" spans="2:11" ht="15.75" thickBot="1" x14ac:dyDescent="0.3">
      <c r="B7" s="25"/>
      <c r="C7" s="26"/>
      <c r="D7" s="27"/>
      <c r="E7" s="27"/>
      <c r="F7" s="27"/>
      <c r="G7" s="27"/>
      <c r="H7" s="27"/>
      <c r="I7" s="27"/>
    </row>
    <row r="8" spans="2:11" ht="24" x14ac:dyDescent="0.25">
      <c r="B8" s="28" t="s">
        <v>30</v>
      </c>
      <c r="C8" s="29" t="s">
        <v>56</v>
      </c>
      <c r="D8" s="30">
        <f>D9+D12</f>
        <v>0</v>
      </c>
      <c r="E8" s="30">
        <f t="shared" ref="E8:I8" si="0">E9+E12</f>
        <v>0</v>
      </c>
      <c r="F8" s="30">
        <f t="shared" si="0"/>
        <v>0</v>
      </c>
      <c r="G8" s="30">
        <f t="shared" si="0"/>
        <v>0</v>
      </c>
      <c r="H8" s="30">
        <f t="shared" si="0"/>
        <v>0</v>
      </c>
      <c r="I8" s="31">
        <f t="shared" si="0"/>
        <v>0</v>
      </c>
    </row>
    <row r="9" spans="2:11" ht="24" x14ac:dyDescent="0.25">
      <c r="B9" s="32" t="s">
        <v>32</v>
      </c>
      <c r="C9" s="33" t="s">
        <v>57</v>
      </c>
      <c r="D9" s="30">
        <f>SUM(D10:D11)</f>
        <v>0</v>
      </c>
      <c r="E9" s="30">
        <f t="shared" ref="E9:I9" si="1">SUM(E10:E11)</f>
        <v>0</v>
      </c>
      <c r="F9" s="30">
        <f t="shared" si="1"/>
        <v>0</v>
      </c>
      <c r="G9" s="30">
        <f t="shared" si="1"/>
        <v>0</v>
      </c>
      <c r="H9" s="30">
        <f t="shared" si="1"/>
        <v>0</v>
      </c>
      <c r="I9" s="31">
        <f t="shared" si="1"/>
        <v>0</v>
      </c>
    </row>
    <row r="10" spans="2:11" x14ac:dyDescent="0.25">
      <c r="B10" s="34"/>
      <c r="C10" s="33" t="s">
        <v>34</v>
      </c>
      <c r="D10" s="35"/>
      <c r="E10" s="35"/>
      <c r="F10" s="35"/>
      <c r="G10" s="35"/>
      <c r="H10" s="35"/>
      <c r="I10" s="31">
        <f>SUM(D10:H10)</f>
        <v>0</v>
      </c>
    </row>
    <row r="11" spans="2:11" x14ac:dyDescent="0.25">
      <c r="B11" s="34"/>
      <c r="C11" s="33" t="s">
        <v>35</v>
      </c>
      <c r="D11" s="35"/>
      <c r="E11" s="35"/>
      <c r="F11" s="35"/>
      <c r="G11" s="35"/>
      <c r="H11" s="35"/>
      <c r="I11" s="31">
        <f>SUM(D11:H11)</f>
        <v>0</v>
      </c>
    </row>
    <row r="12" spans="2:11" x14ac:dyDescent="0.25">
      <c r="B12" s="32" t="s">
        <v>36</v>
      </c>
      <c r="C12" s="33" t="s">
        <v>37</v>
      </c>
      <c r="D12" s="35"/>
      <c r="E12" s="35"/>
      <c r="F12" s="35"/>
      <c r="G12" s="35"/>
      <c r="H12" s="35"/>
      <c r="I12" s="31">
        <f>SUM(D12:H12)</f>
        <v>0</v>
      </c>
    </row>
    <row r="13" spans="2:11" ht="48" x14ac:dyDescent="0.25">
      <c r="B13" s="36" t="s">
        <v>38</v>
      </c>
      <c r="C13" s="33" t="s">
        <v>58</v>
      </c>
      <c r="D13" s="30">
        <f>D14+D17</f>
        <v>0</v>
      </c>
      <c r="E13" s="30">
        <f t="shared" ref="E13:I13" si="2">E14+E17</f>
        <v>0</v>
      </c>
      <c r="F13" s="30">
        <f t="shared" si="2"/>
        <v>0</v>
      </c>
      <c r="G13" s="30">
        <f t="shared" si="2"/>
        <v>0</v>
      </c>
      <c r="H13" s="30">
        <f t="shared" si="2"/>
        <v>0</v>
      </c>
      <c r="I13" s="31">
        <f t="shared" si="2"/>
        <v>0</v>
      </c>
    </row>
    <row r="14" spans="2:11" ht="24" x14ac:dyDescent="0.25">
      <c r="B14" s="36" t="s">
        <v>32</v>
      </c>
      <c r="C14" s="33" t="s">
        <v>59</v>
      </c>
      <c r="D14" s="30">
        <f>D15+D16</f>
        <v>0</v>
      </c>
      <c r="E14" s="30">
        <f t="shared" ref="E14:I14" si="3">E15+E16</f>
        <v>0</v>
      </c>
      <c r="F14" s="30">
        <f t="shared" si="3"/>
        <v>0</v>
      </c>
      <c r="G14" s="30">
        <f t="shared" si="3"/>
        <v>0</v>
      </c>
      <c r="H14" s="30">
        <f t="shared" si="3"/>
        <v>0</v>
      </c>
      <c r="I14" s="31">
        <f t="shared" si="3"/>
        <v>0</v>
      </c>
    </row>
    <row r="15" spans="2:11" x14ac:dyDescent="0.25">
      <c r="B15" s="32"/>
      <c r="C15" s="37" t="s">
        <v>41</v>
      </c>
      <c r="D15" s="35"/>
      <c r="E15" s="35"/>
      <c r="F15" s="35"/>
      <c r="G15" s="35"/>
      <c r="H15" s="35"/>
      <c r="I15" s="31">
        <f>SUM(D15:H15)</f>
        <v>0</v>
      </c>
    </row>
    <row r="16" spans="2:11" x14ac:dyDescent="0.25">
      <c r="B16" s="32"/>
      <c r="C16" s="37" t="s">
        <v>42</v>
      </c>
      <c r="D16" s="35"/>
      <c r="E16" s="35"/>
      <c r="F16" s="35"/>
      <c r="G16" s="35"/>
      <c r="H16" s="35"/>
      <c r="I16" s="31">
        <f>SUM(D16:H16)</f>
        <v>0</v>
      </c>
    </row>
    <row r="17" spans="2:9" x14ac:dyDescent="0.25">
      <c r="B17" s="36" t="s">
        <v>36</v>
      </c>
      <c r="C17" s="33" t="s">
        <v>43</v>
      </c>
      <c r="D17" s="35"/>
      <c r="E17" s="35"/>
      <c r="F17" s="35"/>
      <c r="G17" s="35"/>
      <c r="H17" s="35"/>
      <c r="I17" s="31">
        <f>SUM(D17:H17)</f>
        <v>0</v>
      </c>
    </row>
    <row r="18" spans="2:9" ht="24" x14ac:dyDescent="0.25">
      <c r="B18" s="36" t="s">
        <v>44</v>
      </c>
      <c r="C18" s="33" t="s">
        <v>60</v>
      </c>
      <c r="D18" s="38">
        <f>D19+D20+D21+D27+D28+D29+D22+D25+D26+D30</f>
        <v>30900260.340000004</v>
      </c>
      <c r="E18" s="38">
        <f t="shared" ref="E18:I18" si="4">E19+E20+E21+E27+E28+E29+E22+E25+E26+E30</f>
        <v>81.06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49">
        <f t="shared" si="4"/>
        <v>30900341.400000002</v>
      </c>
    </row>
    <row r="19" spans="2:9" x14ac:dyDescent="0.25">
      <c r="B19" s="50" t="s">
        <v>32</v>
      </c>
      <c r="C19" s="51" t="s">
        <v>61</v>
      </c>
      <c r="D19" s="52"/>
      <c r="E19" s="52"/>
      <c r="F19" s="52"/>
      <c r="G19" s="52"/>
      <c r="H19" s="52"/>
      <c r="I19" s="53"/>
    </row>
    <row r="20" spans="2:9" ht="24" x14ac:dyDescent="0.25">
      <c r="B20" s="50" t="s">
        <v>36</v>
      </c>
      <c r="C20" s="51" t="s">
        <v>62</v>
      </c>
      <c r="D20" s="52"/>
      <c r="E20" s="52"/>
      <c r="F20" s="52"/>
      <c r="G20" s="52"/>
      <c r="H20" s="52"/>
      <c r="I20" s="53"/>
    </row>
    <row r="21" spans="2:9" x14ac:dyDescent="0.25">
      <c r="B21" s="50" t="s">
        <v>47</v>
      </c>
      <c r="C21" s="51" t="s">
        <v>63</v>
      </c>
      <c r="D21" s="52">
        <v>65623.5</v>
      </c>
      <c r="E21" s="52"/>
      <c r="F21" s="52"/>
      <c r="G21" s="52"/>
      <c r="H21" s="52"/>
      <c r="I21" s="53">
        <f>SUM(D21:H21)</f>
        <v>65623.5</v>
      </c>
    </row>
    <row r="22" spans="2:9" ht="24" x14ac:dyDescent="0.25">
      <c r="B22" s="32" t="s">
        <v>48</v>
      </c>
      <c r="C22" s="33" t="s">
        <v>57</v>
      </c>
      <c r="D22" s="38">
        <f>D23+D24</f>
        <v>6160953.1200000001</v>
      </c>
      <c r="E22" s="38">
        <f t="shared" ref="E22:I22" si="5">E23+E24</f>
        <v>81.06</v>
      </c>
      <c r="F22" s="38">
        <f t="shared" si="5"/>
        <v>0</v>
      </c>
      <c r="G22" s="38">
        <f t="shared" si="5"/>
        <v>0</v>
      </c>
      <c r="H22" s="38">
        <f t="shared" si="5"/>
        <v>0</v>
      </c>
      <c r="I22" s="39">
        <f t="shared" si="5"/>
        <v>6161034.1799999997</v>
      </c>
    </row>
    <row r="23" spans="2:9" x14ac:dyDescent="0.25">
      <c r="B23" s="34"/>
      <c r="C23" s="33" t="s">
        <v>34</v>
      </c>
      <c r="D23" s="35">
        <v>6160953.1200000001</v>
      </c>
      <c r="E23" s="35">
        <v>81.06</v>
      </c>
      <c r="F23" s="35"/>
      <c r="G23" s="35"/>
      <c r="H23" s="35"/>
      <c r="I23" s="31">
        <f t="shared" ref="I23:I30" si="6">SUM(D23:H23)</f>
        <v>6161034.1799999997</v>
      </c>
    </row>
    <row r="24" spans="2:9" x14ac:dyDescent="0.25">
      <c r="B24" s="34"/>
      <c r="C24" s="33" t="s">
        <v>35</v>
      </c>
      <c r="D24" s="35"/>
      <c r="E24" s="35"/>
      <c r="F24" s="35"/>
      <c r="G24" s="35"/>
      <c r="H24" s="35"/>
      <c r="I24" s="31">
        <f t="shared" si="6"/>
        <v>0</v>
      </c>
    </row>
    <row r="25" spans="2:9" ht="24" x14ac:dyDescent="0.25">
      <c r="B25" s="34" t="s">
        <v>64</v>
      </c>
      <c r="C25" s="54" t="s">
        <v>65</v>
      </c>
      <c r="D25" s="35"/>
      <c r="E25" s="35"/>
      <c r="F25" s="35"/>
      <c r="G25" s="35"/>
      <c r="H25" s="35"/>
      <c r="I25" s="31">
        <f t="shared" si="6"/>
        <v>0</v>
      </c>
    </row>
    <row r="26" spans="2:9" x14ac:dyDescent="0.25">
      <c r="B26" s="32" t="s">
        <v>66</v>
      </c>
      <c r="C26" s="54" t="s">
        <v>67</v>
      </c>
      <c r="D26" s="35"/>
      <c r="E26" s="35"/>
      <c r="F26" s="35"/>
      <c r="G26" s="35"/>
      <c r="H26" s="35"/>
      <c r="I26" s="31">
        <f t="shared" si="6"/>
        <v>0</v>
      </c>
    </row>
    <row r="27" spans="2:9" ht="60" x14ac:dyDescent="0.25">
      <c r="B27" s="55" t="s">
        <v>68</v>
      </c>
      <c r="C27" s="56" t="s">
        <v>69</v>
      </c>
      <c r="D27" s="57">
        <v>7894117.5</v>
      </c>
      <c r="E27" s="57"/>
      <c r="F27" s="57"/>
      <c r="G27" s="57"/>
      <c r="H27" s="57"/>
      <c r="I27" s="31">
        <f t="shared" si="6"/>
        <v>7894117.5</v>
      </c>
    </row>
    <row r="28" spans="2:9" x14ac:dyDescent="0.25">
      <c r="B28" s="55" t="s">
        <v>70</v>
      </c>
      <c r="C28" s="56" t="s">
        <v>71</v>
      </c>
      <c r="D28" s="57">
        <v>5646913.2400000002</v>
      </c>
      <c r="E28" s="57"/>
      <c r="F28" s="57"/>
      <c r="G28" s="57"/>
      <c r="H28" s="57"/>
      <c r="I28" s="31">
        <f t="shared" si="6"/>
        <v>5646913.2400000002</v>
      </c>
    </row>
    <row r="29" spans="2:9" x14ac:dyDescent="0.25">
      <c r="B29" s="55" t="s">
        <v>72</v>
      </c>
      <c r="C29" s="56" t="s">
        <v>43</v>
      </c>
      <c r="D29" s="57">
        <v>7923334.75</v>
      </c>
      <c r="E29" s="57"/>
      <c r="F29" s="57"/>
      <c r="G29" s="57"/>
      <c r="H29" s="57"/>
      <c r="I29" s="31">
        <f t="shared" si="6"/>
        <v>7923334.75</v>
      </c>
    </row>
    <row r="30" spans="2:9" ht="15.75" thickBot="1" x14ac:dyDescent="0.3">
      <c r="B30" s="55" t="s">
        <v>73</v>
      </c>
      <c r="C30" s="56" t="s">
        <v>74</v>
      </c>
      <c r="D30" s="57">
        <v>3209318.23</v>
      </c>
      <c r="E30" s="57"/>
      <c r="F30" s="57"/>
      <c r="G30" s="57"/>
      <c r="H30" s="57"/>
      <c r="I30" s="58">
        <f t="shared" si="6"/>
        <v>3209318.23</v>
      </c>
    </row>
    <row r="31" spans="2:9" ht="15.75" thickBot="1" x14ac:dyDescent="0.3">
      <c r="B31" s="59" t="s">
        <v>50</v>
      </c>
      <c r="C31" s="60"/>
      <c r="D31" s="61">
        <f>D8+D13+D18</f>
        <v>30900260.340000004</v>
      </c>
      <c r="E31" s="61">
        <f t="shared" ref="E31:H31" si="7">E8+E13+E18</f>
        <v>81.06</v>
      </c>
      <c r="F31" s="61">
        <f t="shared" si="7"/>
        <v>0</v>
      </c>
      <c r="G31" s="61">
        <f t="shared" si="7"/>
        <v>0</v>
      </c>
      <c r="H31" s="61">
        <f t="shared" si="7"/>
        <v>0</v>
      </c>
      <c r="I31" s="45">
        <f>I8+I13+I18</f>
        <v>30900341.400000002</v>
      </c>
    </row>
    <row r="32" spans="2:9" x14ac:dyDescent="0.25">
      <c r="H32" s="46" t="s">
        <v>51</v>
      </c>
      <c r="I32" s="47">
        <f>SUM(D31:H31)</f>
        <v>30900341.400000002</v>
      </c>
    </row>
  </sheetData>
  <mergeCells count="11">
    <mergeCell ref="I6:I7"/>
    <mergeCell ref="B31:C31"/>
    <mergeCell ref="C2:H2"/>
    <mergeCell ref="C3:H3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B4BDF-343F-4EA7-887B-C842004FD9C6}">
  <dimension ref="A1:H92"/>
  <sheetViews>
    <sheetView workbookViewId="0">
      <selection activeCell="D1" sqref="D1"/>
    </sheetView>
  </sheetViews>
  <sheetFormatPr defaultColWidth="9.28515625" defaultRowHeight="12.75" x14ac:dyDescent="0.25"/>
  <cols>
    <col min="1" max="1" width="10.5703125" style="113" customWidth="1"/>
    <col min="2" max="2" width="63.42578125" style="113" customWidth="1"/>
    <col min="3" max="3" width="23" style="113" bestFit="1" customWidth="1"/>
    <col min="4" max="4" width="17.5703125" style="113" customWidth="1"/>
    <col min="5" max="16384" width="9.28515625" style="70"/>
  </cols>
  <sheetData>
    <row r="1" spans="1:4" s="66" customFormat="1" ht="36" customHeight="1" x14ac:dyDescent="0.25">
      <c r="A1" s="62" t="s">
        <v>75</v>
      </c>
      <c r="B1" s="63" t="s">
        <v>76</v>
      </c>
      <c r="C1" s="64">
        <v>45077</v>
      </c>
      <c r="D1" s="65" t="s">
        <v>77</v>
      </c>
    </row>
    <row r="2" spans="1:4" ht="11.25" customHeight="1" x14ac:dyDescent="0.25">
      <c r="A2" s="67" t="s">
        <v>30</v>
      </c>
      <c r="B2" s="68" t="s">
        <v>38</v>
      </c>
      <c r="C2" s="69" t="s">
        <v>44</v>
      </c>
      <c r="D2" s="69" t="s">
        <v>78</v>
      </c>
    </row>
    <row r="3" spans="1:4" ht="13.5" customHeight="1" x14ac:dyDescent="0.25">
      <c r="A3" s="71" t="s">
        <v>79</v>
      </c>
      <c r="B3" s="72" t="s">
        <v>80</v>
      </c>
      <c r="C3" s="73">
        <f>C4+C9+C18+C22+C42</f>
        <v>29006092.930000003</v>
      </c>
      <c r="D3" s="73">
        <f>C3/1000</f>
        <v>29006.092930000003</v>
      </c>
    </row>
    <row r="4" spans="1:4" s="77" customFormat="1" ht="15.75" customHeight="1" x14ac:dyDescent="0.25">
      <c r="A4" s="74" t="s">
        <v>81</v>
      </c>
      <c r="B4" s="75" t="s">
        <v>82</v>
      </c>
      <c r="C4" s="76">
        <f>SUM(C5:C8)</f>
        <v>82334.62</v>
      </c>
      <c r="D4" s="76">
        <f t="shared" ref="D4:D67" si="0">C4/1000</f>
        <v>82.334620000000001</v>
      </c>
    </row>
    <row r="5" spans="1:4" x14ac:dyDescent="0.25">
      <c r="A5" s="78" t="s">
        <v>83</v>
      </c>
      <c r="B5" s="79" t="s">
        <v>84</v>
      </c>
      <c r="C5" s="80"/>
      <c r="D5" s="80">
        <f t="shared" si="0"/>
        <v>0</v>
      </c>
    </row>
    <row r="6" spans="1:4" x14ac:dyDescent="0.25">
      <c r="A6" s="78" t="s">
        <v>85</v>
      </c>
      <c r="B6" s="79" t="s">
        <v>86</v>
      </c>
      <c r="C6" s="80"/>
      <c r="D6" s="80">
        <f t="shared" si="0"/>
        <v>0</v>
      </c>
    </row>
    <row r="7" spans="1:4" x14ac:dyDescent="0.25">
      <c r="A7" s="78" t="s">
        <v>87</v>
      </c>
      <c r="B7" s="79" t="s">
        <v>88</v>
      </c>
      <c r="C7" s="80">
        <v>82334.62</v>
      </c>
      <c r="D7" s="80">
        <f t="shared" si="0"/>
        <v>82.334620000000001</v>
      </c>
    </row>
    <row r="8" spans="1:4" x14ac:dyDescent="0.25">
      <c r="A8" s="78" t="s">
        <v>89</v>
      </c>
      <c r="B8" s="79" t="s">
        <v>90</v>
      </c>
      <c r="C8" s="80"/>
      <c r="D8" s="80">
        <f t="shared" si="0"/>
        <v>0</v>
      </c>
    </row>
    <row r="9" spans="1:4" s="77" customFormat="1" ht="15.75" customHeight="1" x14ac:dyDescent="0.25">
      <c r="A9" s="74" t="s">
        <v>91</v>
      </c>
      <c r="B9" s="75" t="s">
        <v>92</v>
      </c>
      <c r="C9" s="76">
        <f>C10+C16+C17</f>
        <v>28883903.510000002</v>
      </c>
      <c r="D9" s="76">
        <f t="shared" si="0"/>
        <v>28883.90351</v>
      </c>
    </row>
    <row r="10" spans="1:4" s="84" customFormat="1" ht="13.5" x14ac:dyDescent="0.25">
      <c r="A10" s="81" t="s">
        <v>93</v>
      </c>
      <c r="B10" s="82" t="s">
        <v>94</v>
      </c>
      <c r="C10" s="83">
        <f>SUM(C11:C15)</f>
        <v>28050554.98</v>
      </c>
      <c r="D10" s="83">
        <f t="shared" si="0"/>
        <v>28050.554980000001</v>
      </c>
    </row>
    <row r="11" spans="1:4" x14ac:dyDescent="0.25">
      <c r="A11" s="85" t="s">
        <v>95</v>
      </c>
      <c r="B11" s="86" t="s">
        <v>96</v>
      </c>
      <c r="C11" s="87">
        <v>7662681.5199999996</v>
      </c>
      <c r="D11" s="87">
        <f t="shared" si="0"/>
        <v>7662.6815199999992</v>
      </c>
    </row>
    <row r="12" spans="1:4" x14ac:dyDescent="0.25">
      <c r="A12" s="85" t="s">
        <v>97</v>
      </c>
      <c r="B12" s="86" t="s">
        <v>98</v>
      </c>
      <c r="C12" s="87">
        <v>9410531.3599999994</v>
      </c>
      <c r="D12" s="87">
        <f t="shared" si="0"/>
        <v>9410.531359999999</v>
      </c>
    </row>
    <row r="13" spans="1:4" x14ac:dyDescent="0.25">
      <c r="A13" s="85" t="s">
        <v>99</v>
      </c>
      <c r="B13" s="86" t="s">
        <v>100</v>
      </c>
      <c r="C13" s="87">
        <v>398498.78</v>
      </c>
      <c r="D13" s="87">
        <f t="shared" si="0"/>
        <v>398.49878000000001</v>
      </c>
    </row>
    <row r="14" spans="1:4" x14ac:dyDescent="0.25">
      <c r="A14" s="85" t="s">
        <v>101</v>
      </c>
      <c r="B14" s="86" t="s">
        <v>102</v>
      </c>
      <c r="C14" s="87">
        <v>6791961.9800000004</v>
      </c>
      <c r="D14" s="87">
        <f t="shared" si="0"/>
        <v>6791.96198</v>
      </c>
    </row>
    <row r="15" spans="1:4" x14ac:dyDescent="0.25">
      <c r="A15" s="85" t="s">
        <v>103</v>
      </c>
      <c r="B15" s="86" t="s">
        <v>104</v>
      </c>
      <c r="C15" s="87">
        <v>3786881.34</v>
      </c>
      <c r="D15" s="87">
        <f t="shared" si="0"/>
        <v>3786.8813399999999</v>
      </c>
    </row>
    <row r="16" spans="1:4" s="84" customFormat="1" ht="13.5" x14ac:dyDescent="0.25">
      <c r="A16" s="81" t="s">
        <v>105</v>
      </c>
      <c r="B16" s="82" t="s">
        <v>106</v>
      </c>
      <c r="C16" s="83">
        <v>833348.53</v>
      </c>
      <c r="D16" s="83">
        <f t="shared" si="0"/>
        <v>833.34852999999998</v>
      </c>
    </row>
    <row r="17" spans="1:4" s="84" customFormat="1" ht="13.5" x14ac:dyDescent="0.25">
      <c r="A17" s="81" t="s">
        <v>107</v>
      </c>
      <c r="B17" s="82" t="s">
        <v>108</v>
      </c>
      <c r="C17" s="83"/>
      <c r="D17" s="83">
        <f t="shared" si="0"/>
        <v>0</v>
      </c>
    </row>
    <row r="18" spans="1:4" s="77" customFormat="1" ht="15.75" customHeight="1" x14ac:dyDescent="0.25">
      <c r="A18" s="74" t="s">
        <v>109</v>
      </c>
      <c r="B18" s="75" t="s">
        <v>110</v>
      </c>
      <c r="C18" s="76">
        <f>C19+C20+C21</f>
        <v>0</v>
      </c>
      <c r="D18" s="76">
        <f t="shared" si="0"/>
        <v>0</v>
      </c>
    </row>
    <row r="19" spans="1:4" s="84" customFormat="1" ht="13.5" x14ac:dyDescent="0.25">
      <c r="A19" s="81" t="s">
        <v>111</v>
      </c>
      <c r="B19" s="82" t="s">
        <v>112</v>
      </c>
      <c r="C19" s="83"/>
      <c r="D19" s="83">
        <f t="shared" si="0"/>
        <v>0</v>
      </c>
    </row>
    <row r="20" spans="1:4" s="84" customFormat="1" ht="27" x14ac:dyDescent="0.25">
      <c r="A20" s="81" t="s">
        <v>113</v>
      </c>
      <c r="B20" s="82" t="s">
        <v>114</v>
      </c>
      <c r="C20" s="83"/>
      <c r="D20" s="83">
        <f t="shared" si="0"/>
        <v>0</v>
      </c>
    </row>
    <row r="21" spans="1:4" s="84" customFormat="1" ht="13.5" x14ac:dyDescent="0.25">
      <c r="A21" s="81" t="s">
        <v>115</v>
      </c>
      <c r="B21" s="82" t="s">
        <v>116</v>
      </c>
      <c r="C21" s="83"/>
      <c r="D21" s="83">
        <f t="shared" si="0"/>
        <v>0</v>
      </c>
    </row>
    <row r="22" spans="1:4" s="77" customFormat="1" ht="15.75" customHeight="1" x14ac:dyDescent="0.25">
      <c r="A22" s="74" t="s">
        <v>117</v>
      </c>
      <c r="B22" s="75" t="s">
        <v>118</v>
      </c>
      <c r="C22" s="76">
        <f>C23+C24+C25+C41</f>
        <v>0</v>
      </c>
      <c r="D22" s="76">
        <f t="shared" si="0"/>
        <v>0</v>
      </c>
    </row>
    <row r="23" spans="1:4" s="84" customFormat="1" ht="13.5" x14ac:dyDescent="0.25">
      <c r="A23" s="81" t="s">
        <v>119</v>
      </c>
      <c r="B23" s="82" t="s">
        <v>120</v>
      </c>
      <c r="C23" s="83"/>
      <c r="D23" s="83">
        <f t="shared" si="0"/>
        <v>0</v>
      </c>
    </row>
    <row r="24" spans="1:4" s="84" customFormat="1" ht="13.5" x14ac:dyDescent="0.25">
      <c r="A24" s="81" t="s">
        <v>121</v>
      </c>
      <c r="B24" s="82" t="s">
        <v>82</v>
      </c>
      <c r="C24" s="83"/>
      <c r="D24" s="83">
        <f t="shared" si="0"/>
        <v>0</v>
      </c>
    </row>
    <row r="25" spans="1:4" x14ac:dyDescent="0.25">
      <c r="A25" s="88" t="s">
        <v>122</v>
      </c>
      <c r="B25" s="89" t="s">
        <v>123</v>
      </c>
      <c r="C25" s="90">
        <f>C26+C31+C36</f>
        <v>0</v>
      </c>
      <c r="D25" s="90">
        <f t="shared" si="0"/>
        <v>0</v>
      </c>
    </row>
    <row r="26" spans="1:4" x14ac:dyDescent="0.25">
      <c r="A26" s="85" t="s">
        <v>124</v>
      </c>
      <c r="B26" s="86" t="s">
        <v>125</v>
      </c>
      <c r="C26" s="87">
        <f>SUM(C27:C30)</f>
        <v>0</v>
      </c>
      <c r="D26" s="87">
        <f t="shared" si="0"/>
        <v>0</v>
      </c>
    </row>
    <row r="27" spans="1:4" s="94" customFormat="1" x14ac:dyDescent="0.25">
      <c r="A27" s="91" t="s">
        <v>126</v>
      </c>
      <c r="B27" s="92" t="s">
        <v>127</v>
      </c>
      <c r="C27" s="93"/>
      <c r="D27" s="93">
        <f t="shared" si="0"/>
        <v>0</v>
      </c>
    </row>
    <row r="28" spans="1:4" s="94" customFormat="1" x14ac:dyDescent="0.25">
      <c r="A28" s="91" t="s">
        <v>126</v>
      </c>
      <c r="B28" s="92" t="s">
        <v>128</v>
      </c>
      <c r="C28" s="93"/>
      <c r="D28" s="93">
        <f t="shared" si="0"/>
        <v>0</v>
      </c>
    </row>
    <row r="29" spans="1:4" s="94" customFormat="1" x14ac:dyDescent="0.25">
      <c r="A29" s="91" t="s">
        <v>126</v>
      </c>
      <c r="B29" s="92" t="s">
        <v>129</v>
      </c>
      <c r="C29" s="93"/>
      <c r="D29" s="93">
        <f t="shared" si="0"/>
        <v>0</v>
      </c>
    </row>
    <row r="30" spans="1:4" s="94" customFormat="1" x14ac:dyDescent="0.25">
      <c r="A30" s="91" t="s">
        <v>126</v>
      </c>
      <c r="B30" s="92" t="s">
        <v>130</v>
      </c>
      <c r="C30" s="93"/>
      <c r="D30" s="93">
        <f t="shared" si="0"/>
        <v>0</v>
      </c>
    </row>
    <row r="31" spans="1:4" ht="25.5" x14ac:dyDescent="0.25">
      <c r="A31" s="85" t="s">
        <v>131</v>
      </c>
      <c r="B31" s="86" t="s">
        <v>132</v>
      </c>
      <c r="C31" s="87">
        <f>SUM(C32:C35)</f>
        <v>0</v>
      </c>
      <c r="D31" s="87">
        <f t="shared" si="0"/>
        <v>0</v>
      </c>
    </row>
    <row r="32" spans="1:4" x14ac:dyDescent="0.25">
      <c r="A32" s="95" t="s">
        <v>133</v>
      </c>
      <c r="B32" s="96" t="s">
        <v>127</v>
      </c>
      <c r="C32" s="97"/>
      <c r="D32" s="97">
        <f t="shared" si="0"/>
        <v>0</v>
      </c>
    </row>
    <row r="33" spans="1:4" s="94" customFormat="1" x14ac:dyDescent="0.25">
      <c r="A33" s="91" t="s">
        <v>133</v>
      </c>
      <c r="B33" s="92" t="s">
        <v>128</v>
      </c>
      <c r="C33" s="93"/>
      <c r="D33" s="93">
        <f t="shared" si="0"/>
        <v>0</v>
      </c>
    </row>
    <row r="34" spans="1:4" s="94" customFormat="1" x14ac:dyDescent="0.25">
      <c r="A34" s="91" t="s">
        <v>133</v>
      </c>
      <c r="B34" s="92" t="s">
        <v>129</v>
      </c>
      <c r="C34" s="93"/>
      <c r="D34" s="93">
        <f t="shared" si="0"/>
        <v>0</v>
      </c>
    </row>
    <row r="35" spans="1:4" s="94" customFormat="1" x14ac:dyDescent="0.25">
      <c r="A35" s="91" t="s">
        <v>133</v>
      </c>
      <c r="B35" s="92" t="s">
        <v>130</v>
      </c>
      <c r="C35" s="93"/>
      <c r="D35" s="93">
        <f t="shared" si="0"/>
        <v>0</v>
      </c>
    </row>
    <row r="36" spans="1:4" x14ac:dyDescent="0.25">
      <c r="A36" s="85" t="s">
        <v>134</v>
      </c>
      <c r="B36" s="86" t="s">
        <v>135</v>
      </c>
      <c r="C36" s="87">
        <f>SUM(C37:C40)</f>
        <v>0</v>
      </c>
      <c r="D36" s="87">
        <f t="shared" si="0"/>
        <v>0</v>
      </c>
    </row>
    <row r="37" spans="1:4" s="94" customFormat="1" x14ac:dyDescent="0.25">
      <c r="A37" s="91" t="s">
        <v>136</v>
      </c>
      <c r="B37" s="92" t="s">
        <v>127</v>
      </c>
      <c r="C37" s="93"/>
      <c r="D37" s="93">
        <f t="shared" si="0"/>
        <v>0</v>
      </c>
    </row>
    <row r="38" spans="1:4" s="94" customFormat="1" x14ac:dyDescent="0.25">
      <c r="A38" s="91" t="s">
        <v>136</v>
      </c>
      <c r="B38" s="92" t="s">
        <v>128</v>
      </c>
      <c r="C38" s="93"/>
      <c r="D38" s="93">
        <f t="shared" si="0"/>
        <v>0</v>
      </c>
    </row>
    <row r="39" spans="1:4" s="94" customFormat="1" x14ac:dyDescent="0.25">
      <c r="A39" s="91" t="s">
        <v>136</v>
      </c>
      <c r="B39" s="92" t="s">
        <v>129</v>
      </c>
      <c r="C39" s="93"/>
      <c r="D39" s="93">
        <f t="shared" si="0"/>
        <v>0</v>
      </c>
    </row>
    <row r="40" spans="1:4" s="94" customFormat="1" x14ac:dyDescent="0.25">
      <c r="A40" s="91" t="s">
        <v>136</v>
      </c>
      <c r="B40" s="92" t="s">
        <v>130</v>
      </c>
      <c r="C40" s="93"/>
      <c r="D40" s="93">
        <f t="shared" si="0"/>
        <v>0</v>
      </c>
    </row>
    <row r="41" spans="1:4" s="84" customFormat="1" ht="13.5" x14ac:dyDescent="0.25">
      <c r="A41" s="81" t="s">
        <v>137</v>
      </c>
      <c r="B41" s="82" t="s">
        <v>138</v>
      </c>
      <c r="C41" s="83"/>
      <c r="D41" s="83">
        <f t="shared" si="0"/>
        <v>0</v>
      </c>
    </row>
    <row r="42" spans="1:4" s="77" customFormat="1" ht="15.75" customHeight="1" x14ac:dyDescent="0.25">
      <c r="A42" s="74" t="s">
        <v>139</v>
      </c>
      <c r="B42" s="75" t="s">
        <v>140</v>
      </c>
      <c r="C42" s="76">
        <f>C43+C44</f>
        <v>39854.800000000003</v>
      </c>
      <c r="D42" s="76">
        <f t="shared" si="0"/>
        <v>39.854800000000004</v>
      </c>
    </row>
    <row r="43" spans="1:4" s="94" customFormat="1" x14ac:dyDescent="0.25">
      <c r="A43" s="98" t="s">
        <v>141</v>
      </c>
      <c r="B43" s="99" t="s">
        <v>142</v>
      </c>
      <c r="C43" s="100"/>
      <c r="D43" s="100">
        <f t="shared" si="0"/>
        <v>0</v>
      </c>
    </row>
    <row r="44" spans="1:4" s="94" customFormat="1" x14ac:dyDescent="0.25">
      <c r="A44" s="98" t="s">
        <v>143</v>
      </c>
      <c r="B44" s="99" t="s">
        <v>144</v>
      </c>
      <c r="C44" s="100">
        <v>39854.800000000003</v>
      </c>
      <c r="D44" s="100">
        <f t="shared" si="0"/>
        <v>39.854800000000004</v>
      </c>
    </row>
    <row r="45" spans="1:4" ht="13.5" customHeight="1" x14ac:dyDescent="0.25">
      <c r="A45" s="71" t="s">
        <v>145</v>
      </c>
      <c r="B45" s="72" t="s">
        <v>146</v>
      </c>
      <c r="C45" s="73">
        <f>C46+C52+C70+C87</f>
        <v>56883085.019999996</v>
      </c>
      <c r="D45" s="73">
        <f t="shared" si="0"/>
        <v>56883.085019999999</v>
      </c>
    </row>
    <row r="46" spans="1:4" s="77" customFormat="1" ht="15.75" customHeight="1" x14ac:dyDescent="0.25">
      <c r="A46" s="74" t="s">
        <v>147</v>
      </c>
      <c r="B46" s="75" t="s">
        <v>148</v>
      </c>
      <c r="C46" s="76">
        <f>SUM(C47:C51)</f>
        <v>842930.99</v>
      </c>
      <c r="D46" s="76">
        <f t="shared" si="0"/>
        <v>842.93098999999995</v>
      </c>
    </row>
    <row r="47" spans="1:4" s="94" customFormat="1" x14ac:dyDescent="0.25">
      <c r="A47" s="98" t="s">
        <v>149</v>
      </c>
      <c r="B47" s="99" t="s">
        <v>150</v>
      </c>
      <c r="C47" s="100">
        <v>738480.39</v>
      </c>
      <c r="D47" s="100">
        <f t="shared" si="0"/>
        <v>738.48039000000006</v>
      </c>
    </row>
    <row r="48" spans="1:4" s="94" customFormat="1" x14ac:dyDescent="0.25">
      <c r="A48" s="98" t="s">
        <v>151</v>
      </c>
      <c r="B48" s="99" t="s">
        <v>152</v>
      </c>
      <c r="C48" s="100"/>
      <c r="D48" s="100">
        <f t="shared" si="0"/>
        <v>0</v>
      </c>
    </row>
    <row r="49" spans="1:4" s="94" customFormat="1" x14ac:dyDescent="0.25">
      <c r="A49" s="98" t="s">
        <v>153</v>
      </c>
      <c r="B49" s="99" t="s">
        <v>154</v>
      </c>
      <c r="C49" s="100"/>
      <c r="D49" s="100">
        <f t="shared" si="0"/>
        <v>0</v>
      </c>
    </row>
    <row r="50" spans="1:4" s="94" customFormat="1" x14ac:dyDescent="0.25">
      <c r="A50" s="98" t="s">
        <v>155</v>
      </c>
      <c r="B50" s="99" t="s">
        <v>156</v>
      </c>
      <c r="C50" s="100">
        <v>104450.6</v>
      </c>
      <c r="D50" s="100">
        <f t="shared" si="0"/>
        <v>104.45060000000001</v>
      </c>
    </row>
    <row r="51" spans="1:4" s="94" customFormat="1" x14ac:dyDescent="0.25">
      <c r="A51" s="98" t="s">
        <v>157</v>
      </c>
      <c r="B51" s="99" t="s">
        <v>158</v>
      </c>
      <c r="C51" s="100"/>
      <c r="D51" s="100">
        <f t="shared" si="0"/>
        <v>0</v>
      </c>
    </row>
    <row r="52" spans="1:4" s="77" customFormat="1" ht="15.75" customHeight="1" x14ac:dyDescent="0.25">
      <c r="A52" s="74" t="s">
        <v>159</v>
      </c>
      <c r="B52" s="75" t="s">
        <v>160</v>
      </c>
      <c r="C52" s="76">
        <f>C53+C58+C63</f>
        <v>22281224.140000001</v>
      </c>
      <c r="D52" s="76">
        <f t="shared" si="0"/>
        <v>22281.224140000002</v>
      </c>
    </row>
    <row r="53" spans="1:4" x14ac:dyDescent="0.25">
      <c r="A53" s="88" t="s">
        <v>161</v>
      </c>
      <c r="B53" s="89" t="s">
        <v>162</v>
      </c>
      <c r="C53" s="90">
        <f>C54+C57</f>
        <v>0</v>
      </c>
      <c r="D53" s="90">
        <f t="shared" si="0"/>
        <v>0</v>
      </c>
    </row>
    <row r="54" spans="1:4" x14ac:dyDescent="0.25">
      <c r="A54" s="85" t="s">
        <v>163</v>
      </c>
      <c r="B54" s="86" t="s">
        <v>164</v>
      </c>
      <c r="C54" s="87">
        <f>SUM(C55:C56)</f>
        <v>0</v>
      </c>
      <c r="D54" s="87">
        <f t="shared" si="0"/>
        <v>0</v>
      </c>
    </row>
    <row r="55" spans="1:4" s="94" customFormat="1" x14ac:dyDescent="0.25">
      <c r="A55" s="91" t="s">
        <v>165</v>
      </c>
      <c r="B55" s="92" t="s">
        <v>166</v>
      </c>
      <c r="C55" s="93"/>
      <c r="D55" s="93">
        <f t="shared" si="0"/>
        <v>0</v>
      </c>
    </row>
    <row r="56" spans="1:4" s="94" customFormat="1" x14ac:dyDescent="0.25">
      <c r="A56" s="91" t="s">
        <v>165</v>
      </c>
      <c r="B56" s="92" t="s">
        <v>167</v>
      </c>
      <c r="C56" s="93"/>
      <c r="D56" s="93">
        <f t="shared" si="0"/>
        <v>0</v>
      </c>
    </row>
    <row r="57" spans="1:4" x14ac:dyDescent="0.25">
      <c r="A57" s="85" t="s">
        <v>168</v>
      </c>
      <c r="B57" s="86" t="s">
        <v>43</v>
      </c>
      <c r="C57" s="87"/>
      <c r="D57" s="87">
        <f t="shared" si="0"/>
        <v>0</v>
      </c>
    </row>
    <row r="58" spans="1:4" ht="25.5" x14ac:dyDescent="0.25">
      <c r="A58" s="88" t="s">
        <v>169</v>
      </c>
      <c r="B58" s="89" t="s">
        <v>170</v>
      </c>
      <c r="C58" s="90">
        <f>C59+C62</f>
        <v>0</v>
      </c>
      <c r="D58" s="90">
        <f t="shared" si="0"/>
        <v>0</v>
      </c>
    </row>
    <row r="59" spans="1:4" x14ac:dyDescent="0.25">
      <c r="A59" s="85" t="s">
        <v>171</v>
      </c>
      <c r="B59" s="86" t="s">
        <v>164</v>
      </c>
      <c r="C59" s="87">
        <f>SUM(C60:C61)</f>
        <v>0</v>
      </c>
      <c r="D59" s="87">
        <f t="shared" si="0"/>
        <v>0</v>
      </c>
    </row>
    <row r="60" spans="1:4" s="94" customFormat="1" x14ac:dyDescent="0.25">
      <c r="A60" s="91" t="s">
        <v>172</v>
      </c>
      <c r="B60" s="92" t="s">
        <v>166</v>
      </c>
      <c r="C60" s="93"/>
      <c r="D60" s="93">
        <f t="shared" si="0"/>
        <v>0</v>
      </c>
    </row>
    <row r="61" spans="1:4" s="94" customFormat="1" x14ac:dyDescent="0.25">
      <c r="A61" s="91" t="s">
        <v>172</v>
      </c>
      <c r="B61" s="92" t="s">
        <v>167</v>
      </c>
      <c r="C61" s="93"/>
      <c r="D61" s="93">
        <f t="shared" si="0"/>
        <v>0</v>
      </c>
    </row>
    <row r="62" spans="1:4" x14ac:dyDescent="0.25">
      <c r="A62" s="85" t="s">
        <v>173</v>
      </c>
      <c r="B62" s="86" t="s">
        <v>43</v>
      </c>
      <c r="C62" s="87"/>
      <c r="D62" s="87">
        <f t="shared" si="0"/>
        <v>0</v>
      </c>
    </row>
    <row r="63" spans="1:4" x14ac:dyDescent="0.25">
      <c r="A63" s="88" t="s">
        <v>174</v>
      </c>
      <c r="B63" s="89" t="s">
        <v>175</v>
      </c>
      <c r="C63" s="90">
        <f>C64+C67+C68+C69</f>
        <v>22281224.140000001</v>
      </c>
      <c r="D63" s="90">
        <f t="shared" si="0"/>
        <v>22281.224140000002</v>
      </c>
    </row>
    <row r="64" spans="1:4" x14ac:dyDescent="0.25">
      <c r="A64" s="85" t="s">
        <v>176</v>
      </c>
      <c r="B64" s="86" t="s">
        <v>164</v>
      </c>
      <c r="C64" s="87">
        <f>SUM(C65:C66)</f>
        <v>21864727.300000001</v>
      </c>
      <c r="D64" s="87">
        <f t="shared" si="0"/>
        <v>21864.727300000002</v>
      </c>
    </row>
    <row r="65" spans="1:4" s="94" customFormat="1" x14ac:dyDescent="0.25">
      <c r="A65" s="91" t="s">
        <v>177</v>
      </c>
      <c r="B65" s="92" t="s">
        <v>166</v>
      </c>
      <c r="C65" s="93">
        <v>21864727.300000001</v>
      </c>
      <c r="D65" s="93">
        <f t="shared" si="0"/>
        <v>21864.727300000002</v>
      </c>
    </row>
    <row r="66" spans="1:4" s="94" customFormat="1" x14ac:dyDescent="0.25">
      <c r="A66" s="91" t="s">
        <v>177</v>
      </c>
      <c r="B66" s="92" t="s">
        <v>167</v>
      </c>
      <c r="C66" s="93"/>
      <c r="D66" s="93">
        <f t="shared" si="0"/>
        <v>0</v>
      </c>
    </row>
    <row r="67" spans="1:4" ht="25.5" x14ac:dyDescent="0.25">
      <c r="A67" s="85" t="s">
        <v>178</v>
      </c>
      <c r="B67" s="86" t="s">
        <v>179</v>
      </c>
      <c r="C67" s="87"/>
      <c r="D67" s="87">
        <f t="shared" si="0"/>
        <v>0</v>
      </c>
    </row>
    <row r="68" spans="1:4" x14ac:dyDescent="0.25">
      <c r="A68" s="85" t="s">
        <v>180</v>
      </c>
      <c r="B68" s="86" t="s">
        <v>43</v>
      </c>
      <c r="C68" s="87">
        <v>416496.84</v>
      </c>
      <c r="D68" s="87">
        <f t="shared" ref="D68:D92" si="1">C68/1000</f>
        <v>416.49684000000002</v>
      </c>
    </row>
    <row r="69" spans="1:4" x14ac:dyDescent="0.25">
      <c r="A69" s="85" t="s">
        <v>181</v>
      </c>
      <c r="B69" s="86" t="s">
        <v>182</v>
      </c>
      <c r="C69" s="87"/>
      <c r="D69" s="87">
        <f t="shared" si="1"/>
        <v>0</v>
      </c>
    </row>
    <row r="70" spans="1:4" s="77" customFormat="1" ht="15.75" customHeight="1" x14ac:dyDescent="0.25">
      <c r="A70" s="74" t="s">
        <v>183</v>
      </c>
      <c r="B70" s="75" t="s">
        <v>184</v>
      </c>
      <c r="C70" s="76">
        <f>C71+C86</f>
        <v>30993580.420000002</v>
      </c>
      <c r="D70" s="76">
        <f t="shared" si="1"/>
        <v>30993.580420000002</v>
      </c>
    </row>
    <row r="71" spans="1:4" x14ac:dyDescent="0.25">
      <c r="A71" s="88" t="s">
        <v>185</v>
      </c>
      <c r="B71" s="89" t="s">
        <v>186</v>
      </c>
      <c r="C71" s="90">
        <f>C72+C77+C82</f>
        <v>30993580.420000002</v>
      </c>
      <c r="D71" s="90">
        <f t="shared" si="1"/>
        <v>30993.580420000002</v>
      </c>
    </row>
    <row r="72" spans="1:4" x14ac:dyDescent="0.25">
      <c r="A72" s="85" t="s">
        <v>187</v>
      </c>
      <c r="B72" s="86" t="s">
        <v>125</v>
      </c>
      <c r="C72" s="87">
        <f>SUM(C73:C76)</f>
        <v>0</v>
      </c>
      <c r="D72" s="87">
        <f t="shared" si="1"/>
        <v>0</v>
      </c>
    </row>
    <row r="73" spans="1:4" s="94" customFormat="1" x14ac:dyDescent="0.25">
      <c r="A73" s="91" t="s">
        <v>188</v>
      </c>
      <c r="B73" s="92" t="s">
        <v>127</v>
      </c>
      <c r="C73" s="93"/>
      <c r="D73" s="93">
        <f t="shared" si="1"/>
        <v>0</v>
      </c>
    </row>
    <row r="74" spans="1:4" s="94" customFormat="1" x14ac:dyDescent="0.25">
      <c r="A74" s="91" t="s">
        <v>188</v>
      </c>
      <c r="B74" s="92" t="s">
        <v>128</v>
      </c>
      <c r="C74" s="93"/>
      <c r="D74" s="93">
        <f t="shared" si="1"/>
        <v>0</v>
      </c>
    </row>
    <row r="75" spans="1:4" s="94" customFormat="1" x14ac:dyDescent="0.25">
      <c r="A75" s="91" t="s">
        <v>188</v>
      </c>
      <c r="B75" s="92" t="s">
        <v>129</v>
      </c>
      <c r="C75" s="93"/>
      <c r="D75" s="93">
        <f t="shared" si="1"/>
        <v>0</v>
      </c>
    </row>
    <row r="76" spans="1:4" s="94" customFormat="1" x14ac:dyDescent="0.25">
      <c r="A76" s="91" t="s">
        <v>188</v>
      </c>
      <c r="B76" s="92" t="s">
        <v>189</v>
      </c>
      <c r="C76" s="93"/>
      <c r="D76" s="93">
        <f t="shared" si="1"/>
        <v>0</v>
      </c>
    </row>
    <row r="77" spans="1:4" x14ac:dyDescent="0.25">
      <c r="A77" s="85" t="s">
        <v>190</v>
      </c>
      <c r="B77" s="86" t="s">
        <v>135</v>
      </c>
      <c r="C77" s="87">
        <f>SUM(C78:C81)</f>
        <v>0</v>
      </c>
      <c r="D77" s="87">
        <f t="shared" si="1"/>
        <v>0</v>
      </c>
    </row>
    <row r="78" spans="1:4" x14ac:dyDescent="0.25">
      <c r="A78" s="95" t="s">
        <v>191</v>
      </c>
      <c r="B78" s="96" t="s">
        <v>127</v>
      </c>
      <c r="C78" s="97"/>
      <c r="D78" s="97">
        <f t="shared" si="1"/>
        <v>0</v>
      </c>
    </row>
    <row r="79" spans="1:4" x14ac:dyDescent="0.25">
      <c r="A79" s="95" t="s">
        <v>191</v>
      </c>
      <c r="B79" s="96" t="s">
        <v>128</v>
      </c>
      <c r="C79" s="97"/>
      <c r="D79" s="97">
        <f t="shared" si="1"/>
        <v>0</v>
      </c>
    </row>
    <row r="80" spans="1:4" x14ac:dyDescent="0.25">
      <c r="A80" s="95" t="s">
        <v>191</v>
      </c>
      <c r="B80" s="96" t="s">
        <v>129</v>
      </c>
      <c r="C80" s="97"/>
      <c r="D80" s="97">
        <f t="shared" si="1"/>
        <v>0</v>
      </c>
    </row>
    <row r="81" spans="1:8" x14ac:dyDescent="0.25">
      <c r="A81" s="95" t="s">
        <v>191</v>
      </c>
      <c r="B81" s="96" t="s">
        <v>189</v>
      </c>
      <c r="C81" s="97">
        <v>0</v>
      </c>
      <c r="D81" s="97">
        <f t="shared" si="1"/>
        <v>0</v>
      </c>
    </row>
    <row r="82" spans="1:8" x14ac:dyDescent="0.25">
      <c r="A82" s="85" t="s">
        <v>192</v>
      </c>
      <c r="B82" s="86" t="s">
        <v>193</v>
      </c>
      <c r="C82" s="87">
        <f>SUM(C83:C86)</f>
        <v>30993580.420000002</v>
      </c>
      <c r="D82" s="87">
        <f t="shared" si="1"/>
        <v>30993.580420000002</v>
      </c>
    </row>
    <row r="83" spans="1:8" s="94" customFormat="1" x14ac:dyDescent="0.25">
      <c r="A83" s="91" t="s">
        <v>194</v>
      </c>
      <c r="B83" s="92" t="s">
        <v>195</v>
      </c>
      <c r="C83" s="93">
        <v>6980322.9400000004</v>
      </c>
      <c r="D83" s="93">
        <f t="shared" si="1"/>
        <v>6980.32294</v>
      </c>
    </row>
    <row r="84" spans="1:8" s="94" customFormat="1" x14ac:dyDescent="0.25">
      <c r="A84" s="91" t="s">
        <v>194</v>
      </c>
      <c r="B84" s="92" t="s">
        <v>196</v>
      </c>
      <c r="C84" s="93">
        <v>24013257.48</v>
      </c>
      <c r="D84" s="93">
        <f t="shared" si="1"/>
        <v>24013.25748</v>
      </c>
    </row>
    <row r="85" spans="1:8" s="94" customFormat="1" x14ac:dyDescent="0.25">
      <c r="A85" s="91" t="s">
        <v>194</v>
      </c>
      <c r="B85" s="92" t="s">
        <v>197</v>
      </c>
      <c r="C85" s="93"/>
      <c r="D85" s="93">
        <f t="shared" si="1"/>
        <v>0</v>
      </c>
    </row>
    <row r="86" spans="1:8" ht="15" customHeight="1" x14ac:dyDescent="0.25">
      <c r="A86" s="101" t="s">
        <v>198</v>
      </c>
      <c r="B86" s="102" t="s">
        <v>199</v>
      </c>
      <c r="C86" s="103"/>
      <c r="D86" s="103">
        <f t="shared" si="1"/>
        <v>0</v>
      </c>
    </row>
    <row r="87" spans="1:8" s="77" customFormat="1" ht="15.75" customHeight="1" x14ac:dyDescent="0.25">
      <c r="A87" s="74" t="s">
        <v>200</v>
      </c>
      <c r="B87" s="75" t="s">
        <v>201</v>
      </c>
      <c r="C87" s="76">
        <v>2765349.47</v>
      </c>
      <c r="D87" s="76">
        <f t="shared" si="1"/>
        <v>2765.3494700000001</v>
      </c>
    </row>
    <row r="88" spans="1:8" ht="13.5" customHeight="1" x14ac:dyDescent="0.25">
      <c r="A88" s="71" t="s">
        <v>202</v>
      </c>
      <c r="B88" s="72" t="s">
        <v>203</v>
      </c>
      <c r="C88" s="73"/>
      <c r="D88" s="73">
        <f t="shared" si="1"/>
        <v>0</v>
      </c>
    </row>
    <row r="89" spans="1:8" ht="13.5" customHeight="1" x14ac:dyDescent="0.25">
      <c r="A89" s="71" t="s">
        <v>204</v>
      </c>
      <c r="B89" s="72" t="s">
        <v>205</v>
      </c>
      <c r="C89" s="73"/>
      <c r="D89" s="73">
        <f t="shared" si="1"/>
        <v>0</v>
      </c>
    </row>
    <row r="90" spans="1:8" ht="18.75" x14ac:dyDescent="0.25">
      <c r="A90" s="104" t="s">
        <v>206</v>
      </c>
      <c r="B90" s="105"/>
      <c r="C90" s="106">
        <f>C3+C45</f>
        <v>85889177.950000003</v>
      </c>
      <c r="D90" s="106">
        <f t="shared" si="1"/>
        <v>85889.177949999998</v>
      </c>
      <c r="H90" s="107"/>
    </row>
    <row r="91" spans="1:8" x14ac:dyDescent="0.25">
      <c r="A91" s="95"/>
      <c r="B91" s="108"/>
      <c r="C91" s="109"/>
      <c r="D91" s="109"/>
    </row>
    <row r="92" spans="1:8" ht="24" customHeight="1" x14ac:dyDescent="0.25">
      <c r="A92" s="110"/>
      <c r="B92" s="111" t="s">
        <v>207</v>
      </c>
      <c r="C92" s="112">
        <v>55793.32</v>
      </c>
      <c r="D92" s="112">
        <f t="shared" si="1"/>
        <v>55.793320000000001</v>
      </c>
    </row>
  </sheetData>
  <mergeCells count="1">
    <mergeCell ref="A90:B90"/>
  </mergeCells>
  <conditionalFormatting sqref="H90">
    <cfRule type="cellIs" dxfId="1" priority="1" operator="equal">
      <formula>"BŁĄD"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B4852-C611-49CF-90EE-3179CF4923D7}">
  <dimension ref="A1:D83"/>
  <sheetViews>
    <sheetView tabSelected="1" topLeftCell="A34" workbookViewId="0">
      <selection activeCell="F7" sqref="F7"/>
    </sheetView>
  </sheetViews>
  <sheetFormatPr defaultColWidth="9.140625" defaultRowHeight="12.75" x14ac:dyDescent="0.25"/>
  <cols>
    <col min="1" max="1" width="10.5703125" style="113" customWidth="1"/>
    <col min="2" max="2" width="70.5703125" style="113" customWidth="1"/>
    <col min="3" max="4" width="20" style="153" customWidth="1"/>
    <col min="5" max="16384" width="9.140625" style="70"/>
  </cols>
  <sheetData>
    <row r="1" spans="1:4" s="66" customFormat="1" ht="34.5" customHeight="1" x14ac:dyDescent="0.25">
      <c r="A1" s="62" t="s">
        <v>75</v>
      </c>
      <c r="B1" s="63" t="s">
        <v>76</v>
      </c>
      <c r="C1" s="114" t="s">
        <v>208</v>
      </c>
      <c r="D1" s="65" t="s">
        <v>77</v>
      </c>
    </row>
    <row r="2" spans="1:4" x14ac:dyDescent="0.25">
      <c r="A2" s="67" t="s">
        <v>30</v>
      </c>
      <c r="B2" s="68" t="s">
        <v>38</v>
      </c>
      <c r="C2" s="115" t="s">
        <v>44</v>
      </c>
      <c r="D2" s="115" t="s">
        <v>78</v>
      </c>
    </row>
    <row r="3" spans="1:4" ht="15.75" x14ac:dyDescent="0.25">
      <c r="A3" s="116" t="s">
        <v>79</v>
      </c>
      <c r="B3" s="117" t="s">
        <v>209</v>
      </c>
      <c r="C3" s="118">
        <f>SUM(C4+C5+C7+C9+C12+C13+C14)</f>
        <v>25996342.229999997</v>
      </c>
      <c r="D3" s="118">
        <f>C3/1000</f>
        <v>25996.342229999998</v>
      </c>
    </row>
    <row r="4" spans="1:4" ht="15" customHeight="1" x14ac:dyDescent="0.25">
      <c r="A4" s="119" t="s">
        <v>81</v>
      </c>
      <c r="B4" s="75" t="s">
        <v>210</v>
      </c>
      <c r="C4" s="120">
        <v>35420985.210000001</v>
      </c>
      <c r="D4" s="120">
        <f t="shared" ref="D4:D75" si="0">C4/1000</f>
        <v>35420.985209999999</v>
      </c>
    </row>
    <row r="5" spans="1:4" ht="15" customHeight="1" x14ac:dyDescent="0.25">
      <c r="A5" s="119" t="s">
        <v>91</v>
      </c>
      <c r="B5" s="75" t="s">
        <v>211</v>
      </c>
      <c r="C5" s="120"/>
      <c r="D5" s="120">
        <f t="shared" si="0"/>
        <v>0</v>
      </c>
    </row>
    <row r="6" spans="1:4" ht="25.5" x14ac:dyDescent="0.25">
      <c r="A6" s="121" t="s">
        <v>212</v>
      </c>
      <c r="B6" s="96" t="s">
        <v>213</v>
      </c>
      <c r="C6" s="122"/>
      <c r="D6" s="122">
        <f t="shared" si="0"/>
        <v>0</v>
      </c>
    </row>
    <row r="7" spans="1:4" ht="15" customHeight="1" x14ac:dyDescent="0.25">
      <c r="A7" s="119" t="s">
        <v>109</v>
      </c>
      <c r="B7" s="75" t="s">
        <v>214</v>
      </c>
      <c r="C7" s="120">
        <v>0</v>
      </c>
      <c r="D7" s="120">
        <f t="shared" si="0"/>
        <v>0</v>
      </c>
    </row>
    <row r="8" spans="1:4" x14ac:dyDescent="0.25">
      <c r="A8" s="121" t="s">
        <v>215</v>
      </c>
      <c r="B8" s="96" t="s">
        <v>216</v>
      </c>
      <c r="C8" s="122"/>
      <c r="D8" s="122">
        <f t="shared" si="0"/>
        <v>0</v>
      </c>
    </row>
    <row r="9" spans="1:4" ht="15" customHeight="1" x14ac:dyDescent="0.25">
      <c r="A9" s="119" t="s">
        <v>117</v>
      </c>
      <c r="B9" s="75" t="s">
        <v>217</v>
      </c>
      <c r="C9" s="120">
        <f>SUM(C10:C11)</f>
        <v>0</v>
      </c>
      <c r="D9" s="120">
        <f t="shared" si="0"/>
        <v>0</v>
      </c>
    </row>
    <row r="10" spans="1:4" ht="10.5" customHeight="1" x14ac:dyDescent="0.25">
      <c r="A10" s="95" t="s">
        <v>218</v>
      </c>
      <c r="B10" s="96" t="s">
        <v>219</v>
      </c>
      <c r="C10" s="122"/>
      <c r="D10" s="122">
        <f t="shared" si="0"/>
        <v>0</v>
      </c>
    </row>
    <row r="11" spans="1:4" x14ac:dyDescent="0.25">
      <c r="A11" s="95" t="s">
        <v>218</v>
      </c>
      <c r="B11" s="96" t="s">
        <v>220</v>
      </c>
      <c r="C11" s="122"/>
      <c r="D11" s="122">
        <f t="shared" si="0"/>
        <v>0</v>
      </c>
    </row>
    <row r="12" spans="1:4" ht="15" customHeight="1" x14ac:dyDescent="0.25">
      <c r="A12" s="119" t="s">
        <v>221</v>
      </c>
      <c r="B12" s="75" t="s">
        <v>222</v>
      </c>
      <c r="C12" s="120">
        <v>-12779142.380000001</v>
      </c>
      <c r="D12" s="120">
        <f t="shared" si="0"/>
        <v>-12779.142380000001</v>
      </c>
    </row>
    <row r="13" spans="1:4" ht="15" customHeight="1" x14ac:dyDescent="0.25">
      <c r="A13" s="119" t="s">
        <v>223</v>
      </c>
      <c r="B13" s="75" t="s">
        <v>224</v>
      </c>
      <c r="C13" s="120">
        <v>3354499.4</v>
      </c>
      <c r="D13" s="120">
        <f t="shared" si="0"/>
        <v>3354.4993999999997</v>
      </c>
    </row>
    <row r="14" spans="1:4" ht="15" customHeight="1" x14ac:dyDescent="0.25">
      <c r="A14" s="119" t="s">
        <v>225</v>
      </c>
      <c r="B14" s="75" t="s">
        <v>226</v>
      </c>
      <c r="C14" s="120"/>
      <c r="D14" s="120">
        <f t="shared" si="0"/>
        <v>0</v>
      </c>
    </row>
    <row r="15" spans="1:4" ht="15.75" x14ac:dyDescent="0.25">
      <c r="A15" s="116" t="s">
        <v>227</v>
      </c>
      <c r="B15" s="117" t="s">
        <v>228</v>
      </c>
      <c r="C15" s="118">
        <f>SUM(C16+C24+C33+C57)</f>
        <v>59892835.719999999</v>
      </c>
      <c r="D15" s="118">
        <f t="shared" si="0"/>
        <v>59892.835719999995</v>
      </c>
    </row>
    <row r="16" spans="1:4" ht="15" customHeight="1" x14ac:dyDescent="0.25">
      <c r="A16" s="119" t="s">
        <v>229</v>
      </c>
      <c r="B16" s="75" t="s">
        <v>230</v>
      </c>
      <c r="C16" s="120">
        <f>SUM(C17+C18+C21)</f>
        <v>17244499.989999998</v>
      </c>
      <c r="D16" s="120">
        <f t="shared" si="0"/>
        <v>17244.499989999997</v>
      </c>
    </row>
    <row r="17" spans="1:4" ht="13.5" x14ac:dyDescent="0.25">
      <c r="A17" s="123" t="s">
        <v>149</v>
      </c>
      <c r="B17" s="124" t="s">
        <v>231</v>
      </c>
      <c r="C17" s="125"/>
      <c r="D17" s="125">
        <f t="shared" si="0"/>
        <v>0</v>
      </c>
    </row>
    <row r="18" spans="1:4" ht="13.5" x14ac:dyDescent="0.25">
      <c r="A18" s="126" t="s">
        <v>151</v>
      </c>
      <c r="B18" s="127" t="s">
        <v>232</v>
      </c>
      <c r="C18" s="128">
        <f>SUM(C19:C20)</f>
        <v>11989673.989999998</v>
      </c>
      <c r="D18" s="128">
        <f t="shared" si="0"/>
        <v>11989.673989999998</v>
      </c>
    </row>
    <row r="19" spans="1:4" x14ac:dyDescent="0.25">
      <c r="A19" s="121" t="s">
        <v>233</v>
      </c>
      <c r="B19" s="96" t="s">
        <v>234</v>
      </c>
      <c r="C19" s="122">
        <v>10434928.369999999</v>
      </c>
      <c r="D19" s="122">
        <f t="shared" si="0"/>
        <v>10434.92837</v>
      </c>
    </row>
    <row r="20" spans="1:4" x14ac:dyDescent="0.25">
      <c r="A20" s="121" t="s">
        <v>233</v>
      </c>
      <c r="B20" s="96" t="s">
        <v>235</v>
      </c>
      <c r="C20" s="122">
        <v>1554745.62</v>
      </c>
      <c r="D20" s="122">
        <f t="shared" si="0"/>
        <v>1554.7456200000001</v>
      </c>
    </row>
    <row r="21" spans="1:4" ht="13.5" x14ac:dyDescent="0.25">
      <c r="A21" s="126" t="s">
        <v>153</v>
      </c>
      <c r="B21" s="127" t="s">
        <v>236</v>
      </c>
      <c r="C21" s="128">
        <f>SUM(C22:C23)</f>
        <v>5254826</v>
      </c>
      <c r="D21" s="128">
        <f t="shared" si="0"/>
        <v>5254.826</v>
      </c>
    </row>
    <row r="22" spans="1:4" x14ac:dyDescent="0.25">
      <c r="A22" s="121" t="s">
        <v>237</v>
      </c>
      <c r="B22" s="96" t="s">
        <v>238</v>
      </c>
      <c r="C22" s="122"/>
      <c r="D22" s="122">
        <f t="shared" si="0"/>
        <v>0</v>
      </c>
    </row>
    <row r="23" spans="1:4" x14ac:dyDescent="0.25">
      <c r="A23" s="121" t="s">
        <v>237</v>
      </c>
      <c r="B23" s="96" t="s">
        <v>239</v>
      </c>
      <c r="C23" s="122">
        <v>5254826</v>
      </c>
      <c r="D23" s="122">
        <f t="shared" si="0"/>
        <v>5254.826</v>
      </c>
    </row>
    <row r="24" spans="1:4" ht="14.25" x14ac:dyDescent="0.25">
      <c r="A24" s="119" t="s">
        <v>240</v>
      </c>
      <c r="B24" s="75" t="s">
        <v>241</v>
      </c>
      <c r="C24" s="128">
        <f>SUM(C25:C27)</f>
        <v>408048.83</v>
      </c>
      <c r="D24" s="128">
        <f t="shared" si="0"/>
        <v>408.04883000000001</v>
      </c>
    </row>
    <row r="25" spans="1:4" ht="13.5" x14ac:dyDescent="0.25">
      <c r="A25" s="123" t="s">
        <v>242</v>
      </c>
      <c r="B25" s="124" t="s">
        <v>243</v>
      </c>
      <c r="C25" s="125"/>
      <c r="D25" s="125">
        <f t="shared" si="0"/>
        <v>0</v>
      </c>
    </row>
    <row r="26" spans="1:4" ht="27" x14ac:dyDescent="0.25">
      <c r="A26" s="123" t="s">
        <v>244</v>
      </c>
      <c r="B26" s="124" t="s">
        <v>245</v>
      </c>
      <c r="C26" s="125"/>
      <c r="D26" s="125">
        <f t="shared" si="0"/>
        <v>0</v>
      </c>
    </row>
    <row r="27" spans="1:4" ht="13.5" x14ac:dyDescent="0.25">
      <c r="A27" s="126" t="s">
        <v>246</v>
      </c>
      <c r="B27" s="127" t="s">
        <v>247</v>
      </c>
      <c r="C27" s="128">
        <f>SUM(C28:C32)</f>
        <v>408048.83</v>
      </c>
      <c r="D27" s="128">
        <f t="shared" si="0"/>
        <v>408.04883000000001</v>
      </c>
    </row>
    <row r="28" spans="1:4" x14ac:dyDescent="0.25">
      <c r="A28" s="129" t="s">
        <v>176</v>
      </c>
      <c r="B28" s="92" t="s">
        <v>61</v>
      </c>
      <c r="C28" s="130"/>
      <c r="D28" s="130">
        <f t="shared" si="0"/>
        <v>0</v>
      </c>
    </row>
    <row r="29" spans="1:4" x14ac:dyDescent="0.25">
      <c r="A29" s="129" t="s">
        <v>178</v>
      </c>
      <c r="B29" s="92" t="s">
        <v>62</v>
      </c>
      <c r="C29" s="130"/>
      <c r="D29" s="130">
        <f t="shared" si="0"/>
        <v>0</v>
      </c>
    </row>
    <row r="30" spans="1:4" x14ac:dyDescent="0.25">
      <c r="A30" s="129" t="s">
        <v>180</v>
      </c>
      <c r="B30" s="92" t="s">
        <v>63</v>
      </c>
      <c r="C30" s="130">
        <v>408048.83</v>
      </c>
      <c r="D30" s="130">
        <f t="shared" si="0"/>
        <v>408.04883000000001</v>
      </c>
    </row>
    <row r="31" spans="1:4" x14ac:dyDescent="0.25">
      <c r="A31" s="129" t="s">
        <v>181</v>
      </c>
      <c r="B31" s="92" t="s">
        <v>248</v>
      </c>
      <c r="C31" s="130"/>
      <c r="D31" s="130">
        <f t="shared" si="0"/>
        <v>0</v>
      </c>
    </row>
    <row r="32" spans="1:4" x14ac:dyDescent="0.25">
      <c r="A32" s="129" t="s">
        <v>249</v>
      </c>
      <c r="B32" s="92" t="s">
        <v>43</v>
      </c>
      <c r="C32" s="130"/>
      <c r="D32" s="130">
        <f t="shared" si="0"/>
        <v>0</v>
      </c>
    </row>
    <row r="33" spans="1:4" ht="15" customHeight="1" x14ac:dyDescent="0.25">
      <c r="A33" s="119" t="s">
        <v>250</v>
      </c>
      <c r="B33" s="75" t="s">
        <v>251</v>
      </c>
      <c r="C33" s="120">
        <f>SUM(C34+C39+C44+C56)</f>
        <v>30900341.400000002</v>
      </c>
      <c r="D33" s="120">
        <f t="shared" si="0"/>
        <v>30900.341400000001</v>
      </c>
    </row>
    <row r="34" spans="1:4" ht="13.5" x14ac:dyDescent="0.25">
      <c r="A34" s="126" t="s">
        <v>252</v>
      </c>
      <c r="B34" s="127" t="s">
        <v>253</v>
      </c>
      <c r="C34" s="128"/>
      <c r="D34" s="128">
        <f t="shared" si="0"/>
        <v>0</v>
      </c>
    </row>
    <row r="35" spans="1:4" x14ac:dyDescent="0.25">
      <c r="A35" s="131" t="s">
        <v>187</v>
      </c>
      <c r="B35" s="132" t="s">
        <v>254</v>
      </c>
      <c r="C35" s="133"/>
      <c r="D35" s="133">
        <f t="shared" si="0"/>
        <v>0</v>
      </c>
    </row>
    <row r="36" spans="1:4" x14ac:dyDescent="0.25">
      <c r="A36" s="121" t="s">
        <v>188</v>
      </c>
      <c r="B36" s="96" t="s">
        <v>255</v>
      </c>
      <c r="C36" s="122"/>
      <c r="D36" s="122">
        <f t="shared" si="0"/>
        <v>0</v>
      </c>
    </row>
    <row r="37" spans="1:4" x14ac:dyDescent="0.25">
      <c r="A37" s="121" t="s">
        <v>188</v>
      </c>
      <c r="B37" s="96" t="s">
        <v>256</v>
      </c>
      <c r="C37" s="122"/>
      <c r="D37" s="122">
        <f t="shared" si="0"/>
        <v>0</v>
      </c>
    </row>
    <row r="38" spans="1:4" x14ac:dyDescent="0.25">
      <c r="A38" s="121" t="s">
        <v>190</v>
      </c>
      <c r="B38" s="96" t="s">
        <v>43</v>
      </c>
      <c r="C38" s="122"/>
      <c r="D38" s="122">
        <f t="shared" si="0"/>
        <v>0</v>
      </c>
    </row>
    <row r="39" spans="1:4" ht="27" x14ac:dyDescent="0.25">
      <c r="A39" s="126" t="s">
        <v>257</v>
      </c>
      <c r="B39" s="127" t="s">
        <v>258</v>
      </c>
      <c r="C39" s="128"/>
      <c r="D39" s="128">
        <f t="shared" si="0"/>
        <v>0</v>
      </c>
    </row>
    <row r="40" spans="1:4" x14ac:dyDescent="0.25">
      <c r="A40" s="131" t="s">
        <v>259</v>
      </c>
      <c r="B40" s="132" t="s">
        <v>254</v>
      </c>
      <c r="C40" s="133"/>
      <c r="D40" s="133">
        <f t="shared" si="0"/>
        <v>0</v>
      </c>
    </row>
    <row r="41" spans="1:4" x14ac:dyDescent="0.25">
      <c r="A41" s="121" t="s">
        <v>260</v>
      </c>
      <c r="B41" s="96" t="s">
        <v>255</v>
      </c>
      <c r="C41" s="122"/>
      <c r="D41" s="122">
        <f t="shared" si="0"/>
        <v>0</v>
      </c>
    </row>
    <row r="42" spans="1:4" x14ac:dyDescent="0.25">
      <c r="A42" s="121" t="s">
        <v>260</v>
      </c>
      <c r="B42" s="96" t="s">
        <v>256</v>
      </c>
      <c r="C42" s="122"/>
      <c r="D42" s="122">
        <f t="shared" si="0"/>
        <v>0</v>
      </c>
    </row>
    <row r="43" spans="1:4" x14ac:dyDescent="0.25">
      <c r="A43" s="121" t="s">
        <v>261</v>
      </c>
      <c r="B43" s="96" t="s">
        <v>43</v>
      </c>
      <c r="C43" s="122"/>
      <c r="D43" s="122">
        <f t="shared" si="0"/>
        <v>0</v>
      </c>
    </row>
    <row r="44" spans="1:4" ht="13.5" x14ac:dyDescent="0.25">
      <c r="A44" s="126" t="s">
        <v>262</v>
      </c>
      <c r="B44" s="127" t="s">
        <v>60</v>
      </c>
      <c r="C44" s="128">
        <f>SUM(C45+C46+C47+C48+C51+C52+C53+C54+C55)</f>
        <v>27691023.170000002</v>
      </c>
      <c r="D44" s="128">
        <f t="shared" si="0"/>
        <v>27691.02317</v>
      </c>
    </row>
    <row r="45" spans="1:4" x14ac:dyDescent="0.25">
      <c r="A45" s="129" t="s">
        <v>263</v>
      </c>
      <c r="B45" s="92" t="s">
        <v>61</v>
      </c>
      <c r="C45" s="130"/>
      <c r="D45" s="130">
        <f t="shared" si="0"/>
        <v>0</v>
      </c>
    </row>
    <row r="46" spans="1:4" x14ac:dyDescent="0.25">
      <c r="A46" s="129" t="s">
        <v>264</v>
      </c>
      <c r="B46" s="92" t="s">
        <v>62</v>
      </c>
      <c r="C46" s="130"/>
      <c r="D46" s="130">
        <f t="shared" si="0"/>
        <v>0</v>
      </c>
    </row>
    <row r="47" spans="1:4" x14ac:dyDescent="0.25">
      <c r="A47" s="129" t="s">
        <v>265</v>
      </c>
      <c r="B47" s="92" t="s">
        <v>63</v>
      </c>
      <c r="C47" s="130">
        <v>65623.5</v>
      </c>
      <c r="D47" s="130">
        <f t="shared" si="0"/>
        <v>65.623500000000007</v>
      </c>
    </row>
    <row r="48" spans="1:4" x14ac:dyDescent="0.25">
      <c r="A48" s="131" t="s">
        <v>266</v>
      </c>
      <c r="B48" s="132" t="s">
        <v>254</v>
      </c>
      <c r="C48" s="133">
        <f>SUM(C49:C50)</f>
        <v>6161034.1799999997</v>
      </c>
      <c r="D48" s="133">
        <f t="shared" si="0"/>
        <v>6161.0341799999997</v>
      </c>
    </row>
    <row r="49" spans="1:4" x14ac:dyDescent="0.25">
      <c r="A49" s="121" t="s">
        <v>267</v>
      </c>
      <c r="B49" s="96" t="s">
        <v>255</v>
      </c>
      <c r="C49" s="122">
        <v>6161034.1799999997</v>
      </c>
      <c r="D49" s="122">
        <f t="shared" si="0"/>
        <v>6161.0341799999997</v>
      </c>
    </row>
    <row r="50" spans="1:4" x14ac:dyDescent="0.25">
      <c r="A50" s="121" t="s">
        <v>267</v>
      </c>
      <c r="B50" s="96" t="s">
        <v>256</v>
      </c>
      <c r="C50" s="122"/>
      <c r="D50" s="122">
        <f t="shared" si="0"/>
        <v>0</v>
      </c>
    </row>
    <row r="51" spans="1:4" x14ac:dyDescent="0.25">
      <c r="A51" s="129" t="s">
        <v>268</v>
      </c>
      <c r="B51" s="92" t="s">
        <v>65</v>
      </c>
      <c r="C51" s="130"/>
      <c r="D51" s="130">
        <f t="shared" si="0"/>
        <v>0</v>
      </c>
    </row>
    <row r="52" spans="1:4" x14ac:dyDescent="0.25">
      <c r="A52" s="129" t="s">
        <v>269</v>
      </c>
      <c r="B52" s="92" t="s">
        <v>67</v>
      </c>
      <c r="C52" s="130"/>
      <c r="D52" s="130">
        <f t="shared" si="0"/>
        <v>0</v>
      </c>
    </row>
    <row r="53" spans="1:4" ht="25.5" x14ac:dyDescent="0.25">
      <c r="A53" s="129" t="s">
        <v>270</v>
      </c>
      <c r="B53" s="92" t="s">
        <v>271</v>
      </c>
      <c r="C53" s="130">
        <v>7894117.5</v>
      </c>
      <c r="D53" s="130">
        <f t="shared" si="0"/>
        <v>7894.1175000000003</v>
      </c>
    </row>
    <row r="54" spans="1:4" x14ac:dyDescent="0.25">
      <c r="A54" s="129" t="s">
        <v>272</v>
      </c>
      <c r="B54" s="92" t="s">
        <v>71</v>
      </c>
      <c r="C54" s="130">
        <v>5646913.2400000002</v>
      </c>
      <c r="D54" s="130">
        <f t="shared" si="0"/>
        <v>5646.9132399999999</v>
      </c>
    </row>
    <row r="55" spans="1:4" x14ac:dyDescent="0.25">
      <c r="A55" s="129" t="s">
        <v>273</v>
      </c>
      <c r="B55" s="92" t="s">
        <v>43</v>
      </c>
      <c r="C55" s="130">
        <v>7923334.75</v>
      </c>
      <c r="D55" s="130">
        <f t="shared" si="0"/>
        <v>7923.33475</v>
      </c>
    </row>
    <row r="56" spans="1:4" ht="13.5" x14ac:dyDescent="0.25">
      <c r="A56" s="123" t="s">
        <v>274</v>
      </c>
      <c r="B56" s="124" t="s">
        <v>74</v>
      </c>
      <c r="C56" s="125">
        <v>3209318.23</v>
      </c>
      <c r="D56" s="125">
        <f t="shared" si="0"/>
        <v>3209.3182299999999</v>
      </c>
    </row>
    <row r="57" spans="1:4" ht="15" customHeight="1" x14ac:dyDescent="0.25">
      <c r="A57" s="119" t="s">
        <v>200</v>
      </c>
      <c r="B57" s="75" t="s">
        <v>275</v>
      </c>
      <c r="C57" s="120">
        <f>SUM(C58:C59)</f>
        <v>11339945.5</v>
      </c>
      <c r="D57" s="120">
        <f t="shared" si="0"/>
        <v>11339.9455</v>
      </c>
    </row>
    <row r="58" spans="1:4" ht="13.5" x14ac:dyDescent="0.25">
      <c r="A58" s="123" t="s">
        <v>276</v>
      </c>
      <c r="B58" s="124" t="s">
        <v>277</v>
      </c>
      <c r="C58" s="125"/>
      <c r="D58" s="125">
        <f t="shared" si="0"/>
        <v>0</v>
      </c>
    </row>
    <row r="59" spans="1:4" x14ac:dyDescent="0.25">
      <c r="A59" s="134" t="s">
        <v>278</v>
      </c>
      <c r="B59" s="135" t="s">
        <v>279</v>
      </c>
      <c r="C59" s="136">
        <f>SUM(C60:C61)</f>
        <v>11339945.5</v>
      </c>
      <c r="D59" s="136">
        <f t="shared" si="0"/>
        <v>11339.9455</v>
      </c>
    </row>
    <row r="60" spans="1:4" x14ac:dyDescent="0.25">
      <c r="A60" s="121" t="s">
        <v>280</v>
      </c>
      <c r="B60" s="96" t="s">
        <v>238</v>
      </c>
      <c r="C60" s="122">
        <v>9895708.5999999996</v>
      </c>
      <c r="D60" s="122">
        <f t="shared" si="0"/>
        <v>9895.7085999999999</v>
      </c>
    </row>
    <row r="61" spans="1:4" x14ac:dyDescent="0.25">
      <c r="A61" s="121" t="s">
        <v>280</v>
      </c>
      <c r="B61" s="96" t="s">
        <v>239</v>
      </c>
      <c r="C61" s="122">
        <v>1444236.9</v>
      </c>
      <c r="D61" s="122">
        <f t="shared" si="0"/>
        <v>1444.2368999999999</v>
      </c>
    </row>
    <row r="62" spans="1:4" ht="19.5" thickBot="1" x14ac:dyDescent="0.3">
      <c r="A62" s="137" t="s">
        <v>281</v>
      </c>
      <c r="B62" s="138"/>
      <c r="C62" s="139">
        <f>SUM(C3+C15)</f>
        <v>85889177.949999988</v>
      </c>
      <c r="D62" s="139">
        <f t="shared" si="0"/>
        <v>85889.177949999983</v>
      </c>
    </row>
    <row r="64" spans="1:4" ht="18" customHeight="1" x14ac:dyDescent="0.25">
      <c r="A64" s="140" t="s">
        <v>282</v>
      </c>
      <c r="B64" s="140"/>
      <c r="C64" s="141">
        <f>SUM(C74:C78,C65)</f>
        <v>81.06</v>
      </c>
      <c r="D64" s="141">
        <f t="shared" si="0"/>
        <v>8.1060000000000007E-2</v>
      </c>
    </row>
    <row r="65" spans="1:4" ht="12.75" customHeight="1" x14ac:dyDescent="0.25">
      <c r="A65" s="108"/>
      <c r="B65" s="142" t="s">
        <v>283</v>
      </c>
      <c r="C65" s="143">
        <v>81.06</v>
      </c>
      <c r="D65" s="143">
        <f t="shared" si="0"/>
        <v>8.1060000000000007E-2</v>
      </c>
    </row>
    <row r="66" spans="1:4" x14ac:dyDescent="0.25">
      <c r="A66" s="108"/>
      <c r="B66" s="144" t="s">
        <v>284</v>
      </c>
      <c r="C66" s="143"/>
      <c r="D66" s="143">
        <f t="shared" si="0"/>
        <v>0</v>
      </c>
    </row>
    <row r="67" spans="1:4" x14ac:dyDescent="0.25">
      <c r="A67" s="108"/>
      <c r="B67" s="144" t="s">
        <v>285</v>
      </c>
      <c r="C67" s="143"/>
      <c r="D67" s="143">
        <f t="shared" si="0"/>
        <v>0</v>
      </c>
    </row>
    <row r="68" spans="1:4" x14ac:dyDescent="0.2">
      <c r="A68" s="145"/>
      <c r="B68" s="146" t="s">
        <v>286</v>
      </c>
      <c r="C68" s="143"/>
      <c r="D68" s="143">
        <f t="shared" si="0"/>
        <v>0</v>
      </c>
    </row>
    <row r="69" spans="1:4" x14ac:dyDescent="0.2">
      <c r="A69" s="147"/>
      <c r="B69" s="148" t="s">
        <v>287</v>
      </c>
      <c r="C69" s="149">
        <v>81.06</v>
      </c>
      <c r="D69" s="143">
        <f t="shared" si="0"/>
        <v>8.1060000000000007E-2</v>
      </c>
    </row>
    <row r="70" spans="1:4" x14ac:dyDescent="0.2">
      <c r="A70" s="147"/>
      <c r="B70" s="148" t="s">
        <v>288</v>
      </c>
      <c r="C70" s="149"/>
      <c r="D70" s="143">
        <f t="shared" si="0"/>
        <v>0</v>
      </c>
    </row>
    <row r="71" spans="1:4" ht="12.75" customHeight="1" x14ac:dyDescent="0.25">
      <c r="A71" s="108"/>
      <c r="B71" s="144" t="s">
        <v>289</v>
      </c>
      <c r="C71" s="143"/>
      <c r="D71" s="143">
        <f t="shared" si="0"/>
        <v>0</v>
      </c>
    </row>
    <row r="72" spans="1:4" ht="12.75" customHeight="1" x14ac:dyDescent="0.25">
      <c r="A72" s="108"/>
      <c r="B72" s="144" t="s">
        <v>290</v>
      </c>
      <c r="C72" s="143"/>
      <c r="D72" s="143">
        <f t="shared" si="0"/>
        <v>0</v>
      </c>
    </row>
    <row r="73" spans="1:4" ht="12.75" customHeight="1" x14ac:dyDescent="0.25">
      <c r="A73" s="108"/>
      <c r="B73" s="144" t="s">
        <v>291</v>
      </c>
      <c r="C73" s="143"/>
      <c r="D73" s="143">
        <f t="shared" si="0"/>
        <v>0</v>
      </c>
    </row>
    <row r="74" spans="1:4" x14ac:dyDescent="0.25">
      <c r="A74" s="108"/>
      <c r="B74" s="142" t="s">
        <v>292</v>
      </c>
      <c r="C74" s="143"/>
      <c r="D74" s="143">
        <f t="shared" si="0"/>
        <v>0</v>
      </c>
    </row>
    <row r="75" spans="1:4" x14ac:dyDescent="0.25">
      <c r="A75" s="108"/>
      <c r="B75" s="142" t="s">
        <v>293</v>
      </c>
      <c r="C75" s="143"/>
      <c r="D75" s="143">
        <f t="shared" si="0"/>
        <v>0</v>
      </c>
    </row>
    <row r="76" spans="1:4" x14ac:dyDescent="0.25">
      <c r="A76" s="108"/>
      <c r="B76" s="142" t="s">
        <v>294</v>
      </c>
      <c r="C76" s="150"/>
      <c r="D76" s="150">
        <f t="shared" ref="D76:D78" si="1">C76/1000</f>
        <v>0</v>
      </c>
    </row>
    <row r="77" spans="1:4" x14ac:dyDescent="0.25">
      <c r="A77" s="108"/>
      <c r="B77" s="151" t="s">
        <v>295</v>
      </c>
      <c r="C77" s="150"/>
      <c r="D77" s="150">
        <f t="shared" si="1"/>
        <v>0</v>
      </c>
    </row>
    <row r="78" spans="1:4" x14ac:dyDescent="0.25">
      <c r="A78" s="108"/>
      <c r="B78" s="151" t="s">
        <v>296</v>
      </c>
      <c r="C78" s="150"/>
      <c r="D78" s="150">
        <f t="shared" si="1"/>
        <v>0</v>
      </c>
    </row>
    <row r="81" spans="1:4" x14ac:dyDescent="0.2">
      <c r="A81" s="152"/>
      <c r="B81" s="152"/>
    </row>
    <row r="82" spans="1:4" x14ac:dyDescent="0.2">
      <c r="A82" s="154"/>
      <c r="B82" s="155"/>
      <c r="C82" s="155"/>
      <c r="D82" s="155"/>
    </row>
    <row r="83" spans="1:4" x14ac:dyDescent="0.2">
      <c r="A83" s="154"/>
      <c r="B83" s="155"/>
      <c r="C83" s="155"/>
      <c r="D83" s="155"/>
    </row>
  </sheetData>
  <mergeCells count="3">
    <mergeCell ref="A62:B62"/>
    <mergeCell ref="A64:B64"/>
    <mergeCell ref="A81:B81"/>
  </mergeCells>
  <conditionalFormatting sqref="H62">
    <cfRule type="cellIs" dxfId="0" priority="1" operator="equal">
      <formula>"BŁĄD"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Zestawienie leasingów</vt:lpstr>
      <vt:lpstr>wiekowanie należności</vt:lpstr>
      <vt:lpstr>wiekowanie zobowiązań</vt:lpstr>
      <vt:lpstr>Aktywa</vt:lpstr>
      <vt:lpstr>Pasywa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Kurpeta</dc:creator>
  <cp:lastModifiedBy>Agnieszka Kurpeta</cp:lastModifiedBy>
  <cp:lastPrinted>2023-07-12T09:09:28Z</cp:lastPrinted>
  <dcterms:created xsi:type="dcterms:W3CDTF">2015-06-05T18:19:34Z</dcterms:created>
  <dcterms:modified xsi:type="dcterms:W3CDTF">2023-07-12T09:09:42Z</dcterms:modified>
</cp:coreProperties>
</file>