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884" activeTab="0"/>
  </bookViews>
  <sheets>
    <sheet name="formularz cenowy" sheetId="1" r:id="rId1"/>
  </sheets>
  <definedNames>
    <definedName name="_xlnm._FilterDatabase" localSheetId="0" hidden="1">'formularz cenowy'!$A$3:$AM$44</definedName>
    <definedName name="_xlnm.Print_Area" localSheetId="0">'formularz cenowy'!$A$1:$AM$89</definedName>
  </definedNames>
  <calcPr fullCalcOnLoad="1"/>
</workbook>
</file>

<file path=xl/sharedStrings.xml><?xml version="1.0" encoding="utf-8"?>
<sst xmlns="http://schemas.openxmlformats.org/spreadsheetml/2006/main" count="818" uniqueCount="185">
  <si>
    <t>LP</t>
  </si>
  <si>
    <t>MIEJSCOWOŚĆ</t>
  </si>
  <si>
    <t>KOD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</si>
  <si>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</si>
  <si>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</si>
  <si>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</si>
  <si>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</si>
  <si>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</si>
  <si>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</si>
  <si>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</si>
  <si>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</si>
  <si>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</si>
  <si>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</si>
  <si>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</si>
  <si>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x</t>
  </si>
  <si>
    <t>SUMA NETTO</t>
  </si>
  <si>
    <t>STAWKI JEDNOSTKOWE ZA DYSTRYBUCJĘ ENERGII ELEKTRYCZNEJ ZGODNE Z AKTUALNIE OBOWIĄZUJĄCĄ TARYFĄ ENEA OPERATOR SP. Z O.O.</t>
  </si>
  <si>
    <t>PODATEK VAT %</t>
  </si>
  <si>
    <t>PODATEK VAT PLN</t>
  </si>
  <si>
    <t>Uwaga!</t>
  </si>
  <si>
    <t>WARTOŚĆ NETTO ZAKUPU ENERGII ELEKTRYCZNEJ [zł]**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</si>
  <si>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</si>
  <si>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</si>
  <si>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</si>
  <si>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ŁĄCZNA WARTOŚĆ BRUTTO DOSTAWY I USŁUG DYSTRYBUCJI ENERGII ELEKTRYCZNEJ</t>
  </si>
  <si>
    <t>* zaokrąglenie do 4 miejsc po przecinku</t>
  </si>
  <si>
    <t>** zaokrąglenie do 2 miejsc po przecinku</t>
  </si>
  <si>
    <t>NAZWA NABYWCY</t>
  </si>
  <si>
    <t>TARYFA</t>
  </si>
  <si>
    <t>I strefa</t>
  </si>
  <si>
    <t>II strefa</t>
  </si>
  <si>
    <t>III strefa</t>
  </si>
  <si>
    <t>OPŁATA HANDLOWA</t>
  </si>
  <si>
    <t>(zł/m-c)</t>
  </si>
  <si>
    <t>Remiza Ochotniczej Straży Pożarnej</t>
  </si>
  <si>
    <t>Urząd Miejski w Mirosławcu</t>
  </si>
  <si>
    <t>Świetlica wiejska /Ośrodek Kultury</t>
  </si>
  <si>
    <t>Samorządowe Przedszkole "Słoneczko"</t>
  </si>
  <si>
    <t>Świetlica / Ośrodek Kultury</t>
  </si>
  <si>
    <t>Ośrodek Kultury</t>
  </si>
  <si>
    <t>Świetlica</t>
  </si>
  <si>
    <t>Kaplica cmentarna</t>
  </si>
  <si>
    <t>Piecnik</t>
  </si>
  <si>
    <t>Orle</t>
  </si>
  <si>
    <t>Mirosławiec</t>
  </si>
  <si>
    <t>Bronikowo</t>
  </si>
  <si>
    <t>Mirosławiec Górny</t>
  </si>
  <si>
    <t>Próchnowo</t>
  </si>
  <si>
    <t>Jadwiżyn</t>
  </si>
  <si>
    <t>Jabłonowo</t>
  </si>
  <si>
    <t>Łowicz Wałecki</t>
  </si>
  <si>
    <t>Hanki</t>
  </si>
  <si>
    <t>78-650</t>
  </si>
  <si>
    <t>78-651</t>
  </si>
  <si>
    <t>Nazwa Punktu poboru</t>
  </si>
  <si>
    <t>Ulica</t>
  </si>
  <si>
    <t>Numer</t>
  </si>
  <si>
    <t>Wolności</t>
  </si>
  <si>
    <t>Polna</t>
  </si>
  <si>
    <t>Sprzymierzonych</t>
  </si>
  <si>
    <t>Zamkowa</t>
  </si>
  <si>
    <t>Parkowa</t>
  </si>
  <si>
    <t>dz. 438</t>
  </si>
  <si>
    <t>dz. 44/4</t>
  </si>
  <si>
    <t>21</t>
  </si>
  <si>
    <t>dz,120/2</t>
  </si>
  <si>
    <t>12</t>
  </si>
  <si>
    <t>1</t>
  </si>
  <si>
    <t>9</t>
  </si>
  <si>
    <t>C11</t>
  </si>
  <si>
    <t>C12a</t>
  </si>
  <si>
    <t>G12</t>
  </si>
  <si>
    <t>C21</t>
  </si>
  <si>
    <t>kW</t>
  </si>
  <si>
    <t>Gmina i Miasto Mirosławiec</t>
  </si>
  <si>
    <t>Ośrodek Kultury w Mirosławcu</t>
  </si>
  <si>
    <t>Samorządowe Przedszkole "Słoneczko" w Mirosławcu Oddział Zamiejscowy w Mirosławcu Górnym</t>
  </si>
  <si>
    <t>7651603418</t>
  </si>
  <si>
    <t>7651459654</t>
  </si>
  <si>
    <t>Piecnik 8</t>
  </si>
  <si>
    <t>STAWKA JAKOŚCIOWA [zł/kWh]</t>
  </si>
  <si>
    <t>SKŁADNIK ZMIENNY STAWKI SIECIOWEJ [zł/kWh]</t>
  </si>
  <si>
    <t>SKŁADNIK STAŁY STAWKI SIECIOWEJ [zł/kW/m-c]</t>
  </si>
  <si>
    <t>STAWKA OPŁATY PRZEJŚCIOWEJ [zł/kW/m-c]</t>
  </si>
  <si>
    <t>STAWKA OPŁATY ABONAMENTOWEJ W OKRESIE [zł/m-c]</t>
  </si>
  <si>
    <t>Oświetlenie uliczne</t>
  </si>
  <si>
    <t>Kol. Jasinówka</t>
  </si>
  <si>
    <t>3</t>
  </si>
  <si>
    <t>Jeziorna</t>
  </si>
  <si>
    <t>Orla</t>
  </si>
  <si>
    <t>dz. 155</t>
  </si>
  <si>
    <t>dz. 32,4/ 32, 61/1</t>
  </si>
  <si>
    <t>C11o</t>
  </si>
  <si>
    <t>Oświetlenie drogowe terenu cmentarza</t>
  </si>
  <si>
    <t>dz. 62</t>
  </si>
  <si>
    <t>Automat pocztowy</t>
  </si>
  <si>
    <t>Zmiana Sprzedawcy</t>
  </si>
  <si>
    <t>kolejna</t>
  </si>
  <si>
    <t>Dworcowa</t>
  </si>
  <si>
    <t>dz. 130</t>
  </si>
  <si>
    <t>Słoneczna</t>
  </si>
  <si>
    <t>SZACOWANE ZUŻYCIE ENERGII ELEKTRYCZNEJ W OKRESIE 24 M-CY [kWh/MWh]</t>
  </si>
  <si>
    <t>WARTOŚĆ NETTO USŁUG DYSTRYBUCJI W OKRESIE 24 m-c**</t>
  </si>
  <si>
    <t>Szkoła Podstawowa im. Lotników Polskich w Mirosławcu</t>
  </si>
  <si>
    <t>Szkoła Podstawowa w Piecniku</t>
  </si>
  <si>
    <t>Jednostka zużycia energii elektrycznej czynnej (kWh/MWh)</t>
  </si>
  <si>
    <t>Lotnictwa Polskiego</t>
  </si>
  <si>
    <t>Zespół Szkół w Mirosławcu - boisko "ORLIK"</t>
  </si>
  <si>
    <t>Zespół Szkół w Mirosławcu</t>
  </si>
  <si>
    <t>Zespół Szkół w Piecniku</t>
  </si>
  <si>
    <t>miejscowość : ………………………….</t>
  </si>
  <si>
    <t>data: …………………………………</t>
  </si>
  <si>
    <t>słownie brutto: ……………………………………..</t>
  </si>
  <si>
    <t>…………..…………………………………………………………………………</t>
  </si>
  <si>
    <t xml:space="preserve">          podpis(y) osób uprawionych do reprezentacji wykonawcy, w przypadku oferty wspólnej - podpis pełnomocnika wykonawców</t>
  </si>
  <si>
    <t>załącznik nr 1a do SWZ - formularz cenowy</t>
  </si>
  <si>
    <t>Świetlica wiejska</t>
  </si>
  <si>
    <t>Budynek byłej Przychodni Zdrowia w Mirosławcu</t>
  </si>
  <si>
    <t>Budynek socjalny na Stadionie Miejskim</t>
  </si>
  <si>
    <t>Świetlica środowiskowa</t>
  </si>
  <si>
    <t>lokal</t>
  </si>
  <si>
    <t>świetlica wiejska</t>
  </si>
  <si>
    <t>Dzienny Dom Seniora</t>
  </si>
  <si>
    <t>zaplecze-magazyn</t>
  </si>
  <si>
    <t>.</t>
  </si>
  <si>
    <t>37</t>
  </si>
  <si>
    <t>23</t>
  </si>
  <si>
    <t>34</t>
  </si>
  <si>
    <t>8</t>
  </si>
  <si>
    <t>Akacjowa</t>
  </si>
  <si>
    <t>4</t>
  </si>
  <si>
    <t>dz. 8141</t>
  </si>
  <si>
    <t>40b</t>
  </si>
  <si>
    <t>78-652</t>
  </si>
  <si>
    <t>C22a</t>
  </si>
  <si>
    <t>590310600007587896</t>
  </si>
  <si>
    <t>590310600001009509</t>
  </si>
  <si>
    <t>590310600001009523</t>
  </si>
  <si>
    <t>590310600001009530</t>
  </si>
  <si>
    <t>590310600007596164</t>
  </si>
  <si>
    <t>590310600001009516</t>
  </si>
  <si>
    <t>590310600001009554</t>
  </si>
  <si>
    <t>590310600001009561</t>
  </si>
  <si>
    <t>590310600000796202</t>
  </si>
  <si>
    <t>590310600000796196</t>
  </si>
  <si>
    <t>590310600000782236</t>
  </si>
  <si>
    <t>590310600000729903</t>
  </si>
  <si>
    <t>590310600000729897</t>
  </si>
  <si>
    <t>590310600000729880</t>
  </si>
  <si>
    <t>590310600000557582</t>
  </si>
  <si>
    <t>590310600000724274</t>
  </si>
  <si>
    <t>590310600000724250</t>
  </si>
  <si>
    <t>590310600000721587</t>
  </si>
  <si>
    <t>590310600000721525</t>
  </si>
  <si>
    <t>590310600000580337</t>
  </si>
  <si>
    <t>590310600021503919</t>
  </si>
  <si>
    <t>590310600000779427</t>
  </si>
  <si>
    <t>590310600000779465</t>
  </si>
  <si>
    <t>590310600000782243</t>
  </si>
  <si>
    <t>590310600000796189</t>
  </si>
  <si>
    <t>590310600000796219</t>
  </si>
  <si>
    <t>590310600007600229</t>
  </si>
  <si>
    <t>590310600021836802</t>
  </si>
  <si>
    <t>590310600028242248</t>
  </si>
  <si>
    <t>590310600000513021</t>
  </si>
  <si>
    <t>590310600000513014</t>
  </si>
  <si>
    <t>590310600001009615</t>
  </si>
  <si>
    <t>590310600000779472</t>
  </si>
  <si>
    <t>590310600002338042</t>
  </si>
  <si>
    <t>590310600000721549</t>
  </si>
  <si>
    <t>590310600029777565</t>
  </si>
  <si>
    <t>590310600029820117</t>
  </si>
  <si>
    <t>590310600021418961</t>
  </si>
  <si>
    <t>OŚRODEK KULTURY W MIROSŁAWCU</t>
  </si>
  <si>
    <t>Wolności 37</t>
  </si>
  <si>
    <t>Parkowa 1</t>
  </si>
  <si>
    <t>Wolności 21</t>
  </si>
  <si>
    <t>Zamkowa 12</t>
  </si>
  <si>
    <t>MWh</t>
  </si>
  <si>
    <t>STAWKI JEDNOSTKOWE ENERGII ELEKTRYCZNEJ CZYNNEJ (zł/1 MWh netto)*</t>
  </si>
  <si>
    <t>STAWKI JEDNOSTKOWE ENERGII ELEKTRYCZNEJ CZYNNEJ (zł/MWh netto)*</t>
  </si>
  <si>
    <t>OPŁATA KOGENERECYJNA [zł/MWh]</t>
  </si>
  <si>
    <t>OPŁATA OZE [zł/MWh]</t>
  </si>
  <si>
    <t>OPŁATA MOCOWA [dla C1x i C2x w zł/kWh, dla Gxx w zł/m-c]</t>
  </si>
  <si>
    <t>SUMA MWh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</si>
</sst>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_-* #,##0.00\ _z_ł_-;\-* #,##0.00\ _z_ł_-;_-* \-??\ _z_ł_-;_-@_-"/>
    <numFmt numFmtId="168" formatCode="0.00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"/>
    <numFmt numFmtId="175" formatCode="0.000"/>
    <numFmt numFmtId="176" formatCode="0.0"/>
  </numFmts>
  <fonts count="56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zcionka tekstu podstawowego"/>
      <family val="0"/>
    </font>
    <font>
      <sz val="16"/>
      <name val="Czcionka tekstu podstawowego"/>
      <family val="0"/>
    </font>
    <font>
      <sz val="14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0"/>
      <name val="Czcionka tekstu podstawowego"/>
      <family val="0"/>
    </font>
    <font>
      <sz val="20"/>
      <name val="Czcionka tekstu podstawowego"/>
      <family val="0"/>
    </font>
    <font>
      <b/>
      <sz val="1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2" fillId="3" borderId="0" applyNumberFormat="0" applyBorder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40" fillId="46" borderId="3" applyNumberFormat="0" applyAlignment="0" applyProtection="0"/>
    <xf numFmtId="0" fontId="41" fillId="47" borderId="4" applyNumberFormat="0" applyAlignment="0" applyProtection="0"/>
    <xf numFmtId="0" fontId="42" fillId="48" borderId="0" applyNumberFormat="0" applyBorder="0" applyAlignment="0" applyProtection="0"/>
    <xf numFmtId="167" fontId="17" fillId="0" borderId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43" fillId="0" borderId="8" applyNumberFormat="0" applyFill="0" applyAlignment="0" applyProtection="0"/>
    <xf numFmtId="0" fontId="44" fillId="49" borderId="9" applyNumberFormat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0" borderId="0">
      <alignment/>
      <protection/>
    </xf>
    <xf numFmtId="0" fontId="49" fillId="0" borderId="0" applyNumberFormat="0" applyFill="0" applyBorder="0" applyAlignment="0">
      <protection/>
    </xf>
    <xf numFmtId="0" fontId="0" fillId="52" borderId="14" applyNumberFormat="0" applyAlignment="0" applyProtection="0"/>
    <xf numFmtId="0" fontId="50" fillId="47" borderId="3" applyNumberFormat="0" applyAlignment="0" applyProtection="0"/>
    <xf numFmtId="0" fontId="13" fillId="44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5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18" fillId="55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vertical="center"/>
    </xf>
    <xf numFmtId="0" fontId="19" fillId="55" borderId="20" xfId="0" applyFont="1" applyFill="1" applyBorder="1" applyAlignment="1">
      <alignment vertical="center"/>
    </xf>
    <xf numFmtId="3" fontId="22" fillId="56" borderId="21" xfId="0" applyNumberFormat="1" applyFont="1" applyFill="1" applyBorder="1" applyAlignment="1">
      <alignment horizontal="center" vertical="center" wrapText="1"/>
    </xf>
    <xf numFmtId="3" fontId="22" fillId="56" borderId="22" xfId="0" applyNumberFormat="1" applyFont="1" applyFill="1" applyBorder="1" applyAlignment="1">
      <alignment horizontal="center" vertical="center" wrapText="1"/>
    </xf>
    <xf numFmtId="166" fontId="21" fillId="55" borderId="23" xfId="0" applyNumberFormat="1" applyFont="1" applyFill="1" applyBorder="1" applyAlignment="1">
      <alignment horizontal="center" vertical="center" wrapText="1"/>
    </xf>
    <xf numFmtId="166" fontId="21" fillId="55" borderId="24" xfId="0" applyNumberFormat="1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0" fillId="55" borderId="25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/>
    </xf>
    <xf numFmtId="166" fontId="22" fillId="55" borderId="21" xfId="0" applyNumberFormat="1" applyFont="1" applyFill="1" applyBorder="1" applyAlignment="1">
      <alignment horizontal="center" vertical="center" wrapText="1"/>
    </xf>
    <xf numFmtId="166" fontId="20" fillId="55" borderId="27" xfId="0" applyNumberFormat="1" applyFont="1" applyFill="1" applyBorder="1" applyAlignment="1">
      <alignment horizontal="center" vertical="center"/>
    </xf>
    <xf numFmtId="166" fontId="20" fillId="55" borderId="21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vertical="center"/>
    </xf>
    <xf numFmtId="0" fontId="25" fillId="57" borderId="24" xfId="0" applyFont="1" applyFill="1" applyBorder="1" applyAlignment="1">
      <alignment horizontal="center" vertical="center"/>
    </xf>
    <xf numFmtId="49" fontId="35" fillId="0" borderId="28" xfId="87" applyNumberFormat="1" applyFont="1" applyFill="1" applyBorder="1" applyAlignment="1" applyProtection="1">
      <alignment horizontal="left" vertical="center" wrapText="1"/>
      <protection/>
    </xf>
    <xf numFmtId="49" fontId="36" fillId="0" borderId="28" xfId="87" applyNumberFormat="1" applyFont="1" applyFill="1" applyBorder="1" applyAlignment="1" applyProtection="1">
      <alignment horizontal="left" vertical="center" wrapText="1"/>
      <protection/>
    </xf>
    <xf numFmtId="49" fontId="36" fillId="0" borderId="28" xfId="87" applyNumberFormat="1" applyFont="1" applyFill="1" applyBorder="1" applyAlignment="1" applyProtection="1">
      <alignment horizontal="center" vertical="center" wrapText="1"/>
      <protection/>
    </xf>
    <xf numFmtId="49" fontId="35" fillId="0" borderId="28" xfId="87" applyNumberFormat="1" applyFont="1" applyFill="1" applyBorder="1" applyAlignment="1" applyProtection="1">
      <alignment horizontal="center" vertical="center" wrapText="1"/>
      <protection/>
    </xf>
    <xf numFmtId="49" fontId="36" fillId="0" borderId="29" xfId="87" applyNumberFormat="1" applyFont="1" applyFill="1" applyBorder="1" applyAlignment="1" applyProtection="1">
      <alignment horizontal="center" vertical="center" wrapText="1"/>
      <protection/>
    </xf>
    <xf numFmtId="0" fontId="26" fillId="55" borderId="30" xfId="0" applyFont="1" applyFill="1" applyBorder="1" applyAlignment="1">
      <alignment horizontal="center" vertical="center"/>
    </xf>
    <xf numFmtId="0" fontId="26" fillId="55" borderId="24" xfId="0" applyFont="1" applyFill="1" applyBorder="1" applyAlignment="1">
      <alignment horizontal="center" vertical="center"/>
    </xf>
    <xf numFmtId="4" fontId="35" fillId="0" borderId="28" xfId="87" applyNumberFormat="1" applyFont="1" applyFill="1" applyBorder="1" applyAlignment="1" applyProtection="1">
      <alignment horizontal="center" vertical="center" wrapText="1"/>
      <protection/>
    </xf>
    <xf numFmtId="4" fontId="35" fillId="0" borderId="28" xfId="87" applyNumberFormat="1" applyFont="1" applyFill="1" applyBorder="1" applyAlignment="1" applyProtection="1">
      <alignment horizontal="right" vertical="center" wrapText="1"/>
      <protection/>
    </xf>
    <xf numFmtId="2" fontId="25" fillId="55" borderId="24" xfId="0" applyNumberFormat="1" applyFont="1" applyFill="1" applyBorder="1" applyAlignment="1">
      <alignment horizontal="right" vertical="center"/>
    </xf>
    <xf numFmtId="166" fontId="25" fillId="56" borderId="24" xfId="0" applyNumberFormat="1" applyFont="1" applyFill="1" applyBorder="1" applyAlignment="1">
      <alignment horizontal="center" vertical="center"/>
    </xf>
    <xf numFmtId="2" fontId="25" fillId="55" borderId="24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168" fontId="25" fillId="0" borderId="24" xfId="0" applyNumberFormat="1" applyFont="1" applyFill="1" applyBorder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vertical="center"/>
    </xf>
    <xf numFmtId="0" fontId="26" fillId="58" borderId="30" xfId="0" applyFont="1" applyFill="1" applyBorder="1" applyAlignment="1">
      <alignment horizontal="center" vertical="center"/>
    </xf>
    <xf numFmtId="1" fontId="25" fillId="58" borderId="24" xfId="0" applyNumberFormat="1" applyFont="1" applyFill="1" applyBorder="1" applyAlignment="1">
      <alignment horizontal="left" vertical="center"/>
    </xf>
    <xf numFmtId="0" fontId="36" fillId="55" borderId="24" xfId="0" applyFont="1" applyFill="1" applyBorder="1" applyAlignment="1">
      <alignment horizontal="left" vertical="center"/>
    </xf>
    <xf numFmtId="0" fontId="25" fillId="55" borderId="0" xfId="0" applyFont="1" applyFill="1" applyAlignment="1">
      <alignment vertical="center"/>
    </xf>
    <xf numFmtId="0" fontId="25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vertical="center"/>
    </xf>
    <xf numFmtId="0" fontId="28" fillId="55" borderId="0" xfId="0" applyFont="1" applyFill="1" applyAlignment="1">
      <alignment horizontal="left" vertical="center"/>
    </xf>
    <xf numFmtId="0" fontId="29" fillId="55" borderId="0" xfId="0" applyFont="1" applyFill="1" applyAlignment="1">
      <alignment horizontal="center" vertical="center"/>
    </xf>
    <xf numFmtId="0" fontId="25" fillId="55" borderId="0" xfId="0" applyFont="1" applyFill="1" applyAlignment="1">
      <alignment vertical="center"/>
    </xf>
    <xf numFmtId="0" fontId="26" fillId="55" borderId="0" xfId="0" applyFont="1" applyFill="1" applyBorder="1" applyAlignment="1">
      <alignment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26" fillId="57" borderId="0" xfId="0" applyFont="1" applyFill="1" applyAlignment="1">
      <alignment vertical="center"/>
    </xf>
    <xf numFmtId="0" fontId="25" fillId="57" borderId="0" xfId="0" applyFont="1" applyFill="1" applyAlignment="1">
      <alignment vertical="center"/>
    </xf>
    <xf numFmtId="0" fontId="27" fillId="55" borderId="0" xfId="0" applyFont="1" applyFill="1" applyBorder="1" applyAlignment="1">
      <alignment horizontal="center" vertical="center"/>
    </xf>
    <xf numFmtId="0" fontId="30" fillId="57" borderId="0" xfId="0" applyFont="1" applyFill="1" applyAlignment="1">
      <alignment vertical="center"/>
    </xf>
    <xf numFmtId="0" fontId="20" fillId="55" borderId="25" xfId="0" applyFont="1" applyFill="1" applyBorder="1" applyAlignment="1">
      <alignment horizontal="center" vertical="center" wrapText="1"/>
    </xf>
    <xf numFmtId="0" fontId="32" fillId="55" borderId="19" xfId="0" applyFont="1" applyFill="1" applyBorder="1" applyAlignment="1">
      <alignment vertical="center"/>
    </xf>
    <xf numFmtId="0" fontId="33" fillId="55" borderId="19" xfId="0" applyFont="1" applyFill="1" applyBorder="1" applyAlignment="1">
      <alignment vertical="center"/>
    </xf>
    <xf numFmtId="0" fontId="36" fillId="55" borderId="24" xfId="0" applyFont="1" applyFill="1" applyBorder="1" applyAlignment="1">
      <alignment horizontal="left" vertical="center" wrapText="1"/>
    </xf>
    <xf numFmtId="0" fontId="36" fillId="55" borderId="24" xfId="0" applyFont="1" applyFill="1" applyBorder="1" applyAlignment="1">
      <alignment horizontal="center" vertical="center"/>
    </xf>
    <xf numFmtId="7" fontId="26" fillId="55" borderId="28" xfId="0" applyNumberFormat="1" applyFont="1" applyFill="1" applyBorder="1" applyAlignment="1">
      <alignment vertical="center"/>
    </xf>
    <xf numFmtId="7" fontId="25" fillId="55" borderId="24" xfId="69" applyNumberFormat="1" applyFont="1" applyFill="1" applyBorder="1" applyAlignment="1" applyProtection="1">
      <alignment horizontal="center" vertical="center"/>
      <protection/>
    </xf>
    <xf numFmtId="2" fontId="25" fillId="55" borderId="21" xfId="0" applyNumberFormat="1" applyFont="1" applyFill="1" applyBorder="1" applyAlignment="1">
      <alignment horizontal="right" vertical="center"/>
    </xf>
    <xf numFmtId="166" fontId="25" fillId="56" borderId="21" xfId="0" applyNumberFormat="1" applyFont="1" applyFill="1" applyBorder="1" applyAlignment="1">
      <alignment horizontal="center" vertical="center"/>
    </xf>
    <xf numFmtId="2" fontId="25" fillId="55" borderId="21" xfId="0" applyNumberFormat="1" applyFont="1" applyFill="1" applyBorder="1" applyAlignment="1">
      <alignment horizontal="center" vertical="center"/>
    </xf>
    <xf numFmtId="49" fontId="36" fillId="55" borderId="23" xfId="0" applyNumberFormat="1" applyFont="1" applyFill="1" applyBorder="1" applyAlignment="1">
      <alignment horizontal="center" vertical="center" wrapText="1"/>
    </xf>
    <xf numFmtId="49" fontId="36" fillId="55" borderId="24" xfId="0" applyNumberFormat="1" applyFont="1" applyFill="1" applyBorder="1" applyAlignment="1">
      <alignment horizontal="center" vertical="center" wrapText="1"/>
    </xf>
    <xf numFmtId="0" fontId="25" fillId="57" borderId="21" xfId="0" applyFont="1" applyFill="1" applyBorder="1" applyAlignment="1">
      <alignment horizontal="center" vertical="center"/>
    </xf>
    <xf numFmtId="49" fontId="35" fillId="0" borderId="31" xfId="87" applyNumberFormat="1" applyFont="1" applyFill="1" applyBorder="1" applyAlignment="1" applyProtection="1">
      <alignment horizontal="left" vertical="center" wrapText="1"/>
      <protection/>
    </xf>
    <xf numFmtId="0" fontId="36" fillId="55" borderId="21" xfId="0" applyFont="1" applyFill="1" applyBorder="1" applyAlignment="1">
      <alignment horizontal="left" vertical="center"/>
    </xf>
    <xf numFmtId="0" fontId="36" fillId="55" borderId="21" xfId="0" applyFont="1" applyFill="1" applyBorder="1" applyAlignment="1">
      <alignment horizontal="center" vertical="center"/>
    </xf>
    <xf numFmtId="49" fontId="35" fillId="0" borderId="31" xfId="87" applyNumberFormat="1" applyFont="1" applyFill="1" applyBorder="1" applyAlignment="1" applyProtection="1">
      <alignment horizontal="center" vertical="center" wrapText="1"/>
      <protection/>
    </xf>
    <xf numFmtId="49" fontId="36" fillId="55" borderId="21" xfId="0" applyNumberFormat="1" applyFont="1" applyFill="1" applyBorder="1" applyAlignment="1">
      <alignment horizontal="center" vertical="center" wrapText="1"/>
    </xf>
    <xf numFmtId="49" fontId="36" fillId="0" borderId="31" xfId="87" applyNumberFormat="1" applyFont="1" applyFill="1" applyBorder="1" applyAlignment="1" applyProtection="1">
      <alignment horizontal="center" vertical="center" wrapText="1"/>
      <protection/>
    </xf>
    <xf numFmtId="0" fontId="26" fillId="55" borderId="21" xfId="0" applyFont="1" applyFill="1" applyBorder="1" applyAlignment="1">
      <alignment horizontal="center" vertical="center"/>
    </xf>
    <xf numFmtId="4" fontId="35" fillId="0" borderId="31" xfId="87" applyNumberFormat="1" applyFont="1" applyFill="1" applyBorder="1" applyAlignment="1" applyProtection="1">
      <alignment horizontal="right" vertical="center" wrapText="1"/>
      <protection/>
    </xf>
    <xf numFmtId="166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168" fontId="25" fillId="0" borderId="21" xfId="0" applyNumberFormat="1" applyFont="1" applyFill="1" applyBorder="1" applyAlignment="1">
      <alignment horizontal="center" vertical="center"/>
    </xf>
    <xf numFmtId="7" fontId="25" fillId="55" borderId="21" xfId="69" applyNumberFormat="1" applyFont="1" applyFill="1" applyBorder="1" applyAlignment="1" applyProtection="1">
      <alignment horizontal="center" vertical="center"/>
      <protection/>
    </xf>
    <xf numFmtId="49" fontId="36" fillId="0" borderId="32" xfId="87" applyNumberFormat="1" applyFont="1" applyFill="1" applyBorder="1" applyAlignment="1" applyProtection="1">
      <alignment horizontal="center" vertical="center" wrapText="1"/>
      <protection/>
    </xf>
    <xf numFmtId="166" fontId="25" fillId="57" borderId="22" xfId="0" applyNumberFormat="1" applyFont="1" applyFill="1" applyBorder="1" applyAlignment="1">
      <alignment horizontal="center" vertical="center"/>
    </xf>
    <xf numFmtId="166" fontId="25" fillId="57" borderId="25" xfId="0" applyNumberFormat="1" applyFont="1" applyFill="1" applyBorder="1" applyAlignment="1">
      <alignment horizontal="center" vertical="center"/>
    </xf>
    <xf numFmtId="0" fontId="25" fillId="57" borderId="28" xfId="0" applyFont="1" applyFill="1" applyBorder="1" applyAlignment="1">
      <alignment horizontal="center" vertical="center"/>
    </xf>
    <xf numFmtId="0" fontId="36" fillId="55" borderId="28" xfId="0" applyFont="1" applyFill="1" applyBorder="1" applyAlignment="1">
      <alignment horizontal="left" vertical="center"/>
    </xf>
    <xf numFmtId="0" fontId="36" fillId="55" borderId="28" xfId="0" applyFont="1" applyFill="1" applyBorder="1" applyAlignment="1">
      <alignment horizontal="center" vertical="center"/>
    </xf>
    <xf numFmtId="49" fontId="36" fillId="55" borderId="28" xfId="0" applyNumberFormat="1" applyFont="1" applyFill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/>
    </xf>
    <xf numFmtId="2" fontId="25" fillId="55" borderId="28" xfId="0" applyNumberFormat="1" applyFont="1" applyFill="1" applyBorder="1" applyAlignment="1">
      <alignment horizontal="right" vertical="center"/>
    </xf>
    <xf numFmtId="166" fontId="25" fillId="56" borderId="28" xfId="0" applyNumberFormat="1" applyFont="1" applyFill="1" applyBorder="1" applyAlignment="1">
      <alignment horizontal="center" vertical="center"/>
    </xf>
    <xf numFmtId="2" fontId="25" fillId="55" borderId="28" xfId="0" applyNumberFormat="1" applyFont="1" applyFill="1" applyBorder="1" applyAlignment="1">
      <alignment horizontal="center" vertical="center"/>
    </xf>
    <xf numFmtId="166" fontId="25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168" fontId="25" fillId="0" borderId="28" xfId="0" applyNumberFormat="1" applyFont="1" applyFill="1" applyBorder="1" applyAlignment="1">
      <alignment horizontal="center" vertical="center"/>
    </xf>
    <xf numFmtId="7" fontId="25" fillId="55" borderId="28" xfId="69" applyNumberFormat="1" applyFont="1" applyFill="1" applyBorder="1" applyAlignment="1" applyProtection="1">
      <alignment horizontal="center" vertical="center"/>
      <protection/>
    </xf>
    <xf numFmtId="0" fontId="26" fillId="55" borderId="28" xfId="0" applyFont="1" applyFill="1" applyBorder="1" applyAlignment="1">
      <alignment horizontal="center" vertical="center" wrapText="1"/>
    </xf>
    <xf numFmtId="169" fontId="26" fillId="55" borderId="33" xfId="0" applyNumberFormat="1" applyFont="1" applyFill="1" applyBorder="1" applyAlignment="1">
      <alignment horizontal="center" vertical="center" wrapText="1"/>
    </xf>
    <xf numFmtId="43" fontId="26" fillId="55" borderId="34" xfId="0" applyNumberFormat="1" applyFont="1" applyFill="1" applyBorder="1" applyAlignment="1">
      <alignment horizontal="center" vertical="center" wrapText="1"/>
    </xf>
    <xf numFmtId="0" fontId="26" fillId="55" borderId="35" xfId="0" applyFont="1" applyFill="1" applyBorder="1" applyAlignment="1">
      <alignment horizontal="center" vertical="center" wrapText="1"/>
    </xf>
    <xf numFmtId="0" fontId="26" fillId="55" borderId="36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37" xfId="0" applyFont="1" applyFill="1" applyBorder="1" applyAlignment="1">
      <alignment horizontal="center" vertical="center" wrapText="1"/>
    </xf>
    <xf numFmtId="0" fontId="26" fillId="55" borderId="38" xfId="0" applyFont="1" applyFill="1" applyBorder="1" applyAlignment="1">
      <alignment horizontal="center" vertical="center" wrapText="1"/>
    </xf>
    <xf numFmtId="0" fontId="26" fillId="55" borderId="39" xfId="0" applyFont="1" applyFill="1" applyBorder="1" applyAlignment="1">
      <alignment horizontal="center" vertical="center" wrapText="1"/>
    </xf>
    <xf numFmtId="0" fontId="26" fillId="55" borderId="40" xfId="0" applyFont="1" applyFill="1" applyBorder="1" applyAlignment="1">
      <alignment horizontal="center" vertical="center" wrapText="1"/>
    </xf>
    <xf numFmtId="9" fontId="26" fillId="55" borderId="28" xfId="0" applyNumberFormat="1" applyFont="1" applyFill="1" applyBorder="1" applyAlignment="1">
      <alignment horizontal="center" vertical="center" wrapText="1"/>
    </xf>
    <xf numFmtId="3" fontId="22" fillId="56" borderId="21" xfId="0" applyNumberFormat="1" applyFont="1" applyFill="1" applyBorder="1" applyAlignment="1">
      <alignment horizontal="center" vertical="center" wrapText="1"/>
    </xf>
    <xf numFmtId="3" fontId="22" fillId="56" borderId="22" xfId="0" applyNumberFormat="1" applyFont="1" applyFill="1" applyBorder="1" applyAlignment="1">
      <alignment horizontal="center" vertical="center" wrapText="1"/>
    </xf>
    <xf numFmtId="3" fontId="23" fillId="55" borderId="21" xfId="0" applyNumberFormat="1" applyFont="1" applyFill="1" applyBorder="1" applyAlignment="1">
      <alignment horizontal="center" vertical="center" wrapText="1"/>
    </xf>
    <xf numFmtId="3" fontId="23" fillId="55" borderId="22" xfId="0" applyNumberFormat="1" applyFont="1" applyFill="1" applyBorder="1" applyAlignment="1">
      <alignment horizontal="center" vertical="center" wrapText="1"/>
    </xf>
    <xf numFmtId="0" fontId="20" fillId="55" borderId="23" xfId="0" applyFont="1" applyFill="1" applyBorder="1" applyAlignment="1">
      <alignment horizontal="center" vertical="center" wrapText="1"/>
    </xf>
    <xf numFmtId="0" fontId="20" fillId="55" borderId="41" xfId="0" applyFont="1" applyFill="1" applyBorder="1" applyAlignment="1">
      <alignment horizontal="center" vertical="center" wrapText="1"/>
    </xf>
    <xf numFmtId="0" fontId="20" fillId="55" borderId="30" xfId="0" applyFont="1" applyFill="1" applyBorder="1" applyAlignment="1">
      <alignment horizontal="center" vertical="center" wrapText="1"/>
    </xf>
    <xf numFmtId="2" fontId="26" fillId="55" borderId="25" xfId="0" applyNumberFormat="1" applyFont="1" applyFill="1" applyBorder="1" applyAlignment="1">
      <alignment horizontal="center" vertical="center"/>
    </xf>
    <xf numFmtId="2" fontId="26" fillId="55" borderId="22" xfId="0" applyNumberFormat="1" applyFont="1" applyFill="1" applyBorder="1" applyAlignment="1">
      <alignment horizontal="center" vertical="center"/>
    </xf>
    <xf numFmtId="0" fontId="26" fillId="55" borderId="28" xfId="0" applyFont="1" applyFill="1" applyBorder="1" applyAlignment="1">
      <alignment horizontal="center" vertical="center"/>
    </xf>
    <xf numFmtId="169" fontId="31" fillId="55" borderId="28" xfId="0" applyNumberFormat="1" applyFont="1" applyFill="1" applyBorder="1" applyAlignment="1">
      <alignment horizontal="center" vertical="center" wrapText="1"/>
    </xf>
    <xf numFmtId="169" fontId="26" fillId="55" borderId="28" xfId="0" applyNumberFormat="1" applyFont="1" applyFill="1" applyBorder="1" applyAlignment="1">
      <alignment horizontal="center" vertical="center" wrapText="1"/>
    </xf>
    <xf numFmtId="0" fontId="26" fillId="55" borderId="42" xfId="0" applyFont="1" applyFill="1" applyBorder="1" applyAlignment="1">
      <alignment horizontal="center" vertical="center"/>
    </xf>
    <xf numFmtId="0" fontId="26" fillId="55" borderId="43" xfId="0" applyFont="1" applyFill="1" applyBorder="1" applyAlignment="1">
      <alignment horizontal="center" vertical="center"/>
    </xf>
    <xf numFmtId="0" fontId="26" fillId="55" borderId="44" xfId="0" applyFont="1" applyFill="1" applyBorder="1" applyAlignment="1">
      <alignment horizontal="center" vertical="center"/>
    </xf>
    <xf numFmtId="0" fontId="26" fillId="55" borderId="20" xfId="0" applyFont="1" applyFill="1" applyBorder="1" applyAlignment="1">
      <alignment horizontal="center" vertical="center"/>
    </xf>
    <xf numFmtId="1" fontId="26" fillId="55" borderId="25" xfId="0" applyNumberFormat="1" applyFont="1" applyFill="1" applyBorder="1" applyAlignment="1">
      <alignment horizontal="center" vertical="center"/>
    </xf>
    <xf numFmtId="1" fontId="26" fillId="55" borderId="22" xfId="0" applyNumberFormat="1" applyFont="1" applyFill="1" applyBorder="1" applyAlignment="1">
      <alignment horizontal="center" vertical="center"/>
    </xf>
    <xf numFmtId="43" fontId="26" fillId="55" borderId="33" xfId="0" applyNumberFormat="1" applyFont="1" applyFill="1" applyBorder="1" applyAlignment="1">
      <alignment horizontal="center" vertical="center" wrapText="1"/>
    </xf>
    <xf numFmtId="167" fontId="26" fillId="55" borderId="28" xfId="69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0" fillId="55" borderId="23" xfId="0" applyFont="1" applyFill="1" applyBorder="1" applyAlignment="1">
      <alignment horizontal="center" vertical="center"/>
    </xf>
    <xf numFmtId="0" fontId="20" fillId="55" borderId="41" xfId="0" applyFont="1" applyFill="1" applyBorder="1" applyAlignment="1">
      <alignment horizontal="center" vertical="center"/>
    </xf>
    <xf numFmtId="0" fontId="20" fillId="55" borderId="30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22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/>
    </xf>
    <xf numFmtId="0" fontId="20" fillId="55" borderId="45" xfId="0" applyFont="1" applyFill="1" applyBorder="1" applyAlignment="1">
      <alignment horizontal="center" vertical="center"/>
    </xf>
    <xf numFmtId="0" fontId="20" fillId="55" borderId="25" xfId="0" applyFont="1" applyFill="1" applyBorder="1" applyAlignment="1">
      <alignment horizontal="center" vertical="center"/>
    </xf>
    <xf numFmtId="0" fontId="20" fillId="55" borderId="27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 2 2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view="pageBreakPreview" zoomScale="50" zoomScaleNormal="50" zoomScaleSheetLayoutView="50" zoomScalePageLayoutView="0" workbookViewId="0" topLeftCell="T1">
      <selection activeCell="Z50" sqref="Z50"/>
    </sheetView>
  </sheetViews>
  <sheetFormatPr defaultColWidth="9.8984375" defaultRowHeight="12" customHeight="1"/>
  <cols>
    <col min="1" max="1" width="6.59765625" style="1" customWidth="1"/>
    <col min="2" max="2" width="33" style="1" customWidth="1"/>
    <col min="3" max="3" width="26" style="1" customWidth="1"/>
    <col min="4" max="4" width="22.5" style="1" customWidth="1"/>
    <col min="5" max="5" width="21.59765625" style="1" customWidth="1"/>
    <col min="6" max="6" width="11.69921875" style="1" customWidth="1"/>
    <col min="7" max="7" width="12.5" style="1" customWidth="1"/>
    <col min="8" max="9" width="30.09765625" style="2" customWidth="1"/>
    <col min="10" max="10" width="13.69921875" style="1" customWidth="1"/>
    <col min="11" max="11" width="9" style="1" customWidth="1"/>
    <col min="12" max="12" width="12.69921875" style="1" customWidth="1"/>
    <col min="13" max="13" width="20.19921875" style="1" customWidth="1"/>
    <col min="14" max="14" width="18.69921875" style="1" customWidth="1"/>
    <col min="15" max="15" width="20.19921875" style="1" customWidth="1"/>
    <col min="16" max="16" width="12.3984375" style="1" customWidth="1"/>
    <col min="17" max="17" width="22.09765625" style="1" customWidth="1"/>
    <col min="18" max="18" width="28.09765625" style="1" customWidth="1"/>
    <col min="19" max="19" width="24.19921875" style="1" customWidth="1"/>
    <col min="20" max="20" width="11.19921875" style="1" customWidth="1"/>
    <col min="21" max="21" width="22" style="1" customWidth="1"/>
    <col min="22" max="22" width="17.19921875" style="1" customWidth="1"/>
    <col min="23" max="23" width="18.09765625" style="1" customWidth="1"/>
    <col min="24" max="24" width="17.19921875" style="1" customWidth="1"/>
    <col min="25" max="25" width="15.19921875" style="1" customWidth="1"/>
    <col min="26" max="29" width="14.5" style="1" customWidth="1"/>
    <col min="30" max="30" width="28.3984375" style="1" bestFit="1" customWidth="1"/>
    <col min="31" max="31" width="37.09765625" style="1" customWidth="1"/>
    <col min="32" max="32" width="17" style="1" customWidth="1"/>
    <col min="33" max="33" width="16.19921875" style="1" customWidth="1"/>
    <col min="34" max="34" width="13.8984375" style="1" customWidth="1"/>
    <col min="35" max="35" width="14" style="1" customWidth="1"/>
    <col min="36" max="37" width="14.19921875" style="1" customWidth="1"/>
    <col min="38" max="38" width="21" style="1" customWidth="1"/>
    <col min="39" max="39" width="26.19921875" style="1" customWidth="1"/>
    <col min="40" max="16384" width="9.8984375" style="1" customWidth="1"/>
  </cols>
  <sheetData>
    <row r="1" spans="1:39" s="17" customFormat="1" ht="108" customHeight="1">
      <c r="A1" s="52" t="s">
        <v>115</v>
      </c>
      <c r="B1" s="53"/>
      <c r="C1" s="53"/>
      <c r="D1" s="53"/>
      <c r="E1" s="5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27" t="s">
        <v>105</v>
      </c>
      <c r="W1" s="122" t="s">
        <v>101</v>
      </c>
      <c r="X1" s="122" t="s">
        <v>101</v>
      </c>
      <c r="Y1" s="122" t="s">
        <v>101</v>
      </c>
      <c r="Z1" s="102" t="s">
        <v>179</v>
      </c>
      <c r="AA1" s="102" t="s">
        <v>180</v>
      </c>
      <c r="AB1" s="102" t="s">
        <v>180</v>
      </c>
      <c r="AC1" s="5" t="s">
        <v>32</v>
      </c>
      <c r="AD1" s="104" t="s">
        <v>20</v>
      </c>
      <c r="AE1" s="106" t="s">
        <v>16</v>
      </c>
      <c r="AF1" s="107"/>
      <c r="AG1" s="107"/>
      <c r="AH1" s="107"/>
      <c r="AI1" s="107"/>
      <c r="AJ1" s="107"/>
      <c r="AK1" s="107"/>
      <c r="AL1" s="107"/>
      <c r="AM1" s="108"/>
    </row>
    <row r="2" spans="1:39" s="17" customFormat="1" ht="159" customHeight="1">
      <c r="A2" s="132" t="s">
        <v>0</v>
      </c>
      <c r="B2" s="129" t="s">
        <v>54</v>
      </c>
      <c r="C2" s="129" t="s">
        <v>55</v>
      </c>
      <c r="D2" s="129" t="s">
        <v>56</v>
      </c>
      <c r="E2" s="129" t="s">
        <v>1</v>
      </c>
      <c r="F2" s="129" t="s">
        <v>2</v>
      </c>
      <c r="G2" s="127" t="s">
        <v>28</v>
      </c>
      <c r="H2" s="129" t="s">
        <v>3</v>
      </c>
      <c r="I2" s="129" t="s">
        <v>96</v>
      </c>
      <c r="J2" s="127" t="s">
        <v>4</v>
      </c>
      <c r="K2" s="127" t="s">
        <v>5</v>
      </c>
      <c r="L2" s="133" t="s">
        <v>6</v>
      </c>
      <c r="M2" s="124" t="s">
        <v>7</v>
      </c>
      <c r="N2" s="125"/>
      <c r="O2" s="125"/>
      <c r="P2" s="125"/>
      <c r="Q2" s="126"/>
      <c r="R2" s="124" t="s">
        <v>8</v>
      </c>
      <c r="S2" s="125"/>
      <c r="T2" s="125"/>
      <c r="U2" s="126"/>
      <c r="V2" s="128"/>
      <c r="W2" s="123"/>
      <c r="X2" s="123"/>
      <c r="Y2" s="123"/>
      <c r="Z2" s="103"/>
      <c r="AA2" s="103"/>
      <c r="AB2" s="103"/>
      <c r="AC2" s="6" t="s">
        <v>33</v>
      </c>
      <c r="AD2" s="105"/>
      <c r="AE2" s="7" t="s">
        <v>81</v>
      </c>
      <c r="AF2" s="8" t="s">
        <v>80</v>
      </c>
      <c r="AG2" s="8" t="s">
        <v>83</v>
      </c>
      <c r="AH2" s="8" t="s">
        <v>84</v>
      </c>
      <c r="AI2" s="8" t="s">
        <v>82</v>
      </c>
      <c r="AJ2" s="8" t="s">
        <v>182</v>
      </c>
      <c r="AK2" s="8" t="s">
        <v>181</v>
      </c>
      <c r="AL2" s="8" t="s">
        <v>183</v>
      </c>
      <c r="AM2" s="9" t="s">
        <v>102</v>
      </c>
    </row>
    <row r="3" spans="1:39" s="17" customFormat="1" ht="108" customHeight="1">
      <c r="A3" s="132"/>
      <c r="B3" s="129"/>
      <c r="C3" s="130"/>
      <c r="D3" s="130"/>
      <c r="E3" s="129"/>
      <c r="F3" s="129"/>
      <c r="G3" s="127"/>
      <c r="H3" s="129"/>
      <c r="I3" s="131"/>
      <c r="J3" s="127"/>
      <c r="K3" s="127"/>
      <c r="L3" s="127"/>
      <c r="M3" s="10" t="s">
        <v>9</v>
      </c>
      <c r="N3" s="51" t="s">
        <v>27</v>
      </c>
      <c r="O3" s="10" t="s">
        <v>10</v>
      </c>
      <c r="P3" s="10" t="s">
        <v>2</v>
      </c>
      <c r="Q3" s="10" t="s">
        <v>1</v>
      </c>
      <c r="R3" s="10" t="s">
        <v>11</v>
      </c>
      <c r="S3" s="10" t="s">
        <v>12</v>
      </c>
      <c r="T3" s="10" t="s">
        <v>2</v>
      </c>
      <c r="U3" s="10" t="s">
        <v>1</v>
      </c>
      <c r="V3" s="11" t="s">
        <v>13</v>
      </c>
      <c r="W3" s="12" t="s">
        <v>29</v>
      </c>
      <c r="X3" s="12" t="s">
        <v>30</v>
      </c>
      <c r="Y3" s="12" t="s">
        <v>31</v>
      </c>
      <c r="Z3" s="12" t="s">
        <v>29</v>
      </c>
      <c r="AA3" s="12" t="s">
        <v>30</v>
      </c>
      <c r="AB3" s="12" t="s">
        <v>31</v>
      </c>
      <c r="AC3" s="12" t="s">
        <v>14</v>
      </c>
      <c r="AD3" s="13" t="s">
        <v>14</v>
      </c>
      <c r="AE3" s="14" t="s">
        <v>14</v>
      </c>
      <c r="AF3" s="15" t="s">
        <v>14</v>
      </c>
      <c r="AG3" s="16" t="s">
        <v>14</v>
      </c>
      <c r="AH3" s="16" t="s">
        <v>14</v>
      </c>
      <c r="AI3" s="16" t="s">
        <v>14</v>
      </c>
      <c r="AJ3" s="16" t="s">
        <v>14</v>
      </c>
      <c r="AK3" s="13" t="s">
        <v>14</v>
      </c>
      <c r="AL3" s="13" t="s">
        <v>14</v>
      </c>
      <c r="AM3" s="13" t="s">
        <v>14</v>
      </c>
    </row>
    <row r="4" spans="1:39" s="34" customFormat="1" ht="77.25">
      <c r="A4" s="18">
        <v>1</v>
      </c>
      <c r="B4" s="19" t="s">
        <v>34</v>
      </c>
      <c r="C4" s="20" t="s">
        <v>124</v>
      </c>
      <c r="D4" s="21" t="s">
        <v>124</v>
      </c>
      <c r="E4" s="20" t="s">
        <v>42</v>
      </c>
      <c r="F4" s="21" t="s">
        <v>52</v>
      </c>
      <c r="G4" s="22" t="s">
        <v>69</v>
      </c>
      <c r="H4" s="23" t="s">
        <v>135</v>
      </c>
      <c r="I4" s="21" t="s">
        <v>97</v>
      </c>
      <c r="J4" s="24"/>
      <c r="K4" s="25" t="s">
        <v>73</v>
      </c>
      <c r="L4" s="26">
        <v>11</v>
      </c>
      <c r="M4" s="21" t="s">
        <v>77</v>
      </c>
      <c r="N4" s="19" t="s">
        <v>74</v>
      </c>
      <c r="O4" s="19" t="s">
        <v>174</v>
      </c>
      <c r="P4" s="18" t="s">
        <v>52</v>
      </c>
      <c r="Q4" s="18" t="s">
        <v>44</v>
      </c>
      <c r="R4" s="19" t="s">
        <v>74</v>
      </c>
      <c r="S4" s="19" t="s">
        <v>174</v>
      </c>
      <c r="T4" s="18" t="s">
        <v>52</v>
      </c>
      <c r="U4" s="18" t="s">
        <v>44</v>
      </c>
      <c r="V4" s="25" t="s">
        <v>178</v>
      </c>
      <c r="W4" s="27">
        <v>1.88</v>
      </c>
      <c r="X4" s="27">
        <v>0</v>
      </c>
      <c r="Y4" s="28">
        <v>0</v>
      </c>
      <c r="Z4" s="29"/>
      <c r="AA4" s="29"/>
      <c r="AB4" s="29"/>
      <c r="AC4" s="29"/>
      <c r="AD4" s="30">
        <f>(W4*Z4)+(X4*AA4)+(Y4*AB4)+(AC4*12)</f>
        <v>0</v>
      </c>
      <c r="AE4" s="31">
        <v>0.1467</v>
      </c>
      <c r="AF4" s="31">
        <v>0.0102</v>
      </c>
      <c r="AG4" s="32">
        <v>0.08</v>
      </c>
      <c r="AH4" s="32">
        <v>1.92</v>
      </c>
      <c r="AI4" s="32">
        <v>4.03</v>
      </c>
      <c r="AJ4" s="32">
        <v>2.2</v>
      </c>
      <c r="AK4" s="33">
        <v>0</v>
      </c>
      <c r="AL4" s="33">
        <v>0.0762</v>
      </c>
      <c r="AM4" s="57">
        <f>((W4+X4+Y4)*AE4*1000)+((W4+X4+Y4)*AF4*1000)+(24*L4*AG4)+(24*AH4)+(24*L4*AI4)+((W4+X4+Y4)*AJ4)+((W4+X4+Y4)*AK4)+((W4+X4+Y4)*AL4*1000)</f>
        <v>1573.4840000000002</v>
      </c>
    </row>
    <row r="5" spans="1:39" s="34" customFormat="1" ht="77.25">
      <c r="A5" s="18">
        <v>2</v>
      </c>
      <c r="B5" s="19" t="s">
        <v>116</v>
      </c>
      <c r="C5" s="20" t="s">
        <v>124</v>
      </c>
      <c r="D5" s="21" t="s">
        <v>62</v>
      </c>
      <c r="E5" s="20" t="s">
        <v>43</v>
      </c>
      <c r="F5" s="21" t="s">
        <v>52</v>
      </c>
      <c r="G5" s="22" t="s">
        <v>70</v>
      </c>
      <c r="H5" s="23" t="s">
        <v>136</v>
      </c>
      <c r="I5" s="21" t="s">
        <v>97</v>
      </c>
      <c r="J5" s="24"/>
      <c r="K5" s="25" t="s">
        <v>73</v>
      </c>
      <c r="L5" s="26">
        <v>4</v>
      </c>
      <c r="M5" s="21" t="s">
        <v>78</v>
      </c>
      <c r="N5" s="19" t="s">
        <v>75</v>
      </c>
      <c r="O5" s="19" t="s">
        <v>175</v>
      </c>
      <c r="P5" s="18" t="s">
        <v>52</v>
      </c>
      <c r="Q5" s="18" t="s">
        <v>44</v>
      </c>
      <c r="R5" s="19" t="s">
        <v>75</v>
      </c>
      <c r="S5" s="19" t="s">
        <v>175</v>
      </c>
      <c r="T5" s="18" t="s">
        <v>52</v>
      </c>
      <c r="U5" s="18" t="s">
        <v>44</v>
      </c>
      <c r="V5" s="25" t="s">
        <v>178</v>
      </c>
      <c r="W5" s="27">
        <v>2.16</v>
      </c>
      <c r="X5" s="27">
        <v>4.34</v>
      </c>
      <c r="Y5" s="28">
        <v>0</v>
      </c>
      <c r="Z5" s="29"/>
      <c r="AA5" s="29"/>
      <c r="AB5" s="29"/>
      <c r="AC5" s="29"/>
      <c r="AD5" s="30">
        <f aca="true" t="shared" si="0" ref="AD5:AD39">(W5*Z5)+(X5*AA5)+(Y5*AB5)+(AC5*12)</f>
        <v>0</v>
      </c>
      <c r="AE5" s="31">
        <v>0.1253</v>
      </c>
      <c r="AF5" s="31">
        <v>0.0102</v>
      </c>
      <c r="AG5" s="32">
        <v>0.08</v>
      </c>
      <c r="AH5" s="32">
        <v>1.92</v>
      </c>
      <c r="AI5" s="32">
        <v>4.03</v>
      </c>
      <c r="AJ5" s="32">
        <v>2.2</v>
      </c>
      <c r="AK5" s="33">
        <v>0</v>
      </c>
      <c r="AL5" s="33">
        <v>0.0762</v>
      </c>
      <c r="AM5" s="57">
        <f>((W5+X5+Y5)*AE5*1000)+((W5+X5+Y5)*AF5*1000)+(24*L5*AG5)+(24*AH5)+(24*L5*AI5)+((W5+X5+Y5)*AJ5)+((W5+X5+Y5)*AK5)+((W5+X5+Y5)*AL5*1000)</f>
        <v>1830.9899999999998</v>
      </c>
    </row>
    <row r="6" spans="1:39" s="35" customFormat="1" ht="77.25">
      <c r="A6" s="18">
        <v>3</v>
      </c>
      <c r="B6" s="19" t="s">
        <v>35</v>
      </c>
      <c r="C6" s="20" t="s">
        <v>57</v>
      </c>
      <c r="D6" s="21" t="s">
        <v>125</v>
      </c>
      <c r="E6" s="20" t="s">
        <v>44</v>
      </c>
      <c r="F6" s="21" t="s">
        <v>52</v>
      </c>
      <c r="G6" s="22" t="s">
        <v>69</v>
      </c>
      <c r="H6" s="23" t="s">
        <v>137</v>
      </c>
      <c r="I6" s="21" t="s">
        <v>97</v>
      </c>
      <c r="J6" s="24"/>
      <c r="K6" s="25" t="s">
        <v>73</v>
      </c>
      <c r="L6" s="26">
        <v>4</v>
      </c>
      <c r="M6" s="21" t="s">
        <v>77</v>
      </c>
      <c r="N6" s="19" t="s">
        <v>74</v>
      </c>
      <c r="O6" s="19" t="s">
        <v>174</v>
      </c>
      <c r="P6" s="18" t="s">
        <v>52</v>
      </c>
      <c r="Q6" s="18" t="s">
        <v>44</v>
      </c>
      <c r="R6" s="19" t="s">
        <v>74</v>
      </c>
      <c r="S6" s="19" t="s">
        <v>174</v>
      </c>
      <c r="T6" s="18" t="s">
        <v>52</v>
      </c>
      <c r="U6" s="18" t="s">
        <v>44</v>
      </c>
      <c r="V6" s="25" t="s">
        <v>178</v>
      </c>
      <c r="W6" s="27">
        <v>0.14</v>
      </c>
      <c r="X6" s="27">
        <v>0</v>
      </c>
      <c r="Y6" s="28">
        <v>0</v>
      </c>
      <c r="Z6" s="29"/>
      <c r="AA6" s="29"/>
      <c r="AB6" s="29"/>
      <c r="AC6" s="29"/>
      <c r="AD6" s="30">
        <f t="shared" si="0"/>
        <v>0</v>
      </c>
      <c r="AE6" s="31">
        <v>0.1467</v>
      </c>
      <c r="AF6" s="31">
        <v>0.0102</v>
      </c>
      <c r="AG6" s="32">
        <v>0.08</v>
      </c>
      <c r="AH6" s="32">
        <v>1.92</v>
      </c>
      <c r="AI6" s="32">
        <v>4.03</v>
      </c>
      <c r="AJ6" s="32">
        <v>2.2</v>
      </c>
      <c r="AK6" s="33">
        <v>0</v>
      </c>
      <c r="AL6" s="33">
        <v>0.0762</v>
      </c>
      <c r="AM6" s="57">
        <f>((W6+X6+Y6)*AE6*1000)+((W6+X6+Y6)*AF6*1000)+(24*L6*AG6)+(24*AH6)+(24*L6*AI6)+((W6+X6+Y6)*AJ6)+((W6+X6+Y6)*AK6)+((W6+X6+Y6)*AL6*1000)</f>
        <v>473.582</v>
      </c>
    </row>
    <row r="7" spans="1:39" s="35" customFormat="1" ht="77.25">
      <c r="A7" s="18">
        <v>4</v>
      </c>
      <c r="B7" s="19" t="s">
        <v>35</v>
      </c>
      <c r="C7" s="20" t="s">
        <v>57</v>
      </c>
      <c r="D7" s="21" t="s">
        <v>125</v>
      </c>
      <c r="E7" s="20" t="s">
        <v>44</v>
      </c>
      <c r="F7" s="21" t="s">
        <v>52</v>
      </c>
      <c r="G7" s="22" t="s">
        <v>70</v>
      </c>
      <c r="H7" s="23" t="s">
        <v>138</v>
      </c>
      <c r="I7" s="21" t="s">
        <v>97</v>
      </c>
      <c r="J7" s="36"/>
      <c r="K7" s="25" t="s">
        <v>73</v>
      </c>
      <c r="L7" s="26">
        <v>11</v>
      </c>
      <c r="M7" s="21" t="s">
        <v>77</v>
      </c>
      <c r="N7" s="19" t="s">
        <v>74</v>
      </c>
      <c r="O7" s="19" t="s">
        <v>174</v>
      </c>
      <c r="P7" s="18" t="s">
        <v>52</v>
      </c>
      <c r="Q7" s="18" t="s">
        <v>44</v>
      </c>
      <c r="R7" s="19" t="s">
        <v>74</v>
      </c>
      <c r="S7" s="19" t="s">
        <v>174</v>
      </c>
      <c r="T7" s="18" t="s">
        <v>52</v>
      </c>
      <c r="U7" s="18" t="s">
        <v>44</v>
      </c>
      <c r="V7" s="25" t="s">
        <v>178</v>
      </c>
      <c r="W7" s="27">
        <v>26.74</v>
      </c>
      <c r="X7" s="27">
        <v>48.2</v>
      </c>
      <c r="Y7" s="28">
        <v>0</v>
      </c>
      <c r="Z7" s="29"/>
      <c r="AA7" s="29"/>
      <c r="AB7" s="29"/>
      <c r="AC7" s="29"/>
      <c r="AD7" s="30">
        <f t="shared" si="0"/>
        <v>0</v>
      </c>
      <c r="AE7" s="31">
        <v>0.1253</v>
      </c>
      <c r="AF7" s="31">
        <v>0.0102</v>
      </c>
      <c r="AG7" s="32">
        <v>0.08</v>
      </c>
      <c r="AH7" s="32">
        <v>1.92</v>
      </c>
      <c r="AI7" s="32">
        <v>4.03</v>
      </c>
      <c r="AJ7" s="32">
        <v>2.2</v>
      </c>
      <c r="AK7" s="33">
        <v>0</v>
      </c>
      <c r="AL7" s="33">
        <v>0.0762</v>
      </c>
      <c r="AM7" s="57">
        <f>((W7+X7+Y7)*AE7*1000)+((W7+X7+Y7)*AF7*1000)+(24*L7*AG7)+(24*AH7)+(24*L7*AI7)+((W7+X7+Y7)*AJ7)+((W7+X7+Y7)*AK7)+((W7+X7+Y7)*AL7*1000)</f>
        <v>17160.786</v>
      </c>
    </row>
    <row r="8" spans="1:39" s="35" customFormat="1" ht="77.25">
      <c r="A8" s="18">
        <v>5</v>
      </c>
      <c r="B8" s="19" t="s">
        <v>35</v>
      </c>
      <c r="C8" s="20" t="s">
        <v>57</v>
      </c>
      <c r="D8" s="21" t="s">
        <v>125</v>
      </c>
      <c r="E8" s="20" t="s">
        <v>44</v>
      </c>
      <c r="F8" s="21" t="s">
        <v>52</v>
      </c>
      <c r="G8" s="22" t="s">
        <v>71</v>
      </c>
      <c r="H8" s="23" t="s">
        <v>139</v>
      </c>
      <c r="I8" s="21" t="s">
        <v>97</v>
      </c>
      <c r="J8" s="24"/>
      <c r="K8" s="25" t="s">
        <v>73</v>
      </c>
      <c r="L8" s="26">
        <v>14</v>
      </c>
      <c r="M8" s="21" t="s">
        <v>77</v>
      </c>
      <c r="N8" s="19" t="s">
        <v>74</v>
      </c>
      <c r="O8" s="19" t="s">
        <v>174</v>
      </c>
      <c r="P8" s="18" t="s">
        <v>52</v>
      </c>
      <c r="Q8" s="18" t="s">
        <v>44</v>
      </c>
      <c r="R8" s="19" t="s">
        <v>74</v>
      </c>
      <c r="S8" s="19" t="s">
        <v>174</v>
      </c>
      <c r="T8" s="18" t="s">
        <v>52</v>
      </c>
      <c r="U8" s="18" t="s">
        <v>44</v>
      </c>
      <c r="V8" s="25" t="s">
        <v>178</v>
      </c>
      <c r="W8" s="27">
        <v>5.26</v>
      </c>
      <c r="X8" s="27">
        <v>4.98</v>
      </c>
      <c r="Y8" s="28">
        <v>0</v>
      </c>
      <c r="Z8" s="29"/>
      <c r="AA8" s="29"/>
      <c r="AB8" s="29"/>
      <c r="AC8" s="29"/>
      <c r="AD8" s="30">
        <f t="shared" si="0"/>
        <v>0</v>
      </c>
      <c r="AE8" s="31">
        <v>0.1648</v>
      </c>
      <c r="AF8" s="31">
        <v>0.0102</v>
      </c>
      <c r="AG8" s="32">
        <v>0.33</v>
      </c>
      <c r="AH8" s="32">
        <v>1.92</v>
      </c>
      <c r="AI8" s="32">
        <v>8.42</v>
      </c>
      <c r="AJ8" s="32">
        <v>2.2</v>
      </c>
      <c r="AK8" s="33">
        <v>0</v>
      </c>
      <c r="AL8" s="32">
        <v>10.46</v>
      </c>
      <c r="AM8" s="57">
        <f>((W8+X8+Y8)*AE8*1000)+((W8+X8+Y8)*AF8*1000)+(24*AG8)+(24*AH8)+(24*AI8)+((W8+X8+Y8)*AJ8)+((W8+X8+Y8)*AK8*1000)+(24*AL8)</f>
        <v>2321.648</v>
      </c>
    </row>
    <row r="9" spans="1:39" s="35" customFormat="1" ht="77.25">
      <c r="A9" s="18">
        <v>6</v>
      </c>
      <c r="B9" s="19" t="s">
        <v>35</v>
      </c>
      <c r="C9" s="20" t="s">
        <v>57</v>
      </c>
      <c r="D9" s="21" t="s">
        <v>125</v>
      </c>
      <c r="E9" s="20" t="s">
        <v>44</v>
      </c>
      <c r="F9" s="21" t="s">
        <v>52</v>
      </c>
      <c r="G9" s="22" t="s">
        <v>69</v>
      </c>
      <c r="H9" s="23" t="s">
        <v>140</v>
      </c>
      <c r="I9" s="21" t="s">
        <v>97</v>
      </c>
      <c r="J9" s="24"/>
      <c r="K9" s="25" t="s">
        <v>73</v>
      </c>
      <c r="L9" s="26">
        <v>14</v>
      </c>
      <c r="M9" s="21" t="s">
        <v>77</v>
      </c>
      <c r="N9" s="19" t="s">
        <v>74</v>
      </c>
      <c r="O9" s="19" t="s">
        <v>174</v>
      </c>
      <c r="P9" s="18" t="s">
        <v>52</v>
      </c>
      <c r="Q9" s="18" t="s">
        <v>44</v>
      </c>
      <c r="R9" s="19" t="s">
        <v>74</v>
      </c>
      <c r="S9" s="19" t="s">
        <v>174</v>
      </c>
      <c r="T9" s="18" t="s">
        <v>52</v>
      </c>
      <c r="U9" s="18" t="s">
        <v>44</v>
      </c>
      <c r="V9" s="25" t="s">
        <v>178</v>
      </c>
      <c r="W9" s="27">
        <v>3.56</v>
      </c>
      <c r="X9" s="27">
        <v>0</v>
      </c>
      <c r="Y9" s="28">
        <v>0</v>
      </c>
      <c r="Z9" s="29"/>
      <c r="AA9" s="29"/>
      <c r="AB9" s="29"/>
      <c r="AC9" s="29"/>
      <c r="AD9" s="30">
        <f t="shared" si="0"/>
        <v>0</v>
      </c>
      <c r="AE9" s="31">
        <v>0.1467</v>
      </c>
      <c r="AF9" s="31">
        <v>0.0102</v>
      </c>
      <c r="AG9" s="32">
        <v>0.08</v>
      </c>
      <c r="AH9" s="32">
        <v>1.92</v>
      </c>
      <c r="AI9" s="32">
        <v>4.03</v>
      </c>
      <c r="AJ9" s="32">
        <v>2.2</v>
      </c>
      <c r="AK9" s="33">
        <v>0</v>
      </c>
      <c r="AL9" s="33">
        <v>0.0762</v>
      </c>
      <c r="AM9" s="57">
        <f aca="true" t="shared" si="1" ref="AM9:AM42">((W9+X9+Y9)*AE9*1000)+((W9+X9+Y9)*AF9*1000)+(24*L9*AG9)+(24*AH9)+(24*L9*AI9)+((W9+X9+Y9)*AJ9)+((W9+X9+Y9)*AK9)+((W9+X9+Y9)*AL9*1000)</f>
        <v>2264.7080000000005</v>
      </c>
    </row>
    <row r="10" spans="1:39" s="35" customFormat="1" ht="77.25">
      <c r="A10" s="18">
        <v>7</v>
      </c>
      <c r="B10" s="19" t="s">
        <v>117</v>
      </c>
      <c r="C10" s="20" t="s">
        <v>58</v>
      </c>
      <c r="D10" s="21" t="s">
        <v>126</v>
      </c>
      <c r="E10" s="20" t="s">
        <v>44</v>
      </c>
      <c r="F10" s="21" t="s">
        <v>52</v>
      </c>
      <c r="G10" s="22" t="s">
        <v>70</v>
      </c>
      <c r="H10" s="23" t="s">
        <v>141</v>
      </c>
      <c r="I10" s="21" t="s">
        <v>97</v>
      </c>
      <c r="J10" s="24"/>
      <c r="K10" s="25" t="s">
        <v>73</v>
      </c>
      <c r="L10" s="26">
        <v>15</v>
      </c>
      <c r="M10" s="21" t="s">
        <v>77</v>
      </c>
      <c r="N10" s="19" t="s">
        <v>74</v>
      </c>
      <c r="O10" s="19" t="s">
        <v>174</v>
      </c>
      <c r="P10" s="18" t="s">
        <v>52</v>
      </c>
      <c r="Q10" s="18" t="s">
        <v>44</v>
      </c>
      <c r="R10" s="19" t="s">
        <v>74</v>
      </c>
      <c r="S10" s="19" t="s">
        <v>174</v>
      </c>
      <c r="T10" s="18" t="s">
        <v>52</v>
      </c>
      <c r="U10" s="18" t="s">
        <v>44</v>
      </c>
      <c r="V10" s="25" t="s">
        <v>178</v>
      </c>
      <c r="W10" s="27">
        <v>12.8</v>
      </c>
      <c r="X10" s="27">
        <v>20.16</v>
      </c>
      <c r="Y10" s="28">
        <v>0</v>
      </c>
      <c r="Z10" s="29"/>
      <c r="AA10" s="29"/>
      <c r="AB10" s="29"/>
      <c r="AC10" s="29"/>
      <c r="AD10" s="30">
        <f t="shared" si="0"/>
        <v>0</v>
      </c>
      <c r="AE10" s="31">
        <v>0.1253</v>
      </c>
      <c r="AF10" s="31">
        <v>0.0102</v>
      </c>
      <c r="AG10" s="32">
        <v>0.08</v>
      </c>
      <c r="AH10" s="32">
        <v>1.92</v>
      </c>
      <c r="AI10" s="32">
        <v>4.03</v>
      </c>
      <c r="AJ10" s="32">
        <v>2.2</v>
      </c>
      <c r="AK10" s="33">
        <v>0</v>
      </c>
      <c r="AL10" s="33">
        <v>0.0762</v>
      </c>
      <c r="AM10" s="57">
        <f t="shared" si="1"/>
        <v>8575.824</v>
      </c>
    </row>
    <row r="11" spans="1:39" s="35" customFormat="1" ht="77.25">
      <c r="A11" s="18">
        <v>8</v>
      </c>
      <c r="B11" s="19" t="s">
        <v>34</v>
      </c>
      <c r="C11" s="20" t="s">
        <v>59</v>
      </c>
      <c r="D11" s="21" t="s">
        <v>127</v>
      </c>
      <c r="E11" s="20" t="s">
        <v>44</v>
      </c>
      <c r="F11" s="21" t="s">
        <v>52</v>
      </c>
      <c r="G11" s="22" t="s">
        <v>70</v>
      </c>
      <c r="H11" s="23" t="s">
        <v>142</v>
      </c>
      <c r="I11" s="21" t="s">
        <v>97</v>
      </c>
      <c r="J11" s="24"/>
      <c r="K11" s="25" t="s">
        <v>73</v>
      </c>
      <c r="L11" s="26">
        <v>14</v>
      </c>
      <c r="M11" s="21" t="s">
        <v>77</v>
      </c>
      <c r="N11" s="19" t="s">
        <v>74</v>
      </c>
      <c r="O11" s="19" t="s">
        <v>174</v>
      </c>
      <c r="P11" s="18" t="s">
        <v>52</v>
      </c>
      <c r="Q11" s="18" t="s">
        <v>44</v>
      </c>
      <c r="R11" s="19" t="s">
        <v>74</v>
      </c>
      <c r="S11" s="19" t="s">
        <v>174</v>
      </c>
      <c r="T11" s="18" t="s">
        <v>52</v>
      </c>
      <c r="U11" s="18" t="s">
        <v>44</v>
      </c>
      <c r="V11" s="25" t="s">
        <v>178</v>
      </c>
      <c r="W11" s="27">
        <v>2.34</v>
      </c>
      <c r="X11" s="27">
        <v>0.34</v>
      </c>
      <c r="Y11" s="28">
        <v>0</v>
      </c>
      <c r="Z11" s="29"/>
      <c r="AA11" s="29"/>
      <c r="AB11" s="29"/>
      <c r="AC11" s="29"/>
      <c r="AD11" s="30">
        <f t="shared" si="0"/>
        <v>0</v>
      </c>
      <c r="AE11" s="31">
        <v>0.1253</v>
      </c>
      <c r="AF11" s="31">
        <v>0.0102</v>
      </c>
      <c r="AG11" s="32">
        <v>0.08</v>
      </c>
      <c r="AH11" s="32">
        <v>1.92</v>
      </c>
      <c r="AI11" s="32">
        <v>4.03</v>
      </c>
      <c r="AJ11" s="32">
        <v>2.2</v>
      </c>
      <c r="AK11" s="33">
        <v>0</v>
      </c>
      <c r="AL11" s="33">
        <v>0.0762</v>
      </c>
      <c r="AM11" s="57">
        <f t="shared" si="1"/>
        <v>2000.292</v>
      </c>
    </row>
    <row r="12" spans="1:39" s="35" customFormat="1" ht="77.25">
      <c r="A12" s="18">
        <v>9</v>
      </c>
      <c r="B12" s="19" t="s">
        <v>118</v>
      </c>
      <c r="C12" s="20" t="s">
        <v>61</v>
      </c>
      <c r="D12" s="21" t="s">
        <v>128</v>
      </c>
      <c r="E12" s="20" t="s">
        <v>44</v>
      </c>
      <c r="F12" s="21" t="s">
        <v>52</v>
      </c>
      <c r="G12" s="22" t="s">
        <v>69</v>
      </c>
      <c r="H12" s="23" t="s">
        <v>143</v>
      </c>
      <c r="I12" s="21" t="s">
        <v>97</v>
      </c>
      <c r="J12" s="24"/>
      <c r="K12" s="25" t="s">
        <v>73</v>
      </c>
      <c r="L12" s="26">
        <v>33</v>
      </c>
      <c r="M12" s="21" t="s">
        <v>77</v>
      </c>
      <c r="N12" s="19" t="s">
        <v>74</v>
      </c>
      <c r="O12" s="19" t="s">
        <v>174</v>
      </c>
      <c r="P12" s="18" t="s">
        <v>52</v>
      </c>
      <c r="Q12" s="18" t="s">
        <v>44</v>
      </c>
      <c r="R12" s="19" t="s">
        <v>74</v>
      </c>
      <c r="S12" s="19" t="s">
        <v>174</v>
      </c>
      <c r="T12" s="18" t="s">
        <v>52</v>
      </c>
      <c r="U12" s="18" t="s">
        <v>44</v>
      </c>
      <c r="V12" s="25" t="s">
        <v>178</v>
      </c>
      <c r="W12" s="27">
        <v>2.82</v>
      </c>
      <c r="X12" s="27">
        <v>0</v>
      </c>
      <c r="Y12" s="28">
        <v>0</v>
      </c>
      <c r="Z12" s="29"/>
      <c r="AA12" s="29"/>
      <c r="AB12" s="29"/>
      <c r="AC12" s="29"/>
      <c r="AD12" s="30">
        <f t="shared" si="0"/>
        <v>0</v>
      </c>
      <c r="AE12" s="31">
        <v>0.1467</v>
      </c>
      <c r="AF12" s="31">
        <v>0.0102</v>
      </c>
      <c r="AG12" s="32">
        <v>0.08</v>
      </c>
      <c r="AH12" s="32">
        <v>1.92</v>
      </c>
      <c r="AI12" s="32">
        <v>4.03</v>
      </c>
      <c r="AJ12" s="32">
        <v>2.2</v>
      </c>
      <c r="AK12" s="33">
        <v>0</v>
      </c>
      <c r="AL12" s="33">
        <v>0.0762</v>
      </c>
      <c r="AM12" s="57">
        <f t="shared" si="1"/>
        <v>3964.7460000000005</v>
      </c>
    </row>
    <row r="13" spans="1:39" s="35" customFormat="1" ht="77.25">
      <c r="A13" s="18">
        <v>10</v>
      </c>
      <c r="B13" s="19" t="s">
        <v>36</v>
      </c>
      <c r="C13" s="20" t="s">
        <v>124</v>
      </c>
      <c r="D13" s="21" t="s">
        <v>68</v>
      </c>
      <c r="E13" s="20" t="s">
        <v>47</v>
      </c>
      <c r="F13" s="21" t="s">
        <v>52</v>
      </c>
      <c r="G13" s="22" t="s">
        <v>69</v>
      </c>
      <c r="H13" s="23" t="s">
        <v>144</v>
      </c>
      <c r="I13" s="21" t="s">
        <v>97</v>
      </c>
      <c r="J13" s="24"/>
      <c r="K13" s="25" t="s">
        <v>73</v>
      </c>
      <c r="L13" s="26">
        <v>5</v>
      </c>
      <c r="M13" s="21" t="s">
        <v>78</v>
      </c>
      <c r="N13" s="19" t="s">
        <v>75</v>
      </c>
      <c r="O13" s="19" t="s">
        <v>175</v>
      </c>
      <c r="P13" s="18" t="s">
        <v>52</v>
      </c>
      <c r="Q13" s="18" t="s">
        <v>44</v>
      </c>
      <c r="R13" s="19" t="s">
        <v>75</v>
      </c>
      <c r="S13" s="19" t="s">
        <v>175</v>
      </c>
      <c r="T13" s="18" t="s">
        <v>52</v>
      </c>
      <c r="U13" s="18" t="s">
        <v>44</v>
      </c>
      <c r="V13" s="25" t="s">
        <v>178</v>
      </c>
      <c r="W13" s="27">
        <v>1.34</v>
      </c>
      <c r="X13" s="27">
        <v>0</v>
      </c>
      <c r="Y13" s="28">
        <v>0</v>
      </c>
      <c r="Z13" s="29"/>
      <c r="AA13" s="29"/>
      <c r="AB13" s="29"/>
      <c r="AC13" s="29"/>
      <c r="AD13" s="30">
        <f t="shared" si="0"/>
        <v>0</v>
      </c>
      <c r="AE13" s="31">
        <v>0.1467</v>
      </c>
      <c r="AF13" s="31">
        <v>0.0102</v>
      </c>
      <c r="AG13" s="32">
        <v>0.08</v>
      </c>
      <c r="AH13" s="32">
        <v>1.92</v>
      </c>
      <c r="AI13" s="32">
        <v>4.03</v>
      </c>
      <c r="AJ13" s="32">
        <v>2.2</v>
      </c>
      <c r="AK13" s="33">
        <v>0</v>
      </c>
      <c r="AL13" s="33">
        <v>0.0762</v>
      </c>
      <c r="AM13" s="57">
        <f t="shared" si="1"/>
        <v>854.5820000000001</v>
      </c>
    </row>
    <row r="14" spans="1:39" s="35" customFormat="1" ht="77.25">
      <c r="A14" s="18">
        <v>11</v>
      </c>
      <c r="B14" s="19" t="s">
        <v>36</v>
      </c>
      <c r="C14" s="20" t="s">
        <v>124</v>
      </c>
      <c r="D14" s="21" t="s">
        <v>63</v>
      </c>
      <c r="E14" s="20" t="s">
        <v>48</v>
      </c>
      <c r="F14" s="21" t="s">
        <v>52</v>
      </c>
      <c r="G14" s="22" t="s">
        <v>69</v>
      </c>
      <c r="H14" s="23" t="s">
        <v>145</v>
      </c>
      <c r="I14" s="21" t="s">
        <v>97</v>
      </c>
      <c r="J14" s="24"/>
      <c r="K14" s="25" t="s">
        <v>73</v>
      </c>
      <c r="L14" s="26">
        <v>22</v>
      </c>
      <c r="M14" s="21" t="s">
        <v>78</v>
      </c>
      <c r="N14" s="19" t="s">
        <v>75</v>
      </c>
      <c r="O14" s="19" t="s">
        <v>175</v>
      </c>
      <c r="P14" s="18" t="s">
        <v>52</v>
      </c>
      <c r="Q14" s="18" t="s">
        <v>44</v>
      </c>
      <c r="R14" s="19" t="s">
        <v>75</v>
      </c>
      <c r="S14" s="19" t="s">
        <v>175</v>
      </c>
      <c r="T14" s="18" t="s">
        <v>52</v>
      </c>
      <c r="U14" s="18" t="s">
        <v>44</v>
      </c>
      <c r="V14" s="25" t="s">
        <v>178</v>
      </c>
      <c r="W14" s="27">
        <v>0.02</v>
      </c>
      <c r="X14" s="27">
        <v>0</v>
      </c>
      <c r="Y14" s="28">
        <v>0</v>
      </c>
      <c r="Z14" s="29"/>
      <c r="AA14" s="29"/>
      <c r="AB14" s="29"/>
      <c r="AC14" s="29"/>
      <c r="AD14" s="30">
        <f t="shared" si="0"/>
        <v>0</v>
      </c>
      <c r="AE14" s="31">
        <v>0.1467</v>
      </c>
      <c r="AF14" s="31">
        <v>0.0102</v>
      </c>
      <c r="AG14" s="32">
        <v>0.08</v>
      </c>
      <c r="AH14" s="32">
        <v>1.92</v>
      </c>
      <c r="AI14" s="32">
        <v>4.03</v>
      </c>
      <c r="AJ14" s="32">
        <v>2.2</v>
      </c>
      <c r="AK14" s="33">
        <v>0</v>
      </c>
      <c r="AL14" s="33">
        <v>0.0762</v>
      </c>
      <c r="AM14" s="57">
        <f t="shared" si="1"/>
        <v>2220.866</v>
      </c>
    </row>
    <row r="15" spans="1:39" s="35" customFormat="1" ht="102.75">
      <c r="A15" s="18">
        <v>12</v>
      </c>
      <c r="B15" s="19" t="s">
        <v>107</v>
      </c>
      <c r="C15" s="20" t="s">
        <v>60</v>
      </c>
      <c r="D15" s="21" t="s">
        <v>124</v>
      </c>
      <c r="E15" s="20" t="s">
        <v>44</v>
      </c>
      <c r="F15" s="21" t="s">
        <v>52</v>
      </c>
      <c r="G15" s="22" t="s">
        <v>70</v>
      </c>
      <c r="H15" s="23" t="s">
        <v>146</v>
      </c>
      <c r="I15" s="21" t="s">
        <v>97</v>
      </c>
      <c r="J15" s="24"/>
      <c r="K15" s="25" t="s">
        <v>73</v>
      </c>
      <c r="L15" s="26">
        <v>27</v>
      </c>
      <c r="M15" s="21" t="s">
        <v>77</v>
      </c>
      <c r="N15" s="19" t="s">
        <v>74</v>
      </c>
      <c r="O15" s="19" t="s">
        <v>174</v>
      </c>
      <c r="P15" s="18" t="s">
        <v>52</v>
      </c>
      <c r="Q15" s="18" t="s">
        <v>44</v>
      </c>
      <c r="R15" s="19" t="s">
        <v>103</v>
      </c>
      <c r="S15" s="19" t="s">
        <v>176</v>
      </c>
      <c r="T15" s="18" t="s">
        <v>52</v>
      </c>
      <c r="U15" s="18" t="s">
        <v>44</v>
      </c>
      <c r="V15" s="25" t="s">
        <v>178</v>
      </c>
      <c r="W15" s="27">
        <v>5.06</v>
      </c>
      <c r="X15" s="27">
        <v>9.4</v>
      </c>
      <c r="Y15" s="28">
        <v>0</v>
      </c>
      <c r="Z15" s="29"/>
      <c r="AA15" s="29"/>
      <c r="AB15" s="29"/>
      <c r="AC15" s="29"/>
      <c r="AD15" s="30">
        <f t="shared" si="0"/>
        <v>0</v>
      </c>
      <c r="AE15" s="31">
        <v>0.1253</v>
      </c>
      <c r="AF15" s="31">
        <v>0.0102</v>
      </c>
      <c r="AG15" s="32">
        <v>0.08</v>
      </c>
      <c r="AH15" s="32">
        <v>1.92</v>
      </c>
      <c r="AI15" s="32">
        <v>4.03</v>
      </c>
      <c r="AJ15" s="32">
        <v>2.2</v>
      </c>
      <c r="AK15" s="33">
        <v>0</v>
      </c>
      <c r="AL15" s="33">
        <v>0.0762</v>
      </c>
      <c r="AM15" s="57">
        <f t="shared" si="1"/>
        <v>5802.354</v>
      </c>
    </row>
    <row r="16" spans="1:39" s="35" customFormat="1" ht="102.75">
      <c r="A16" s="18">
        <v>13</v>
      </c>
      <c r="B16" s="19" t="s">
        <v>108</v>
      </c>
      <c r="C16" s="20" t="s">
        <v>57</v>
      </c>
      <c r="D16" s="21" t="s">
        <v>64</v>
      </c>
      <c r="E16" s="20" t="s">
        <v>44</v>
      </c>
      <c r="F16" s="21" t="s">
        <v>52</v>
      </c>
      <c r="G16" s="22" t="s">
        <v>72</v>
      </c>
      <c r="H16" s="23" t="s">
        <v>147</v>
      </c>
      <c r="I16" s="21" t="s">
        <v>97</v>
      </c>
      <c r="J16" s="24"/>
      <c r="K16" s="25" t="s">
        <v>73</v>
      </c>
      <c r="L16" s="26">
        <v>60</v>
      </c>
      <c r="M16" s="21" t="s">
        <v>77</v>
      </c>
      <c r="N16" s="19" t="s">
        <v>74</v>
      </c>
      <c r="O16" s="19" t="s">
        <v>174</v>
      </c>
      <c r="P16" s="18" t="s">
        <v>52</v>
      </c>
      <c r="Q16" s="18" t="s">
        <v>44</v>
      </c>
      <c r="R16" s="19" t="s">
        <v>103</v>
      </c>
      <c r="S16" s="19" t="s">
        <v>176</v>
      </c>
      <c r="T16" s="18" t="s">
        <v>52</v>
      </c>
      <c r="U16" s="18" t="s">
        <v>44</v>
      </c>
      <c r="V16" s="25" t="s">
        <v>178</v>
      </c>
      <c r="W16" s="27">
        <v>121.92</v>
      </c>
      <c r="X16" s="27">
        <v>0</v>
      </c>
      <c r="Y16" s="28">
        <v>0</v>
      </c>
      <c r="Z16" s="29"/>
      <c r="AA16" s="29"/>
      <c r="AB16" s="29"/>
      <c r="AC16" s="29"/>
      <c r="AD16" s="30">
        <f t="shared" si="0"/>
        <v>0</v>
      </c>
      <c r="AE16" s="31">
        <v>0.0971</v>
      </c>
      <c r="AF16" s="31">
        <v>0.0102</v>
      </c>
      <c r="AG16" s="32">
        <v>0.08</v>
      </c>
      <c r="AH16" s="32">
        <v>10</v>
      </c>
      <c r="AI16" s="32">
        <v>13.41</v>
      </c>
      <c r="AJ16" s="32">
        <v>2.2</v>
      </c>
      <c r="AK16" s="33">
        <v>0</v>
      </c>
      <c r="AL16" s="33">
        <v>0.0762</v>
      </c>
      <c r="AM16" s="57">
        <f t="shared" si="1"/>
        <v>42306.144</v>
      </c>
    </row>
    <row r="17" spans="1:39" s="35" customFormat="1" ht="77.25">
      <c r="A17" s="18">
        <v>14</v>
      </c>
      <c r="B17" s="19" t="s">
        <v>109</v>
      </c>
      <c r="C17" s="20" t="s">
        <v>42</v>
      </c>
      <c r="D17" s="21" t="s">
        <v>65</v>
      </c>
      <c r="E17" s="20" t="s">
        <v>42</v>
      </c>
      <c r="F17" s="21" t="s">
        <v>52</v>
      </c>
      <c r="G17" s="22" t="s">
        <v>70</v>
      </c>
      <c r="H17" s="23" t="s">
        <v>148</v>
      </c>
      <c r="I17" s="21" t="s">
        <v>97</v>
      </c>
      <c r="J17" s="36"/>
      <c r="K17" s="25" t="s">
        <v>73</v>
      </c>
      <c r="L17" s="26">
        <v>27</v>
      </c>
      <c r="M17" s="21" t="s">
        <v>77</v>
      </c>
      <c r="N17" s="19" t="s">
        <v>74</v>
      </c>
      <c r="O17" s="19" t="s">
        <v>174</v>
      </c>
      <c r="P17" s="18" t="s">
        <v>52</v>
      </c>
      <c r="Q17" s="18" t="s">
        <v>44</v>
      </c>
      <c r="R17" s="19" t="s">
        <v>104</v>
      </c>
      <c r="S17" s="37" t="s">
        <v>79</v>
      </c>
      <c r="T17" s="18" t="s">
        <v>52</v>
      </c>
      <c r="U17" s="18" t="s">
        <v>44</v>
      </c>
      <c r="V17" s="25" t="s">
        <v>178</v>
      </c>
      <c r="W17" s="27">
        <v>11.28</v>
      </c>
      <c r="X17" s="27">
        <v>22.6</v>
      </c>
      <c r="Y17" s="28">
        <v>0</v>
      </c>
      <c r="Z17" s="29"/>
      <c r="AA17" s="29"/>
      <c r="AB17" s="29"/>
      <c r="AC17" s="29"/>
      <c r="AD17" s="30">
        <f t="shared" si="0"/>
        <v>0</v>
      </c>
      <c r="AE17" s="31">
        <v>0.1253</v>
      </c>
      <c r="AF17" s="31">
        <v>0.0102</v>
      </c>
      <c r="AG17" s="32">
        <v>0.08</v>
      </c>
      <c r="AH17" s="32">
        <v>1.92</v>
      </c>
      <c r="AI17" s="32">
        <v>4.03</v>
      </c>
      <c r="AJ17" s="32">
        <v>2.2</v>
      </c>
      <c r="AK17" s="33">
        <v>0</v>
      </c>
      <c r="AL17" s="33">
        <v>0.0762</v>
      </c>
      <c r="AM17" s="57">
        <f t="shared" si="1"/>
        <v>9956.292000000001</v>
      </c>
    </row>
    <row r="18" spans="1:39" s="35" customFormat="1" ht="206.25">
      <c r="A18" s="18">
        <v>15</v>
      </c>
      <c r="B18" s="19" t="s">
        <v>37</v>
      </c>
      <c r="C18" s="20" t="s">
        <v>60</v>
      </c>
      <c r="D18" s="21" t="s">
        <v>66</v>
      </c>
      <c r="E18" s="20" t="s">
        <v>44</v>
      </c>
      <c r="F18" s="21" t="s">
        <v>52</v>
      </c>
      <c r="G18" s="22" t="s">
        <v>70</v>
      </c>
      <c r="H18" s="23" t="s">
        <v>149</v>
      </c>
      <c r="I18" s="21" t="s">
        <v>97</v>
      </c>
      <c r="J18" s="24"/>
      <c r="K18" s="25" t="s">
        <v>73</v>
      </c>
      <c r="L18" s="26">
        <v>15</v>
      </c>
      <c r="M18" s="21" t="s">
        <v>77</v>
      </c>
      <c r="N18" s="19" t="s">
        <v>74</v>
      </c>
      <c r="O18" s="19" t="s">
        <v>174</v>
      </c>
      <c r="P18" s="18" t="s">
        <v>52</v>
      </c>
      <c r="Q18" s="18" t="s">
        <v>44</v>
      </c>
      <c r="R18" s="19" t="s">
        <v>76</v>
      </c>
      <c r="S18" s="37" t="s">
        <v>177</v>
      </c>
      <c r="T18" s="18" t="s">
        <v>52</v>
      </c>
      <c r="U18" s="18" t="s">
        <v>44</v>
      </c>
      <c r="V18" s="25" t="s">
        <v>178</v>
      </c>
      <c r="W18" s="27">
        <v>9.56</v>
      </c>
      <c r="X18" s="27">
        <v>15.86</v>
      </c>
      <c r="Y18" s="28">
        <v>0</v>
      </c>
      <c r="Z18" s="29"/>
      <c r="AA18" s="29"/>
      <c r="AB18" s="29"/>
      <c r="AC18" s="29"/>
      <c r="AD18" s="30">
        <f t="shared" si="0"/>
        <v>0</v>
      </c>
      <c r="AE18" s="31">
        <v>0.1253</v>
      </c>
      <c r="AF18" s="31">
        <v>0.0102</v>
      </c>
      <c r="AG18" s="32">
        <v>0.08</v>
      </c>
      <c r="AH18" s="32">
        <v>1.92</v>
      </c>
      <c r="AI18" s="32">
        <v>4.03</v>
      </c>
      <c r="AJ18" s="32">
        <v>2.2</v>
      </c>
      <c r="AK18" s="33">
        <v>0</v>
      </c>
      <c r="AL18" s="33">
        <v>0.0762</v>
      </c>
      <c r="AM18" s="57">
        <f t="shared" si="1"/>
        <v>6963.018</v>
      </c>
    </row>
    <row r="19" spans="1:39" s="35" customFormat="1" ht="77.25">
      <c r="A19" s="18">
        <v>16</v>
      </c>
      <c r="B19" s="19" t="s">
        <v>38</v>
      </c>
      <c r="C19" s="20" t="s">
        <v>42</v>
      </c>
      <c r="D19" s="21" t="s">
        <v>124</v>
      </c>
      <c r="E19" s="20" t="s">
        <v>42</v>
      </c>
      <c r="F19" s="21" t="s">
        <v>52</v>
      </c>
      <c r="G19" s="22" t="s">
        <v>70</v>
      </c>
      <c r="H19" s="23" t="s">
        <v>150</v>
      </c>
      <c r="I19" s="21" t="s">
        <v>97</v>
      </c>
      <c r="J19" s="24"/>
      <c r="K19" s="25" t="s">
        <v>73</v>
      </c>
      <c r="L19" s="26">
        <v>9</v>
      </c>
      <c r="M19" s="21" t="s">
        <v>78</v>
      </c>
      <c r="N19" s="19" t="s">
        <v>75</v>
      </c>
      <c r="O19" s="19" t="s">
        <v>175</v>
      </c>
      <c r="P19" s="18" t="s">
        <v>52</v>
      </c>
      <c r="Q19" s="18" t="s">
        <v>44</v>
      </c>
      <c r="R19" s="19" t="s">
        <v>75</v>
      </c>
      <c r="S19" s="19" t="s">
        <v>175</v>
      </c>
      <c r="T19" s="18" t="s">
        <v>52</v>
      </c>
      <c r="U19" s="18" t="s">
        <v>44</v>
      </c>
      <c r="V19" s="25" t="s">
        <v>178</v>
      </c>
      <c r="W19" s="27">
        <v>5.5</v>
      </c>
      <c r="X19" s="27">
        <v>11.02</v>
      </c>
      <c r="Y19" s="28">
        <v>0</v>
      </c>
      <c r="Z19" s="29"/>
      <c r="AA19" s="29"/>
      <c r="AB19" s="29"/>
      <c r="AC19" s="29"/>
      <c r="AD19" s="30">
        <f t="shared" si="0"/>
        <v>0</v>
      </c>
      <c r="AE19" s="31">
        <v>0.1253</v>
      </c>
      <c r="AF19" s="31">
        <v>0.0102</v>
      </c>
      <c r="AG19" s="32">
        <v>0.08</v>
      </c>
      <c r="AH19" s="32">
        <v>1.92</v>
      </c>
      <c r="AI19" s="32">
        <v>4.03</v>
      </c>
      <c r="AJ19" s="32">
        <v>2.2</v>
      </c>
      <c r="AK19" s="33">
        <v>0</v>
      </c>
      <c r="AL19" s="33">
        <v>0.0762</v>
      </c>
      <c r="AM19" s="57">
        <f t="shared" si="1"/>
        <v>4467.468</v>
      </c>
    </row>
    <row r="20" spans="1:39" s="35" customFormat="1" ht="168" customHeight="1">
      <c r="A20" s="18">
        <v>17</v>
      </c>
      <c r="B20" s="19" t="s">
        <v>38</v>
      </c>
      <c r="C20" s="20" t="s">
        <v>49</v>
      </c>
      <c r="D20" s="21" t="s">
        <v>124</v>
      </c>
      <c r="E20" s="20" t="s">
        <v>49</v>
      </c>
      <c r="F20" s="21" t="s">
        <v>52</v>
      </c>
      <c r="G20" s="22" t="s">
        <v>70</v>
      </c>
      <c r="H20" s="23" t="s">
        <v>151</v>
      </c>
      <c r="I20" s="21" t="s">
        <v>97</v>
      </c>
      <c r="J20" s="24"/>
      <c r="K20" s="25" t="s">
        <v>73</v>
      </c>
      <c r="L20" s="26">
        <v>27</v>
      </c>
      <c r="M20" s="21" t="s">
        <v>78</v>
      </c>
      <c r="N20" s="19" t="s">
        <v>75</v>
      </c>
      <c r="O20" s="19" t="s">
        <v>175</v>
      </c>
      <c r="P20" s="18" t="s">
        <v>52</v>
      </c>
      <c r="Q20" s="18" t="s">
        <v>44</v>
      </c>
      <c r="R20" s="19" t="s">
        <v>75</v>
      </c>
      <c r="S20" s="19" t="s">
        <v>175</v>
      </c>
      <c r="T20" s="18" t="s">
        <v>52</v>
      </c>
      <c r="U20" s="18" t="s">
        <v>44</v>
      </c>
      <c r="V20" s="25" t="s">
        <v>178</v>
      </c>
      <c r="W20" s="27">
        <v>5.64</v>
      </c>
      <c r="X20" s="27">
        <v>11.3</v>
      </c>
      <c r="Y20" s="28">
        <v>0</v>
      </c>
      <c r="Z20" s="29"/>
      <c r="AA20" s="29"/>
      <c r="AB20" s="29"/>
      <c r="AC20" s="29"/>
      <c r="AD20" s="30">
        <f t="shared" si="0"/>
        <v>0</v>
      </c>
      <c r="AE20" s="31">
        <v>0.1253</v>
      </c>
      <c r="AF20" s="31">
        <v>0.0102</v>
      </c>
      <c r="AG20" s="32">
        <v>0.08</v>
      </c>
      <c r="AH20" s="32">
        <v>1.92</v>
      </c>
      <c r="AI20" s="32">
        <v>4.03</v>
      </c>
      <c r="AJ20" s="32">
        <v>2.2</v>
      </c>
      <c r="AK20" s="33">
        <v>0</v>
      </c>
      <c r="AL20" s="33">
        <v>0.0762</v>
      </c>
      <c r="AM20" s="57">
        <f t="shared" si="1"/>
        <v>6332.825999999999</v>
      </c>
    </row>
    <row r="21" spans="1:39" s="35" customFormat="1" ht="77.25">
      <c r="A21" s="18">
        <v>18</v>
      </c>
      <c r="B21" s="19" t="s">
        <v>38</v>
      </c>
      <c r="C21" s="20" t="s">
        <v>51</v>
      </c>
      <c r="D21" s="21" t="s">
        <v>124</v>
      </c>
      <c r="E21" s="20" t="s">
        <v>51</v>
      </c>
      <c r="F21" s="21" t="s">
        <v>52</v>
      </c>
      <c r="G21" s="22" t="s">
        <v>70</v>
      </c>
      <c r="H21" s="23" t="s">
        <v>152</v>
      </c>
      <c r="I21" s="21" t="s">
        <v>97</v>
      </c>
      <c r="J21" s="24"/>
      <c r="K21" s="25" t="s">
        <v>73</v>
      </c>
      <c r="L21" s="26">
        <v>27</v>
      </c>
      <c r="M21" s="21" t="s">
        <v>78</v>
      </c>
      <c r="N21" s="19" t="s">
        <v>75</v>
      </c>
      <c r="O21" s="19" t="s">
        <v>175</v>
      </c>
      <c r="P21" s="18" t="s">
        <v>52</v>
      </c>
      <c r="Q21" s="18" t="s">
        <v>44</v>
      </c>
      <c r="R21" s="19" t="s">
        <v>75</v>
      </c>
      <c r="S21" s="19" t="s">
        <v>175</v>
      </c>
      <c r="T21" s="18" t="s">
        <v>52</v>
      </c>
      <c r="U21" s="18" t="s">
        <v>44</v>
      </c>
      <c r="V21" s="25" t="s">
        <v>178</v>
      </c>
      <c r="W21" s="27">
        <v>9.62</v>
      </c>
      <c r="X21" s="27">
        <v>19.28</v>
      </c>
      <c r="Y21" s="28">
        <v>0</v>
      </c>
      <c r="Z21" s="29"/>
      <c r="AA21" s="29"/>
      <c r="AB21" s="29"/>
      <c r="AC21" s="29"/>
      <c r="AD21" s="30">
        <f t="shared" si="0"/>
        <v>0</v>
      </c>
      <c r="AE21" s="31">
        <v>0.1253</v>
      </c>
      <c r="AF21" s="31">
        <v>0.0102</v>
      </c>
      <c r="AG21" s="32">
        <v>0.08</v>
      </c>
      <c r="AH21" s="32">
        <v>1.92</v>
      </c>
      <c r="AI21" s="32">
        <v>4.03</v>
      </c>
      <c r="AJ21" s="32">
        <v>2.2</v>
      </c>
      <c r="AK21" s="33">
        <v>0</v>
      </c>
      <c r="AL21" s="33">
        <v>0.0762</v>
      </c>
      <c r="AM21" s="57">
        <f t="shared" si="1"/>
        <v>8891.07</v>
      </c>
    </row>
    <row r="22" spans="1:39" s="35" customFormat="1" ht="77.25">
      <c r="A22" s="18">
        <v>19</v>
      </c>
      <c r="B22" s="19" t="s">
        <v>39</v>
      </c>
      <c r="C22" s="20" t="s">
        <v>61</v>
      </c>
      <c r="D22" s="21" t="s">
        <v>67</v>
      </c>
      <c r="E22" s="20" t="s">
        <v>44</v>
      </c>
      <c r="F22" s="21" t="s">
        <v>52</v>
      </c>
      <c r="G22" s="22" t="s">
        <v>134</v>
      </c>
      <c r="H22" s="23" t="s">
        <v>153</v>
      </c>
      <c r="I22" s="21" t="s">
        <v>97</v>
      </c>
      <c r="J22" s="24"/>
      <c r="K22" s="25" t="s">
        <v>73</v>
      </c>
      <c r="L22" s="26">
        <v>62</v>
      </c>
      <c r="M22" s="21" t="s">
        <v>78</v>
      </c>
      <c r="N22" s="19" t="s">
        <v>75</v>
      </c>
      <c r="O22" s="19" t="s">
        <v>175</v>
      </c>
      <c r="P22" s="18" t="s">
        <v>52</v>
      </c>
      <c r="Q22" s="18" t="s">
        <v>44</v>
      </c>
      <c r="R22" s="19" t="s">
        <v>75</v>
      </c>
      <c r="S22" s="19" t="s">
        <v>175</v>
      </c>
      <c r="T22" s="18" t="s">
        <v>52</v>
      </c>
      <c r="U22" s="18" t="s">
        <v>44</v>
      </c>
      <c r="V22" s="25" t="s">
        <v>178</v>
      </c>
      <c r="W22" s="27">
        <v>34.7</v>
      </c>
      <c r="X22" s="27">
        <v>77.46</v>
      </c>
      <c r="Y22" s="28">
        <v>0</v>
      </c>
      <c r="Z22" s="29"/>
      <c r="AA22" s="29"/>
      <c r="AB22" s="29"/>
      <c r="AC22" s="29"/>
      <c r="AD22" s="30">
        <f t="shared" si="0"/>
        <v>0</v>
      </c>
      <c r="AE22" s="31">
        <v>0.0971</v>
      </c>
      <c r="AF22" s="31">
        <v>0.0102</v>
      </c>
      <c r="AG22" s="32">
        <v>0.08</v>
      </c>
      <c r="AH22" s="32">
        <v>10</v>
      </c>
      <c r="AI22" s="32">
        <v>13.41</v>
      </c>
      <c r="AJ22" s="32">
        <v>2.2</v>
      </c>
      <c r="AK22" s="33">
        <v>0</v>
      </c>
      <c r="AL22" s="33">
        <v>0.0762</v>
      </c>
      <c r="AM22" s="57">
        <f t="shared" si="1"/>
        <v>41141.232</v>
      </c>
    </row>
    <row r="23" spans="1:39" s="35" customFormat="1" ht="206.25">
      <c r="A23" s="18">
        <v>20</v>
      </c>
      <c r="B23" s="19" t="s">
        <v>37</v>
      </c>
      <c r="C23" s="20" t="s">
        <v>106</v>
      </c>
      <c r="D23" s="21" t="s">
        <v>68</v>
      </c>
      <c r="E23" s="20" t="s">
        <v>46</v>
      </c>
      <c r="F23" s="21" t="s">
        <v>53</v>
      </c>
      <c r="G23" s="22" t="s">
        <v>70</v>
      </c>
      <c r="H23" s="23" t="s">
        <v>154</v>
      </c>
      <c r="I23" s="21" t="s">
        <v>97</v>
      </c>
      <c r="J23" s="24"/>
      <c r="K23" s="25" t="s">
        <v>73</v>
      </c>
      <c r="L23" s="26">
        <v>27</v>
      </c>
      <c r="M23" s="21" t="s">
        <v>77</v>
      </c>
      <c r="N23" s="19" t="s">
        <v>74</v>
      </c>
      <c r="O23" s="19" t="s">
        <v>174</v>
      </c>
      <c r="P23" s="18" t="s">
        <v>52</v>
      </c>
      <c r="Q23" s="18" t="s">
        <v>44</v>
      </c>
      <c r="R23" s="19" t="s">
        <v>76</v>
      </c>
      <c r="S23" s="19" t="s">
        <v>177</v>
      </c>
      <c r="T23" s="18" t="s">
        <v>52</v>
      </c>
      <c r="U23" s="18" t="s">
        <v>44</v>
      </c>
      <c r="V23" s="25" t="s">
        <v>178</v>
      </c>
      <c r="W23" s="27">
        <v>3.6</v>
      </c>
      <c r="X23" s="27">
        <v>6</v>
      </c>
      <c r="Y23" s="28">
        <v>0</v>
      </c>
      <c r="Z23" s="29"/>
      <c r="AA23" s="29"/>
      <c r="AB23" s="29"/>
      <c r="AC23" s="29"/>
      <c r="AD23" s="30">
        <f t="shared" si="0"/>
        <v>0</v>
      </c>
      <c r="AE23" s="31">
        <v>0.1253</v>
      </c>
      <c r="AF23" s="31">
        <v>0.0102</v>
      </c>
      <c r="AG23" s="32">
        <v>0.08</v>
      </c>
      <c r="AH23" s="32">
        <v>1.92</v>
      </c>
      <c r="AI23" s="32">
        <v>4.03</v>
      </c>
      <c r="AJ23" s="32">
        <v>2.2</v>
      </c>
      <c r="AK23" s="33">
        <v>0</v>
      </c>
      <c r="AL23" s="33">
        <v>0.0762</v>
      </c>
      <c r="AM23" s="57">
        <f t="shared" si="1"/>
        <v>4762.8</v>
      </c>
    </row>
    <row r="24" spans="1:39" s="35" customFormat="1" ht="77.25">
      <c r="A24" s="18">
        <v>21</v>
      </c>
      <c r="B24" s="19" t="s">
        <v>41</v>
      </c>
      <c r="C24" s="20" t="s">
        <v>61</v>
      </c>
      <c r="D24" s="21" t="s">
        <v>124</v>
      </c>
      <c r="E24" s="20" t="s">
        <v>46</v>
      </c>
      <c r="F24" s="21" t="s">
        <v>53</v>
      </c>
      <c r="G24" s="22" t="s">
        <v>69</v>
      </c>
      <c r="H24" s="23" t="s">
        <v>155</v>
      </c>
      <c r="I24" s="21" t="s">
        <v>97</v>
      </c>
      <c r="J24" s="24"/>
      <c r="K24" s="25" t="s">
        <v>73</v>
      </c>
      <c r="L24" s="26">
        <v>11</v>
      </c>
      <c r="M24" s="21" t="s">
        <v>77</v>
      </c>
      <c r="N24" s="19" t="s">
        <v>74</v>
      </c>
      <c r="O24" s="19" t="s">
        <v>174</v>
      </c>
      <c r="P24" s="18" t="s">
        <v>52</v>
      </c>
      <c r="Q24" s="18" t="s">
        <v>44</v>
      </c>
      <c r="R24" s="19" t="s">
        <v>74</v>
      </c>
      <c r="S24" s="19" t="s">
        <v>174</v>
      </c>
      <c r="T24" s="18" t="s">
        <v>52</v>
      </c>
      <c r="U24" s="18" t="s">
        <v>44</v>
      </c>
      <c r="V24" s="25" t="s">
        <v>178</v>
      </c>
      <c r="W24" s="27">
        <v>3</v>
      </c>
      <c r="X24" s="27">
        <v>0</v>
      </c>
      <c r="Y24" s="28">
        <v>0</v>
      </c>
      <c r="Z24" s="29"/>
      <c r="AA24" s="29"/>
      <c r="AB24" s="29"/>
      <c r="AC24" s="29"/>
      <c r="AD24" s="30">
        <f t="shared" si="0"/>
        <v>0</v>
      </c>
      <c r="AE24" s="31">
        <v>0.1467</v>
      </c>
      <c r="AF24" s="31">
        <v>0.0102</v>
      </c>
      <c r="AG24" s="32">
        <v>0.08</v>
      </c>
      <c r="AH24" s="32">
        <v>1.92</v>
      </c>
      <c r="AI24" s="32">
        <v>4.03</v>
      </c>
      <c r="AJ24" s="32">
        <v>2.2</v>
      </c>
      <c r="AK24" s="33">
        <v>0</v>
      </c>
      <c r="AL24" s="33">
        <v>0.0762</v>
      </c>
      <c r="AM24" s="57">
        <f t="shared" si="1"/>
        <v>1837.02</v>
      </c>
    </row>
    <row r="25" spans="1:39" s="35" customFormat="1" ht="77.25">
      <c r="A25" s="18">
        <v>22</v>
      </c>
      <c r="B25" s="19" t="s">
        <v>85</v>
      </c>
      <c r="C25" s="20" t="s">
        <v>106</v>
      </c>
      <c r="D25" s="21" t="s">
        <v>124</v>
      </c>
      <c r="E25" s="20" t="s">
        <v>46</v>
      </c>
      <c r="F25" s="21" t="s">
        <v>53</v>
      </c>
      <c r="G25" s="22" t="s">
        <v>92</v>
      </c>
      <c r="H25" s="23" t="s">
        <v>156</v>
      </c>
      <c r="I25" s="21" t="s">
        <v>97</v>
      </c>
      <c r="J25" s="24"/>
      <c r="K25" s="25" t="s">
        <v>73</v>
      </c>
      <c r="L25" s="26">
        <v>27</v>
      </c>
      <c r="M25" s="21" t="s">
        <v>77</v>
      </c>
      <c r="N25" s="19" t="s">
        <v>74</v>
      </c>
      <c r="O25" s="19" t="s">
        <v>174</v>
      </c>
      <c r="P25" s="18" t="s">
        <v>52</v>
      </c>
      <c r="Q25" s="18" t="s">
        <v>44</v>
      </c>
      <c r="R25" s="19" t="s">
        <v>74</v>
      </c>
      <c r="S25" s="19" t="s">
        <v>174</v>
      </c>
      <c r="T25" s="18" t="s">
        <v>52</v>
      </c>
      <c r="U25" s="18" t="s">
        <v>44</v>
      </c>
      <c r="V25" s="25" t="s">
        <v>178</v>
      </c>
      <c r="W25" s="27">
        <v>39.7</v>
      </c>
      <c r="X25" s="27">
        <v>0</v>
      </c>
      <c r="Y25" s="28">
        <v>0</v>
      </c>
      <c r="Z25" s="29"/>
      <c r="AA25" s="29"/>
      <c r="AB25" s="29"/>
      <c r="AC25" s="29"/>
      <c r="AD25" s="30">
        <f t="shared" si="0"/>
        <v>0</v>
      </c>
      <c r="AE25" s="31">
        <v>0.0939</v>
      </c>
      <c r="AF25" s="31">
        <v>0.0102</v>
      </c>
      <c r="AG25" s="32">
        <v>0.08</v>
      </c>
      <c r="AH25" s="32">
        <v>1.92</v>
      </c>
      <c r="AI25" s="32">
        <v>6.48</v>
      </c>
      <c r="AJ25" s="32">
        <v>2.2</v>
      </c>
      <c r="AK25" s="33">
        <v>0</v>
      </c>
      <c r="AL25" s="33">
        <v>0.0762</v>
      </c>
      <c r="AM25" s="57">
        <f t="shared" si="1"/>
        <v>11542.21</v>
      </c>
    </row>
    <row r="26" spans="1:39" s="35" customFormat="1" ht="77.25">
      <c r="A26" s="18">
        <v>23</v>
      </c>
      <c r="B26" s="19" t="s">
        <v>85</v>
      </c>
      <c r="C26" s="20" t="s">
        <v>106</v>
      </c>
      <c r="D26" s="21" t="s">
        <v>124</v>
      </c>
      <c r="E26" s="20" t="s">
        <v>46</v>
      </c>
      <c r="F26" s="21" t="s">
        <v>53</v>
      </c>
      <c r="G26" s="22" t="s">
        <v>92</v>
      </c>
      <c r="H26" s="23" t="s">
        <v>157</v>
      </c>
      <c r="I26" s="21" t="s">
        <v>97</v>
      </c>
      <c r="J26" s="24"/>
      <c r="K26" s="25" t="s">
        <v>73</v>
      </c>
      <c r="L26" s="26">
        <v>27</v>
      </c>
      <c r="M26" s="21" t="s">
        <v>77</v>
      </c>
      <c r="N26" s="19" t="s">
        <v>74</v>
      </c>
      <c r="O26" s="19" t="s">
        <v>174</v>
      </c>
      <c r="P26" s="18" t="s">
        <v>52</v>
      </c>
      <c r="Q26" s="18" t="s">
        <v>44</v>
      </c>
      <c r="R26" s="19" t="s">
        <v>74</v>
      </c>
      <c r="S26" s="19" t="s">
        <v>174</v>
      </c>
      <c r="T26" s="18" t="s">
        <v>52</v>
      </c>
      <c r="U26" s="18" t="s">
        <v>44</v>
      </c>
      <c r="V26" s="25" t="s">
        <v>178</v>
      </c>
      <c r="W26" s="27">
        <v>58.76</v>
      </c>
      <c r="X26" s="27">
        <v>0</v>
      </c>
      <c r="Y26" s="28">
        <v>0</v>
      </c>
      <c r="Z26" s="29"/>
      <c r="AA26" s="29"/>
      <c r="AB26" s="29"/>
      <c r="AC26" s="29"/>
      <c r="AD26" s="30">
        <f t="shared" si="0"/>
        <v>0</v>
      </c>
      <c r="AE26" s="31">
        <v>0.0939</v>
      </c>
      <c r="AF26" s="31">
        <v>0.0102</v>
      </c>
      <c r="AG26" s="32">
        <v>0.08</v>
      </c>
      <c r="AH26" s="32">
        <v>1.92</v>
      </c>
      <c r="AI26" s="32">
        <v>6.48</v>
      </c>
      <c r="AJ26" s="32">
        <v>2.2</v>
      </c>
      <c r="AK26" s="33">
        <v>0</v>
      </c>
      <c r="AL26" s="33">
        <v>0.0762</v>
      </c>
      <c r="AM26" s="57">
        <f t="shared" si="1"/>
        <v>15020.66</v>
      </c>
    </row>
    <row r="27" spans="1:39" s="35" customFormat="1" ht="77.25">
      <c r="A27" s="18">
        <v>24</v>
      </c>
      <c r="B27" s="19" t="s">
        <v>85</v>
      </c>
      <c r="C27" s="20" t="s">
        <v>86</v>
      </c>
      <c r="D27" s="21" t="s">
        <v>124</v>
      </c>
      <c r="E27" s="20" t="s">
        <v>44</v>
      </c>
      <c r="F27" s="21" t="s">
        <v>52</v>
      </c>
      <c r="G27" s="22" t="s">
        <v>92</v>
      </c>
      <c r="H27" s="23" t="s">
        <v>158</v>
      </c>
      <c r="I27" s="21" t="s">
        <v>97</v>
      </c>
      <c r="J27" s="24"/>
      <c r="K27" s="25" t="s">
        <v>73</v>
      </c>
      <c r="L27" s="26">
        <v>7</v>
      </c>
      <c r="M27" s="21" t="s">
        <v>77</v>
      </c>
      <c r="N27" s="19" t="s">
        <v>74</v>
      </c>
      <c r="O27" s="19" t="s">
        <v>174</v>
      </c>
      <c r="P27" s="18" t="s">
        <v>52</v>
      </c>
      <c r="Q27" s="18" t="s">
        <v>44</v>
      </c>
      <c r="R27" s="19" t="s">
        <v>74</v>
      </c>
      <c r="S27" s="19" t="s">
        <v>174</v>
      </c>
      <c r="T27" s="18" t="s">
        <v>52</v>
      </c>
      <c r="U27" s="18" t="s">
        <v>44</v>
      </c>
      <c r="V27" s="25" t="s">
        <v>178</v>
      </c>
      <c r="W27" s="27">
        <v>10.9</v>
      </c>
      <c r="X27" s="27">
        <v>0</v>
      </c>
      <c r="Y27" s="28">
        <v>0</v>
      </c>
      <c r="Z27" s="29"/>
      <c r="AA27" s="29"/>
      <c r="AB27" s="29"/>
      <c r="AC27" s="29"/>
      <c r="AD27" s="30">
        <f t="shared" si="0"/>
        <v>0</v>
      </c>
      <c r="AE27" s="31">
        <v>0.0939</v>
      </c>
      <c r="AF27" s="31">
        <v>0.0102</v>
      </c>
      <c r="AG27" s="32">
        <v>0.08</v>
      </c>
      <c r="AH27" s="32">
        <v>1.92</v>
      </c>
      <c r="AI27" s="32">
        <v>6.48</v>
      </c>
      <c r="AJ27" s="32">
        <v>2.2</v>
      </c>
      <c r="AK27" s="33">
        <v>0</v>
      </c>
      <c r="AL27" s="33">
        <v>0.0762</v>
      </c>
      <c r="AM27" s="57">
        <f t="shared" si="1"/>
        <v>3137.41</v>
      </c>
    </row>
    <row r="28" spans="1:39" s="35" customFormat="1" ht="77.25">
      <c r="A28" s="18">
        <v>25</v>
      </c>
      <c r="B28" s="19" t="s">
        <v>85</v>
      </c>
      <c r="C28" s="20" t="s">
        <v>129</v>
      </c>
      <c r="D28" s="21" t="s">
        <v>87</v>
      </c>
      <c r="E28" s="20" t="s">
        <v>44</v>
      </c>
      <c r="F28" s="21" t="s">
        <v>52</v>
      </c>
      <c r="G28" s="22" t="s">
        <v>92</v>
      </c>
      <c r="H28" s="23" t="s">
        <v>159</v>
      </c>
      <c r="I28" s="21" t="s">
        <v>97</v>
      </c>
      <c r="J28" s="24"/>
      <c r="K28" s="25" t="s">
        <v>73</v>
      </c>
      <c r="L28" s="26">
        <v>11</v>
      </c>
      <c r="M28" s="21" t="s">
        <v>77</v>
      </c>
      <c r="N28" s="19" t="s">
        <v>74</v>
      </c>
      <c r="O28" s="19" t="s">
        <v>174</v>
      </c>
      <c r="P28" s="18" t="s">
        <v>52</v>
      </c>
      <c r="Q28" s="18" t="s">
        <v>44</v>
      </c>
      <c r="R28" s="19" t="s">
        <v>74</v>
      </c>
      <c r="S28" s="19" t="s">
        <v>174</v>
      </c>
      <c r="T28" s="18" t="s">
        <v>52</v>
      </c>
      <c r="U28" s="18" t="s">
        <v>44</v>
      </c>
      <c r="V28" s="25" t="s">
        <v>178</v>
      </c>
      <c r="W28" s="27">
        <v>7.94</v>
      </c>
      <c r="X28" s="27">
        <v>0</v>
      </c>
      <c r="Y28" s="28">
        <v>0</v>
      </c>
      <c r="Z28" s="29"/>
      <c r="AA28" s="29"/>
      <c r="AB28" s="29"/>
      <c r="AC28" s="29"/>
      <c r="AD28" s="30">
        <f t="shared" si="0"/>
        <v>0</v>
      </c>
      <c r="AE28" s="31">
        <v>0.0939</v>
      </c>
      <c r="AF28" s="31">
        <v>0.0102</v>
      </c>
      <c r="AG28" s="32">
        <v>0.08</v>
      </c>
      <c r="AH28" s="32">
        <v>1.92</v>
      </c>
      <c r="AI28" s="32">
        <v>6.48</v>
      </c>
      <c r="AJ28" s="32">
        <v>2.2</v>
      </c>
      <c r="AK28" s="33">
        <v>0</v>
      </c>
      <c r="AL28" s="33">
        <v>0.0762</v>
      </c>
      <c r="AM28" s="57">
        <f t="shared" si="1"/>
        <v>3226.9700000000003</v>
      </c>
    </row>
    <row r="29" spans="1:39" s="35" customFormat="1" ht="77.25">
      <c r="A29" s="18">
        <v>26</v>
      </c>
      <c r="B29" s="19" t="s">
        <v>85</v>
      </c>
      <c r="C29" s="20" t="s">
        <v>88</v>
      </c>
      <c r="D29" s="21" t="s">
        <v>124</v>
      </c>
      <c r="E29" s="20" t="s">
        <v>44</v>
      </c>
      <c r="F29" s="21" t="s">
        <v>52</v>
      </c>
      <c r="G29" s="22" t="s">
        <v>92</v>
      </c>
      <c r="H29" s="23" t="s">
        <v>160</v>
      </c>
      <c r="I29" s="21" t="s">
        <v>97</v>
      </c>
      <c r="J29" s="24"/>
      <c r="K29" s="25" t="s">
        <v>73</v>
      </c>
      <c r="L29" s="26">
        <v>1</v>
      </c>
      <c r="M29" s="21" t="s">
        <v>77</v>
      </c>
      <c r="N29" s="19" t="s">
        <v>74</v>
      </c>
      <c r="O29" s="19" t="s">
        <v>174</v>
      </c>
      <c r="P29" s="18" t="s">
        <v>52</v>
      </c>
      <c r="Q29" s="18" t="s">
        <v>44</v>
      </c>
      <c r="R29" s="19" t="s">
        <v>74</v>
      </c>
      <c r="S29" s="19" t="s">
        <v>174</v>
      </c>
      <c r="T29" s="18" t="s">
        <v>52</v>
      </c>
      <c r="U29" s="18" t="s">
        <v>44</v>
      </c>
      <c r="V29" s="25" t="s">
        <v>178</v>
      </c>
      <c r="W29" s="28">
        <v>4.76</v>
      </c>
      <c r="X29" s="27">
        <v>0</v>
      </c>
      <c r="Y29" s="28">
        <v>0</v>
      </c>
      <c r="Z29" s="29"/>
      <c r="AA29" s="29"/>
      <c r="AB29" s="29"/>
      <c r="AC29" s="29"/>
      <c r="AD29" s="30">
        <f t="shared" si="0"/>
        <v>0</v>
      </c>
      <c r="AE29" s="31">
        <v>0.0939</v>
      </c>
      <c r="AF29" s="31">
        <v>0.0102</v>
      </c>
      <c r="AG29" s="32">
        <v>0.08</v>
      </c>
      <c r="AH29" s="32">
        <v>1.92</v>
      </c>
      <c r="AI29" s="32">
        <v>6.48</v>
      </c>
      <c r="AJ29" s="32">
        <v>2.2</v>
      </c>
      <c r="AK29" s="33">
        <v>0</v>
      </c>
      <c r="AL29" s="33">
        <v>0.0762</v>
      </c>
      <c r="AM29" s="57">
        <f t="shared" si="1"/>
        <v>1072.22</v>
      </c>
    </row>
    <row r="30" spans="1:39" s="35" customFormat="1" ht="77.25">
      <c r="A30" s="18">
        <v>27</v>
      </c>
      <c r="B30" s="19" t="s">
        <v>85</v>
      </c>
      <c r="C30" s="20" t="s">
        <v>89</v>
      </c>
      <c r="D30" s="21" t="s">
        <v>90</v>
      </c>
      <c r="E30" s="20" t="s">
        <v>44</v>
      </c>
      <c r="F30" s="21" t="s">
        <v>52</v>
      </c>
      <c r="G30" s="22" t="s">
        <v>92</v>
      </c>
      <c r="H30" s="23" t="s">
        <v>161</v>
      </c>
      <c r="I30" s="21" t="s">
        <v>97</v>
      </c>
      <c r="J30" s="24"/>
      <c r="K30" s="25" t="s">
        <v>73</v>
      </c>
      <c r="L30" s="26">
        <v>7</v>
      </c>
      <c r="M30" s="21" t="s">
        <v>77</v>
      </c>
      <c r="N30" s="19" t="s">
        <v>74</v>
      </c>
      <c r="O30" s="19" t="s">
        <v>174</v>
      </c>
      <c r="P30" s="18" t="s">
        <v>52</v>
      </c>
      <c r="Q30" s="18" t="s">
        <v>44</v>
      </c>
      <c r="R30" s="19" t="s">
        <v>74</v>
      </c>
      <c r="S30" s="19" t="s">
        <v>174</v>
      </c>
      <c r="T30" s="18" t="s">
        <v>52</v>
      </c>
      <c r="U30" s="18" t="s">
        <v>44</v>
      </c>
      <c r="V30" s="25" t="s">
        <v>178</v>
      </c>
      <c r="W30" s="28">
        <v>4</v>
      </c>
      <c r="X30" s="27">
        <v>0</v>
      </c>
      <c r="Y30" s="28">
        <v>0</v>
      </c>
      <c r="Z30" s="29"/>
      <c r="AA30" s="29"/>
      <c r="AB30" s="29"/>
      <c r="AC30" s="29"/>
      <c r="AD30" s="30">
        <f t="shared" si="0"/>
        <v>0</v>
      </c>
      <c r="AE30" s="31">
        <v>0.0939</v>
      </c>
      <c r="AF30" s="31">
        <v>0.0102</v>
      </c>
      <c r="AG30" s="32">
        <v>0.08</v>
      </c>
      <c r="AH30" s="32">
        <v>1.92</v>
      </c>
      <c r="AI30" s="32">
        <v>6.48</v>
      </c>
      <c r="AJ30" s="32">
        <v>2.2</v>
      </c>
      <c r="AK30" s="33">
        <v>0</v>
      </c>
      <c r="AL30" s="33">
        <v>0.0762</v>
      </c>
      <c r="AM30" s="57">
        <f t="shared" si="1"/>
        <v>1878.1599999999999</v>
      </c>
    </row>
    <row r="31" spans="1:39" s="35" customFormat="1" ht="77.25">
      <c r="A31" s="18">
        <v>28</v>
      </c>
      <c r="B31" s="19" t="s">
        <v>85</v>
      </c>
      <c r="C31" s="20" t="s">
        <v>89</v>
      </c>
      <c r="D31" s="21" t="s">
        <v>91</v>
      </c>
      <c r="E31" s="20" t="s">
        <v>44</v>
      </c>
      <c r="F31" s="21" t="s">
        <v>52</v>
      </c>
      <c r="G31" s="22" t="s">
        <v>92</v>
      </c>
      <c r="H31" s="23" t="s">
        <v>162</v>
      </c>
      <c r="I31" s="21" t="s">
        <v>97</v>
      </c>
      <c r="J31" s="24"/>
      <c r="K31" s="25" t="s">
        <v>73</v>
      </c>
      <c r="L31" s="26">
        <v>4</v>
      </c>
      <c r="M31" s="21" t="s">
        <v>77</v>
      </c>
      <c r="N31" s="19" t="s">
        <v>74</v>
      </c>
      <c r="O31" s="19" t="s">
        <v>174</v>
      </c>
      <c r="P31" s="18" t="s">
        <v>52</v>
      </c>
      <c r="Q31" s="18" t="s">
        <v>44</v>
      </c>
      <c r="R31" s="19" t="s">
        <v>74</v>
      </c>
      <c r="S31" s="19" t="s">
        <v>174</v>
      </c>
      <c r="T31" s="18" t="s">
        <v>52</v>
      </c>
      <c r="U31" s="18" t="s">
        <v>44</v>
      </c>
      <c r="V31" s="25" t="s">
        <v>178</v>
      </c>
      <c r="W31" s="28">
        <v>1.6</v>
      </c>
      <c r="X31" s="27">
        <v>0</v>
      </c>
      <c r="Y31" s="28">
        <v>0</v>
      </c>
      <c r="Z31" s="29"/>
      <c r="AA31" s="29"/>
      <c r="AB31" s="29"/>
      <c r="AC31" s="29"/>
      <c r="AD31" s="30">
        <f t="shared" si="0"/>
        <v>0</v>
      </c>
      <c r="AE31" s="31">
        <v>0.0939</v>
      </c>
      <c r="AF31" s="31">
        <v>0.0102</v>
      </c>
      <c r="AG31" s="32">
        <v>0.08</v>
      </c>
      <c r="AH31" s="32">
        <v>1.92</v>
      </c>
      <c r="AI31" s="32">
        <v>6.48</v>
      </c>
      <c r="AJ31" s="32">
        <v>2.2</v>
      </c>
      <c r="AK31" s="33">
        <v>0</v>
      </c>
      <c r="AL31" s="33">
        <v>0.0762</v>
      </c>
      <c r="AM31" s="57">
        <f t="shared" si="1"/>
        <v>967.8400000000001</v>
      </c>
    </row>
    <row r="32" spans="1:39" s="35" customFormat="1" ht="77.25">
      <c r="A32" s="18">
        <v>29</v>
      </c>
      <c r="B32" s="19" t="s">
        <v>93</v>
      </c>
      <c r="C32" s="20" t="s">
        <v>124</v>
      </c>
      <c r="D32" s="21" t="s">
        <v>94</v>
      </c>
      <c r="E32" s="20" t="s">
        <v>49</v>
      </c>
      <c r="F32" s="21" t="s">
        <v>52</v>
      </c>
      <c r="G32" s="22" t="s">
        <v>92</v>
      </c>
      <c r="H32" s="23" t="s">
        <v>163</v>
      </c>
      <c r="I32" s="21" t="s">
        <v>97</v>
      </c>
      <c r="J32" s="24"/>
      <c r="K32" s="25" t="s">
        <v>73</v>
      </c>
      <c r="L32" s="26">
        <v>2</v>
      </c>
      <c r="M32" s="21" t="s">
        <v>77</v>
      </c>
      <c r="N32" s="19" t="s">
        <v>74</v>
      </c>
      <c r="O32" s="19" t="s">
        <v>174</v>
      </c>
      <c r="P32" s="18" t="s">
        <v>52</v>
      </c>
      <c r="Q32" s="18" t="s">
        <v>44</v>
      </c>
      <c r="R32" s="19" t="s">
        <v>74</v>
      </c>
      <c r="S32" s="19" t="s">
        <v>174</v>
      </c>
      <c r="T32" s="18" t="s">
        <v>52</v>
      </c>
      <c r="U32" s="18" t="s">
        <v>44</v>
      </c>
      <c r="V32" s="25" t="s">
        <v>178</v>
      </c>
      <c r="W32" s="28">
        <v>2</v>
      </c>
      <c r="X32" s="27">
        <v>0</v>
      </c>
      <c r="Y32" s="28">
        <v>0</v>
      </c>
      <c r="Z32" s="29"/>
      <c r="AA32" s="29"/>
      <c r="AB32" s="29"/>
      <c r="AC32" s="29"/>
      <c r="AD32" s="30">
        <f t="shared" si="0"/>
        <v>0</v>
      </c>
      <c r="AE32" s="31">
        <v>0.0939</v>
      </c>
      <c r="AF32" s="31">
        <v>0.0102</v>
      </c>
      <c r="AG32" s="32">
        <v>0.08</v>
      </c>
      <c r="AH32" s="32">
        <v>1.92</v>
      </c>
      <c r="AI32" s="32">
        <v>6.48</v>
      </c>
      <c r="AJ32" s="32">
        <v>2.2</v>
      </c>
      <c r="AK32" s="33">
        <v>0</v>
      </c>
      <c r="AL32" s="33">
        <v>0.0762</v>
      </c>
      <c r="AM32" s="57">
        <f t="shared" si="1"/>
        <v>725.96</v>
      </c>
    </row>
    <row r="33" spans="1:39" s="35" customFormat="1" ht="77.25">
      <c r="A33" s="18">
        <v>30</v>
      </c>
      <c r="B33" s="19" t="s">
        <v>95</v>
      </c>
      <c r="C33" s="20" t="s">
        <v>98</v>
      </c>
      <c r="D33" s="21" t="s">
        <v>99</v>
      </c>
      <c r="E33" s="20" t="s">
        <v>44</v>
      </c>
      <c r="F33" s="21" t="s">
        <v>52</v>
      </c>
      <c r="G33" s="22" t="s">
        <v>69</v>
      </c>
      <c r="H33" s="23" t="s">
        <v>164</v>
      </c>
      <c r="I33" s="21" t="s">
        <v>97</v>
      </c>
      <c r="J33" s="24"/>
      <c r="K33" s="25" t="s">
        <v>73</v>
      </c>
      <c r="L33" s="26">
        <v>2</v>
      </c>
      <c r="M33" s="21" t="s">
        <v>77</v>
      </c>
      <c r="N33" s="19" t="s">
        <v>74</v>
      </c>
      <c r="O33" s="19" t="s">
        <v>174</v>
      </c>
      <c r="P33" s="18" t="s">
        <v>52</v>
      </c>
      <c r="Q33" s="18" t="s">
        <v>44</v>
      </c>
      <c r="R33" s="19" t="s">
        <v>74</v>
      </c>
      <c r="S33" s="19" t="s">
        <v>174</v>
      </c>
      <c r="T33" s="18" t="s">
        <v>52</v>
      </c>
      <c r="U33" s="18" t="s">
        <v>44</v>
      </c>
      <c r="V33" s="25" t="s">
        <v>178</v>
      </c>
      <c r="W33" s="28">
        <v>6</v>
      </c>
      <c r="X33" s="27">
        <v>0</v>
      </c>
      <c r="Y33" s="28">
        <v>0</v>
      </c>
      <c r="Z33" s="29"/>
      <c r="AA33" s="29"/>
      <c r="AB33" s="29"/>
      <c r="AC33" s="29"/>
      <c r="AD33" s="30">
        <f t="shared" si="0"/>
        <v>0</v>
      </c>
      <c r="AE33" s="31">
        <v>0.1467</v>
      </c>
      <c r="AF33" s="31">
        <v>0.0102</v>
      </c>
      <c r="AG33" s="32">
        <v>0.08</v>
      </c>
      <c r="AH33" s="32">
        <v>1.92</v>
      </c>
      <c r="AI33" s="32">
        <v>4.03</v>
      </c>
      <c r="AJ33" s="32">
        <v>2.2</v>
      </c>
      <c r="AK33" s="33">
        <v>0</v>
      </c>
      <c r="AL33" s="33">
        <v>0.0762</v>
      </c>
      <c r="AM33" s="57">
        <f t="shared" si="1"/>
        <v>1655.16</v>
      </c>
    </row>
    <row r="34" spans="1:39" s="35" customFormat="1" ht="77.25">
      <c r="A34" s="18">
        <v>31</v>
      </c>
      <c r="B34" s="19" t="s">
        <v>85</v>
      </c>
      <c r="C34" s="20" t="s">
        <v>100</v>
      </c>
      <c r="D34" s="21" t="s">
        <v>124</v>
      </c>
      <c r="E34" s="20" t="s">
        <v>44</v>
      </c>
      <c r="F34" s="21" t="s">
        <v>52</v>
      </c>
      <c r="G34" s="22" t="s">
        <v>92</v>
      </c>
      <c r="H34" s="23" t="s">
        <v>165</v>
      </c>
      <c r="I34" s="21" t="s">
        <v>97</v>
      </c>
      <c r="J34" s="24"/>
      <c r="K34" s="25" t="s">
        <v>73</v>
      </c>
      <c r="L34" s="26">
        <v>11</v>
      </c>
      <c r="M34" s="21" t="s">
        <v>77</v>
      </c>
      <c r="N34" s="19" t="s">
        <v>74</v>
      </c>
      <c r="O34" s="19" t="s">
        <v>174</v>
      </c>
      <c r="P34" s="18" t="s">
        <v>52</v>
      </c>
      <c r="Q34" s="18" t="s">
        <v>44</v>
      </c>
      <c r="R34" s="19" t="s">
        <v>74</v>
      </c>
      <c r="S34" s="19" t="s">
        <v>174</v>
      </c>
      <c r="T34" s="18" t="s">
        <v>52</v>
      </c>
      <c r="U34" s="18" t="s">
        <v>44</v>
      </c>
      <c r="V34" s="25" t="s">
        <v>178</v>
      </c>
      <c r="W34" s="28">
        <v>6</v>
      </c>
      <c r="X34" s="27">
        <v>0</v>
      </c>
      <c r="Y34" s="28">
        <v>0</v>
      </c>
      <c r="Z34" s="29"/>
      <c r="AA34" s="29"/>
      <c r="AB34" s="29"/>
      <c r="AC34" s="29"/>
      <c r="AD34" s="30">
        <f t="shared" si="0"/>
        <v>0</v>
      </c>
      <c r="AE34" s="31">
        <v>0.0939</v>
      </c>
      <c r="AF34" s="31">
        <v>0.0102</v>
      </c>
      <c r="AG34" s="32">
        <v>0.08</v>
      </c>
      <c r="AH34" s="32">
        <v>1.92</v>
      </c>
      <c r="AI34" s="32">
        <v>6.48</v>
      </c>
      <c r="AJ34" s="32">
        <v>2.2</v>
      </c>
      <c r="AK34" s="33">
        <v>0</v>
      </c>
      <c r="AL34" s="33">
        <v>0.0762</v>
      </c>
      <c r="AM34" s="57">
        <f t="shared" si="1"/>
        <v>2872.92</v>
      </c>
    </row>
    <row r="35" spans="1:39" s="35" customFormat="1" ht="77.25">
      <c r="A35" s="18">
        <v>32</v>
      </c>
      <c r="B35" s="19" t="s">
        <v>34</v>
      </c>
      <c r="C35" s="20" t="s">
        <v>124</v>
      </c>
      <c r="D35" s="21" t="s">
        <v>124</v>
      </c>
      <c r="E35" s="20" t="s">
        <v>45</v>
      </c>
      <c r="F35" s="21" t="s">
        <v>133</v>
      </c>
      <c r="G35" s="22" t="s">
        <v>69</v>
      </c>
      <c r="H35" s="23" t="s">
        <v>166</v>
      </c>
      <c r="I35" s="21" t="s">
        <v>97</v>
      </c>
      <c r="J35" s="24"/>
      <c r="K35" s="25" t="s">
        <v>73</v>
      </c>
      <c r="L35" s="26">
        <v>11</v>
      </c>
      <c r="M35" s="21" t="s">
        <v>77</v>
      </c>
      <c r="N35" s="19" t="s">
        <v>74</v>
      </c>
      <c r="O35" s="19" t="s">
        <v>174</v>
      </c>
      <c r="P35" s="18" t="s">
        <v>52</v>
      </c>
      <c r="Q35" s="18" t="s">
        <v>44</v>
      </c>
      <c r="R35" s="19" t="s">
        <v>74</v>
      </c>
      <c r="S35" s="19" t="s">
        <v>174</v>
      </c>
      <c r="T35" s="18" t="s">
        <v>52</v>
      </c>
      <c r="U35" s="18" t="s">
        <v>44</v>
      </c>
      <c r="V35" s="25" t="s">
        <v>178</v>
      </c>
      <c r="W35" s="28">
        <v>1.94</v>
      </c>
      <c r="X35" s="27">
        <v>0</v>
      </c>
      <c r="Y35" s="28">
        <v>0</v>
      </c>
      <c r="Z35" s="29"/>
      <c r="AA35" s="29"/>
      <c r="AB35" s="29"/>
      <c r="AC35" s="29"/>
      <c r="AD35" s="30">
        <f t="shared" si="0"/>
        <v>0</v>
      </c>
      <c r="AE35" s="31">
        <v>0.1467</v>
      </c>
      <c r="AF35" s="31">
        <v>0.0102</v>
      </c>
      <c r="AG35" s="32">
        <v>0.08</v>
      </c>
      <c r="AH35" s="32">
        <v>1.92</v>
      </c>
      <c r="AI35" s="32">
        <v>4.03</v>
      </c>
      <c r="AJ35" s="32">
        <v>2.2</v>
      </c>
      <c r="AK35" s="33">
        <v>0</v>
      </c>
      <c r="AL35" s="33">
        <v>0.0762</v>
      </c>
      <c r="AM35" s="57">
        <f t="shared" si="1"/>
        <v>1587.602</v>
      </c>
    </row>
    <row r="36" spans="1:39" s="35" customFormat="1" ht="77.25">
      <c r="A36" s="18">
        <v>33</v>
      </c>
      <c r="B36" s="19" t="s">
        <v>119</v>
      </c>
      <c r="C36" s="20" t="s">
        <v>106</v>
      </c>
      <c r="D36" s="21" t="s">
        <v>130</v>
      </c>
      <c r="E36" s="20" t="s">
        <v>46</v>
      </c>
      <c r="F36" s="21" t="s">
        <v>53</v>
      </c>
      <c r="G36" s="22" t="s">
        <v>69</v>
      </c>
      <c r="H36" s="23" t="s">
        <v>167</v>
      </c>
      <c r="I36" s="21" t="s">
        <v>97</v>
      </c>
      <c r="J36" s="24"/>
      <c r="K36" s="25" t="s">
        <v>73</v>
      </c>
      <c r="L36" s="26">
        <v>4</v>
      </c>
      <c r="M36" s="21" t="s">
        <v>77</v>
      </c>
      <c r="N36" s="19" t="s">
        <v>74</v>
      </c>
      <c r="O36" s="19" t="s">
        <v>174</v>
      </c>
      <c r="P36" s="18" t="s">
        <v>52</v>
      </c>
      <c r="Q36" s="18" t="s">
        <v>44</v>
      </c>
      <c r="R36" s="19" t="s">
        <v>74</v>
      </c>
      <c r="S36" s="19" t="s">
        <v>174</v>
      </c>
      <c r="T36" s="18" t="s">
        <v>52</v>
      </c>
      <c r="U36" s="18" t="s">
        <v>44</v>
      </c>
      <c r="V36" s="25" t="s">
        <v>178</v>
      </c>
      <c r="W36" s="28">
        <v>1.64</v>
      </c>
      <c r="X36" s="27">
        <v>0</v>
      </c>
      <c r="Y36" s="28">
        <v>0</v>
      </c>
      <c r="Z36" s="29"/>
      <c r="AA36" s="29"/>
      <c r="AB36" s="29"/>
      <c r="AC36" s="29"/>
      <c r="AD36" s="30">
        <f t="shared" si="0"/>
        <v>0</v>
      </c>
      <c r="AE36" s="31">
        <v>0.1467</v>
      </c>
      <c r="AF36" s="31">
        <v>0.0102</v>
      </c>
      <c r="AG36" s="32">
        <v>0.08</v>
      </c>
      <c r="AH36" s="32">
        <v>1.92</v>
      </c>
      <c r="AI36" s="32">
        <v>4.03</v>
      </c>
      <c r="AJ36" s="32">
        <v>2.2</v>
      </c>
      <c r="AK36" s="33">
        <v>0</v>
      </c>
      <c r="AL36" s="33">
        <v>0.0762</v>
      </c>
      <c r="AM36" s="57">
        <f t="shared" si="1"/>
        <v>826.5319999999998</v>
      </c>
    </row>
    <row r="37" spans="1:39" s="35" customFormat="1" ht="77.25">
      <c r="A37" s="18">
        <v>34</v>
      </c>
      <c r="B37" s="54" t="s">
        <v>40</v>
      </c>
      <c r="C37" s="18" t="s">
        <v>124</v>
      </c>
      <c r="D37" s="55" t="s">
        <v>124</v>
      </c>
      <c r="E37" s="38" t="s">
        <v>45</v>
      </c>
      <c r="F37" s="55" t="s">
        <v>133</v>
      </c>
      <c r="G37" s="55" t="s">
        <v>69</v>
      </c>
      <c r="H37" s="61" t="s">
        <v>168</v>
      </c>
      <c r="I37" s="21" t="s">
        <v>97</v>
      </c>
      <c r="J37" s="24"/>
      <c r="K37" s="25" t="s">
        <v>73</v>
      </c>
      <c r="L37" s="25">
        <v>11</v>
      </c>
      <c r="M37" s="21" t="s">
        <v>78</v>
      </c>
      <c r="N37" s="19" t="s">
        <v>75</v>
      </c>
      <c r="O37" s="19" t="s">
        <v>175</v>
      </c>
      <c r="P37" s="18" t="s">
        <v>52</v>
      </c>
      <c r="Q37" s="18" t="s">
        <v>44</v>
      </c>
      <c r="R37" s="19" t="s">
        <v>75</v>
      </c>
      <c r="S37" s="19" t="s">
        <v>175</v>
      </c>
      <c r="T37" s="18" t="s">
        <v>52</v>
      </c>
      <c r="U37" s="18" t="s">
        <v>44</v>
      </c>
      <c r="V37" s="25" t="s">
        <v>178</v>
      </c>
      <c r="W37" s="28">
        <v>2</v>
      </c>
      <c r="X37" s="27">
        <v>0</v>
      </c>
      <c r="Y37" s="28">
        <v>0</v>
      </c>
      <c r="Z37" s="29"/>
      <c r="AA37" s="29"/>
      <c r="AB37" s="29"/>
      <c r="AC37" s="29"/>
      <c r="AD37" s="30">
        <f t="shared" si="0"/>
        <v>0</v>
      </c>
      <c r="AE37" s="31">
        <v>0.1467</v>
      </c>
      <c r="AF37" s="31">
        <v>0.0102</v>
      </c>
      <c r="AG37" s="32">
        <v>0.08</v>
      </c>
      <c r="AH37" s="32">
        <v>1.92</v>
      </c>
      <c r="AI37" s="32">
        <v>4.03</v>
      </c>
      <c r="AJ37" s="32">
        <v>2.2</v>
      </c>
      <c r="AK37" s="33">
        <v>0</v>
      </c>
      <c r="AL37" s="33">
        <v>0.0762</v>
      </c>
      <c r="AM37" s="57">
        <f t="shared" si="1"/>
        <v>1601.7200000000003</v>
      </c>
    </row>
    <row r="38" spans="1:39" s="35" customFormat="1" ht="102.75">
      <c r="A38" s="18">
        <v>35</v>
      </c>
      <c r="B38" s="38" t="s">
        <v>120</v>
      </c>
      <c r="C38" s="38" t="s">
        <v>124</v>
      </c>
      <c r="D38" s="55">
        <v>9</v>
      </c>
      <c r="E38" s="38" t="s">
        <v>50</v>
      </c>
      <c r="F38" s="55" t="s">
        <v>52</v>
      </c>
      <c r="G38" s="55" t="s">
        <v>69</v>
      </c>
      <c r="H38" s="62" t="s">
        <v>169</v>
      </c>
      <c r="I38" s="21" t="s">
        <v>97</v>
      </c>
      <c r="J38" s="25"/>
      <c r="K38" s="25" t="s">
        <v>73</v>
      </c>
      <c r="L38" s="25">
        <v>16</v>
      </c>
      <c r="M38" s="21" t="s">
        <v>78</v>
      </c>
      <c r="N38" s="19" t="s">
        <v>173</v>
      </c>
      <c r="O38" s="19" t="s">
        <v>175</v>
      </c>
      <c r="P38" s="18" t="s">
        <v>52</v>
      </c>
      <c r="Q38" s="18" t="s">
        <v>44</v>
      </c>
      <c r="R38" s="19" t="s">
        <v>173</v>
      </c>
      <c r="S38" s="19" t="s">
        <v>175</v>
      </c>
      <c r="T38" s="18" t="s">
        <v>52</v>
      </c>
      <c r="U38" s="18" t="s">
        <v>44</v>
      </c>
      <c r="V38" s="25" t="s">
        <v>178</v>
      </c>
      <c r="W38" s="28">
        <v>4</v>
      </c>
      <c r="X38" s="27">
        <v>0</v>
      </c>
      <c r="Y38" s="28">
        <v>0</v>
      </c>
      <c r="Z38" s="29"/>
      <c r="AA38" s="29"/>
      <c r="AB38" s="29"/>
      <c r="AC38" s="29"/>
      <c r="AD38" s="30">
        <f t="shared" si="0"/>
        <v>0</v>
      </c>
      <c r="AE38" s="31">
        <v>0.1467</v>
      </c>
      <c r="AF38" s="31">
        <v>0.0102</v>
      </c>
      <c r="AG38" s="32">
        <v>0.08</v>
      </c>
      <c r="AH38" s="32">
        <v>1.92</v>
      </c>
      <c r="AI38" s="32">
        <v>4.03</v>
      </c>
      <c r="AJ38" s="32">
        <v>2.2</v>
      </c>
      <c r="AK38" s="33">
        <v>0</v>
      </c>
      <c r="AL38" s="33">
        <v>0.0762</v>
      </c>
      <c r="AM38" s="57">
        <f t="shared" si="1"/>
        <v>2565.5200000000004</v>
      </c>
    </row>
    <row r="39" spans="1:39" s="35" customFormat="1" ht="102.75">
      <c r="A39" s="63">
        <v>36</v>
      </c>
      <c r="B39" s="64" t="s">
        <v>121</v>
      </c>
      <c r="C39" s="65" t="s">
        <v>124</v>
      </c>
      <c r="D39" s="63" t="s">
        <v>62</v>
      </c>
      <c r="E39" s="65" t="s">
        <v>43</v>
      </c>
      <c r="F39" s="66" t="s">
        <v>52</v>
      </c>
      <c r="G39" s="67" t="s">
        <v>70</v>
      </c>
      <c r="H39" s="68" t="s">
        <v>136</v>
      </c>
      <c r="I39" s="69" t="s">
        <v>97</v>
      </c>
      <c r="J39" s="70"/>
      <c r="K39" s="70" t="s">
        <v>73</v>
      </c>
      <c r="L39" s="70">
        <v>14</v>
      </c>
      <c r="M39" s="69" t="s">
        <v>78</v>
      </c>
      <c r="N39" s="64" t="s">
        <v>173</v>
      </c>
      <c r="O39" s="64" t="s">
        <v>175</v>
      </c>
      <c r="P39" s="63" t="s">
        <v>52</v>
      </c>
      <c r="Q39" s="63" t="s">
        <v>44</v>
      </c>
      <c r="R39" s="64" t="s">
        <v>74</v>
      </c>
      <c r="S39" s="64" t="s">
        <v>174</v>
      </c>
      <c r="T39" s="63" t="s">
        <v>52</v>
      </c>
      <c r="U39" s="63" t="s">
        <v>44</v>
      </c>
      <c r="V39" s="70" t="s">
        <v>178</v>
      </c>
      <c r="W39" s="58">
        <v>4</v>
      </c>
      <c r="X39" s="71">
        <v>4</v>
      </c>
      <c r="Y39" s="58">
        <v>0</v>
      </c>
      <c r="Z39" s="59"/>
      <c r="AA39" s="59"/>
      <c r="AB39" s="59"/>
      <c r="AC39" s="59"/>
      <c r="AD39" s="60">
        <f t="shared" si="0"/>
        <v>0</v>
      </c>
      <c r="AE39" s="72">
        <v>0.1253</v>
      </c>
      <c r="AF39" s="72">
        <v>0.0102</v>
      </c>
      <c r="AG39" s="73">
        <v>0.08</v>
      </c>
      <c r="AH39" s="73">
        <v>1.92</v>
      </c>
      <c r="AI39" s="73">
        <v>4.03</v>
      </c>
      <c r="AJ39" s="73">
        <v>2.2</v>
      </c>
      <c r="AK39" s="74">
        <v>0</v>
      </c>
      <c r="AL39" s="74">
        <v>0.0762</v>
      </c>
      <c r="AM39" s="75">
        <f t="shared" si="1"/>
        <v>3138.24</v>
      </c>
    </row>
    <row r="40" spans="1:39" s="35" customFormat="1" ht="77.25">
      <c r="A40" s="79">
        <v>37</v>
      </c>
      <c r="B40" s="19" t="s">
        <v>122</v>
      </c>
      <c r="C40" s="80" t="s">
        <v>58</v>
      </c>
      <c r="D40" s="79" t="s">
        <v>131</v>
      </c>
      <c r="E40" s="80" t="s">
        <v>44</v>
      </c>
      <c r="F40" s="81" t="s">
        <v>52</v>
      </c>
      <c r="G40" s="22" t="s">
        <v>69</v>
      </c>
      <c r="H40" s="82" t="s">
        <v>170</v>
      </c>
      <c r="I40" s="21" t="s">
        <v>97</v>
      </c>
      <c r="J40" s="83"/>
      <c r="K40" s="83" t="s">
        <v>73</v>
      </c>
      <c r="L40" s="83">
        <v>16</v>
      </c>
      <c r="M40" s="21" t="s">
        <v>77</v>
      </c>
      <c r="N40" s="19" t="s">
        <v>74</v>
      </c>
      <c r="O40" s="19" t="s">
        <v>174</v>
      </c>
      <c r="P40" s="79" t="s">
        <v>52</v>
      </c>
      <c r="Q40" s="79" t="s">
        <v>44</v>
      </c>
      <c r="R40" s="19" t="s">
        <v>74</v>
      </c>
      <c r="S40" s="19" t="s">
        <v>174</v>
      </c>
      <c r="T40" s="79" t="s">
        <v>52</v>
      </c>
      <c r="U40" s="79" t="s">
        <v>44</v>
      </c>
      <c r="V40" s="83" t="s">
        <v>178</v>
      </c>
      <c r="W40" s="84">
        <v>4</v>
      </c>
      <c r="X40" s="27">
        <v>0</v>
      </c>
      <c r="Y40" s="84">
        <v>0</v>
      </c>
      <c r="Z40" s="85"/>
      <c r="AA40" s="85"/>
      <c r="AB40" s="85"/>
      <c r="AC40" s="85"/>
      <c r="AD40" s="86">
        <f>(W40*Z40)+(X40*AA40)+(Y40*AB40)+(AC40*12)</f>
        <v>0</v>
      </c>
      <c r="AE40" s="87">
        <v>0.1467</v>
      </c>
      <c r="AF40" s="87">
        <v>0.0102</v>
      </c>
      <c r="AG40" s="88">
        <v>0.08</v>
      </c>
      <c r="AH40" s="88">
        <v>1.92</v>
      </c>
      <c r="AI40" s="88">
        <v>4.03</v>
      </c>
      <c r="AJ40" s="88">
        <v>2.2</v>
      </c>
      <c r="AK40" s="89">
        <v>0</v>
      </c>
      <c r="AL40" s="89">
        <v>0.0762</v>
      </c>
      <c r="AM40" s="90">
        <f t="shared" si="1"/>
        <v>2565.5200000000004</v>
      </c>
    </row>
    <row r="41" spans="1:39" s="35" customFormat="1" ht="77.25">
      <c r="A41" s="79">
        <v>38</v>
      </c>
      <c r="B41" s="19" t="s">
        <v>123</v>
      </c>
      <c r="C41" s="80" t="s">
        <v>58</v>
      </c>
      <c r="D41" s="79" t="s">
        <v>131</v>
      </c>
      <c r="E41" s="80" t="s">
        <v>44</v>
      </c>
      <c r="F41" s="81" t="s">
        <v>52</v>
      </c>
      <c r="G41" s="22" t="s">
        <v>69</v>
      </c>
      <c r="H41" s="82" t="s">
        <v>171</v>
      </c>
      <c r="I41" s="21" t="s">
        <v>97</v>
      </c>
      <c r="J41" s="83"/>
      <c r="K41" s="83" t="s">
        <v>73</v>
      </c>
      <c r="L41" s="83">
        <v>25</v>
      </c>
      <c r="M41" s="21" t="s">
        <v>77</v>
      </c>
      <c r="N41" s="19" t="s">
        <v>74</v>
      </c>
      <c r="O41" s="19" t="s">
        <v>174</v>
      </c>
      <c r="P41" s="79" t="s">
        <v>52</v>
      </c>
      <c r="Q41" s="79" t="s">
        <v>44</v>
      </c>
      <c r="R41" s="19" t="s">
        <v>74</v>
      </c>
      <c r="S41" s="19" t="s">
        <v>174</v>
      </c>
      <c r="T41" s="79" t="s">
        <v>52</v>
      </c>
      <c r="U41" s="79" t="s">
        <v>44</v>
      </c>
      <c r="V41" s="83" t="s">
        <v>178</v>
      </c>
      <c r="W41" s="84">
        <v>8</v>
      </c>
      <c r="X41" s="27">
        <v>0</v>
      </c>
      <c r="Y41" s="84">
        <v>0</v>
      </c>
      <c r="Z41" s="85"/>
      <c r="AA41" s="85"/>
      <c r="AB41" s="85"/>
      <c r="AC41" s="85"/>
      <c r="AD41" s="86">
        <f>(W41*Z41)+(X41*AA41)+(Y41*AB41)+(AC41*12)</f>
        <v>0</v>
      </c>
      <c r="AE41" s="87">
        <v>0.1467</v>
      </c>
      <c r="AF41" s="87">
        <v>0.0102</v>
      </c>
      <c r="AG41" s="88">
        <v>0.08</v>
      </c>
      <c r="AH41" s="88">
        <v>1.92</v>
      </c>
      <c r="AI41" s="88">
        <v>4.03</v>
      </c>
      <c r="AJ41" s="88">
        <v>2.2</v>
      </c>
      <c r="AK41" s="89">
        <v>0</v>
      </c>
      <c r="AL41" s="89">
        <v>0.0762</v>
      </c>
      <c r="AM41" s="90">
        <f t="shared" si="1"/>
        <v>4394.48</v>
      </c>
    </row>
    <row r="42" spans="1:39" s="35" customFormat="1" ht="77.25">
      <c r="A42" s="79">
        <v>39</v>
      </c>
      <c r="B42" s="19" t="s">
        <v>120</v>
      </c>
      <c r="C42" s="80" t="s">
        <v>124</v>
      </c>
      <c r="D42" s="79" t="s">
        <v>132</v>
      </c>
      <c r="E42" s="80" t="s">
        <v>45</v>
      </c>
      <c r="F42" s="81" t="s">
        <v>133</v>
      </c>
      <c r="G42" s="22" t="s">
        <v>70</v>
      </c>
      <c r="H42" s="82" t="s">
        <v>172</v>
      </c>
      <c r="I42" s="21" t="s">
        <v>97</v>
      </c>
      <c r="J42" s="83"/>
      <c r="K42" s="83" t="s">
        <v>73</v>
      </c>
      <c r="L42" s="83">
        <v>16</v>
      </c>
      <c r="M42" s="21" t="s">
        <v>77</v>
      </c>
      <c r="N42" s="19" t="s">
        <v>74</v>
      </c>
      <c r="O42" s="19" t="s">
        <v>174</v>
      </c>
      <c r="P42" s="79" t="s">
        <v>52</v>
      </c>
      <c r="Q42" s="79" t="s">
        <v>44</v>
      </c>
      <c r="R42" s="19" t="s">
        <v>74</v>
      </c>
      <c r="S42" s="19" t="s">
        <v>174</v>
      </c>
      <c r="T42" s="79" t="s">
        <v>52</v>
      </c>
      <c r="U42" s="79" t="s">
        <v>44</v>
      </c>
      <c r="V42" s="83" t="s">
        <v>178</v>
      </c>
      <c r="W42" s="84">
        <v>4</v>
      </c>
      <c r="X42" s="27">
        <v>4</v>
      </c>
      <c r="Y42" s="84">
        <v>0</v>
      </c>
      <c r="Z42" s="85"/>
      <c r="AA42" s="85"/>
      <c r="AB42" s="85"/>
      <c r="AC42" s="85"/>
      <c r="AD42" s="86">
        <f>(W42*Z42)+(X42*AA42)+(Y42*AB42)+(AC42*12)</f>
        <v>0</v>
      </c>
      <c r="AE42" s="87">
        <v>0.1253</v>
      </c>
      <c r="AF42" s="87">
        <v>0.0102</v>
      </c>
      <c r="AG42" s="88">
        <v>0.08</v>
      </c>
      <c r="AH42" s="88">
        <v>1.92</v>
      </c>
      <c r="AI42" s="88">
        <v>4.03</v>
      </c>
      <c r="AJ42" s="88">
        <v>2.2</v>
      </c>
      <c r="AK42" s="89">
        <v>0</v>
      </c>
      <c r="AL42" s="89">
        <v>0.0762</v>
      </c>
      <c r="AM42" s="90">
        <f t="shared" si="1"/>
        <v>3335.5199999999995</v>
      </c>
    </row>
    <row r="43" spans="1:39" s="35" customFormat="1" ht="12" customHeight="1">
      <c r="A43" s="39"/>
      <c r="B43" s="39"/>
      <c r="C43" s="39"/>
      <c r="D43" s="39"/>
      <c r="E43" s="39"/>
      <c r="F43" s="39"/>
      <c r="G43" s="39"/>
      <c r="H43" s="40"/>
      <c r="I43" s="76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114" t="s">
        <v>184</v>
      </c>
      <c r="V43" s="115"/>
      <c r="W43" s="118">
        <f>SUM(W4:W42)</f>
        <v>440.18</v>
      </c>
      <c r="X43" s="118">
        <f>SUM(X4:X42)</f>
        <v>258.94</v>
      </c>
      <c r="Y43" s="118">
        <f>SUM(Y4:Y39)</f>
        <v>0</v>
      </c>
      <c r="Z43" s="77"/>
      <c r="AA43" s="78"/>
      <c r="AB43" s="78"/>
      <c r="AC43" s="78"/>
      <c r="AD43" s="109">
        <f>SUM(AD4:AD39)</f>
        <v>0</v>
      </c>
      <c r="AE43" s="39"/>
      <c r="AF43" s="39"/>
      <c r="AG43" s="39"/>
      <c r="AH43" s="39"/>
      <c r="AI43" s="39"/>
      <c r="AJ43" s="41"/>
      <c r="AK43" s="41"/>
      <c r="AL43" s="41"/>
      <c r="AM43" s="41"/>
    </row>
    <row r="44" spans="1:39" s="35" customFormat="1" ht="23.25" customHeight="1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116"/>
      <c r="V44" s="117"/>
      <c r="W44" s="119"/>
      <c r="X44" s="119"/>
      <c r="Y44" s="119"/>
      <c r="Z44" s="39"/>
      <c r="AA44" s="39"/>
      <c r="AB44" s="39"/>
      <c r="AC44" s="39"/>
      <c r="AD44" s="110"/>
      <c r="AE44" s="39"/>
      <c r="AF44" s="39"/>
      <c r="AG44" s="39"/>
      <c r="AH44" s="39"/>
      <c r="AI44" s="111" t="s">
        <v>15</v>
      </c>
      <c r="AJ44" s="111"/>
      <c r="AK44" s="83"/>
      <c r="AL44" s="83"/>
      <c r="AM44" s="56">
        <f>SUM(AM4:AM39)</f>
        <v>227520.856</v>
      </c>
    </row>
    <row r="45" spans="1:39" s="35" customFormat="1" ht="12" customHeight="1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s="35" customFormat="1" ht="31.5" customHeight="1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s="35" customFormat="1" ht="32.25" customHeight="1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2" t="s">
        <v>19</v>
      </c>
      <c r="V47" s="43"/>
      <c r="W47" s="43"/>
      <c r="X47" s="43"/>
      <c r="Y47" s="43"/>
      <c r="Z47" s="43"/>
      <c r="AA47" s="43"/>
      <c r="AB47" s="43"/>
      <c r="AC47" s="43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s="35" customFormat="1" ht="31.5" customHeight="1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2" t="s">
        <v>25</v>
      </c>
      <c r="V48" s="43"/>
      <c r="W48" s="43"/>
      <c r="X48" s="43"/>
      <c r="Y48" s="43"/>
      <c r="Z48" s="43"/>
      <c r="AA48" s="43"/>
      <c r="AB48" s="43"/>
      <c r="AC48" s="43"/>
      <c r="AD48" s="39"/>
      <c r="AE48" s="39"/>
      <c r="AF48" s="91" t="s">
        <v>21</v>
      </c>
      <c r="AG48" s="91"/>
      <c r="AH48" s="91"/>
      <c r="AI48" s="91"/>
      <c r="AJ48" s="113">
        <f>AM44</f>
        <v>227520.856</v>
      </c>
      <c r="AK48" s="113"/>
      <c r="AL48" s="113"/>
      <c r="AM48" s="113"/>
    </row>
    <row r="49" spans="1:39" s="35" customFormat="1" ht="39" customHeight="1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2" t="s">
        <v>26</v>
      </c>
      <c r="V49" s="43"/>
      <c r="W49" s="43"/>
      <c r="X49" s="43"/>
      <c r="Y49" s="43"/>
      <c r="Z49" s="43"/>
      <c r="AA49" s="43"/>
      <c r="AB49" s="43"/>
      <c r="AC49" s="43"/>
      <c r="AD49" s="39"/>
      <c r="AE49" s="39"/>
      <c r="AF49" s="91"/>
      <c r="AG49" s="91"/>
      <c r="AH49" s="91"/>
      <c r="AI49" s="91"/>
      <c r="AJ49" s="113"/>
      <c r="AK49" s="113"/>
      <c r="AL49" s="113"/>
      <c r="AM49" s="113"/>
    </row>
    <row r="50" spans="1:39" s="35" customFormat="1" ht="22.5" customHeight="1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91"/>
      <c r="AG50" s="91"/>
      <c r="AH50" s="91"/>
      <c r="AI50" s="91"/>
      <c r="AJ50" s="113"/>
      <c r="AK50" s="113"/>
      <c r="AL50" s="113"/>
      <c r="AM50" s="113"/>
    </row>
    <row r="51" spans="1:39" s="35" customFormat="1" ht="12" customHeight="1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91" t="s">
        <v>22</v>
      </c>
      <c r="AG51" s="91"/>
      <c r="AH51" s="91"/>
      <c r="AI51" s="91"/>
      <c r="AJ51" s="121"/>
      <c r="AK51" s="121"/>
      <c r="AL51" s="121"/>
      <c r="AM51" s="121"/>
    </row>
    <row r="52" spans="1:39" s="35" customFormat="1" ht="12" customHeight="1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91"/>
      <c r="AG52" s="91"/>
      <c r="AH52" s="91"/>
      <c r="AI52" s="91"/>
      <c r="AJ52" s="121"/>
      <c r="AK52" s="121"/>
      <c r="AL52" s="121"/>
      <c r="AM52" s="121"/>
    </row>
    <row r="53" spans="1:39" s="35" customFormat="1" ht="48" customHeight="1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91"/>
      <c r="AG53" s="91"/>
      <c r="AH53" s="91"/>
      <c r="AI53" s="91"/>
      <c r="AJ53" s="121"/>
      <c r="AK53" s="121"/>
      <c r="AL53" s="121"/>
      <c r="AM53" s="121"/>
    </row>
    <row r="54" spans="1:39" s="35" customFormat="1" ht="12" customHeight="1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91"/>
      <c r="AG54" s="91"/>
      <c r="AH54" s="91"/>
      <c r="AI54" s="91"/>
      <c r="AJ54" s="121"/>
      <c r="AK54" s="121"/>
      <c r="AL54" s="121"/>
      <c r="AM54" s="121"/>
    </row>
    <row r="55" spans="1:39" s="35" customFormat="1" ht="12" customHeight="1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91"/>
      <c r="AG55" s="91"/>
      <c r="AH55" s="91"/>
      <c r="AI55" s="91"/>
      <c r="AJ55" s="121"/>
      <c r="AK55" s="121"/>
      <c r="AL55" s="121"/>
      <c r="AM55" s="121"/>
    </row>
    <row r="56" spans="1:39" s="35" customFormat="1" ht="12" customHeight="1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4"/>
      <c r="AG56" s="44"/>
      <c r="AH56" s="44"/>
      <c r="AI56" s="45"/>
      <c r="AJ56" s="45"/>
      <c r="AK56" s="45"/>
      <c r="AL56" s="45"/>
      <c r="AM56" s="45"/>
    </row>
    <row r="57" spans="1:39" s="35" customFormat="1" ht="12" customHeight="1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91" t="s">
        <v>23</v>
      </c>
      <c r="AG57" s="91"/>
      <c r="AH57" s="91"/>
      <c r="AI57" s="91"/>
      <c r="AJ57" s="92">
        <f>AJ48+AJ51</f>
        <v>227520.856</v>
      </c>
      <c r="AK57" s="93"/>
      <c r="AL57" s="93"/>
      <c r="AM57" s="94"/>
    </row>
    <row r="58" spans="1:39" s="35" customFormat="1" ht="12" customHeight="1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91"/>
      <c r="AG58" s="91"/>
      <c r="AH58" s="91"/>
      <c r="AI58" s="91"/>
      <c r="AJ58" s="95"/>
      <c r="AK58" s="96"/>
      <c r="AL58" s="96"/>
      <c r="AM58" s="97"/>
    </row>
    <row r="59" spans="1:39" s="35" customFormat="1" ht="12" customHeight="1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91"/>
      <c r="AG59" s="91"/>
      <c r="AH59" s="91"/>
      <c r="AI59" s="91"/>
      <c r="AJ59" s="95"/>
      <c r="AK59" s="96"/>
      <c r="AL59" s="96"/>
      <c r="AM59" s="97"/>
    </row>
    <row r="60" spans="1:39" s="35" customFormat="1" ht="62.25" customHeight="1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91"/>
      <c r="AG60" s="91"/>
      <c r="AH60" s="91"/>
      <c r="AI60" s="91"/>
      <c r="AJ60" s="98"/>
      <c r="AK60" s="99"/>
      <c r="AL60" s="99"/>
      <c r="AM60" s="100"/>
    </row>
    <row r="61" spans="1:39" s="35" customFormat="1" ht="12" customHeight="1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4"/>
      <c r="AG61" s="44"/>
      <c r="AH61" s="44"/>
      <c r="AI61" s="45"/>
      <c r="AJ61" s="45"/>
      <c r="AK61" s="45"/>
      <c r="AL61" s="45"/>
      <c r="AM61" s="45"/>
    </row>
    <row r="62" spans="1:39" s="35" customFormat="1" ht="12" customHeight="1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91" t="s">
        <v>17</v>
      </c>
      <c r="AG62" s="91"/>
      <c r="AH62" s="91"/>
      <c r="AI62" s="91"/>
      <c r="AJ62" s="101">
        <v>0.23</v>
      </c>
      <c r="AK62" s="101"/>
      <c r="AL62" s="101"/>
      <c r="AM62" s="91"/>
    </row>
    <row r="63" spans="1:39" s="35" customFormat="1" ht="12" customHeight="1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91"/>
      <c r="AG63" s="91"/>
      <c r="AH63" s="91"/>
      <c r="AI63" s="91"/>
      <c r="AJ63" s="91"/>
      <c r="AK63" s="91"/>
      <c r="AL63" s="91"/>
      <c r="AM63" s="91"/>
    </row>
    <row r="64" spans="1:39" s="35" customFormat="1" ht="12" customHeight="1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91"/>
      <c r="AG64" s="91"/>
      <c r="AH64" s="91"/>
      <c r="AI64" s="91"/>
      <c r="AJ64" s="91"/>
      <c r="AK64" s="91"/>
      <c r="AL64" s="91"/>
      <c r="AM64" s="91"/>
    </row>
    <row r="65" spans="1:39" s="35" customFormat="1" ht="12" customHeight="1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4"/>
      <c r="AG65" s="44"/>
      <c r="AH65" s="44"/>
      <c r="AI65" s="45"/>
      <c r="AJ65" s="45"/>
      <c r="AK65" s="45"/>
      <c r="AL65" s="45"/>
      <c r="AM65" s="45"/>
    </row>
    <row r="66" spans="1:39" s="35" customFormat="1" ht="12" customHeight="1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4"/>
      <c r="AG66" s="44"/>
      <c r="AH66" s="44"/>
      <c r="AI66" s="45"/>
      <c r="AJ66" s="45"/>
      <c r="AK66" s="45"/>
      <c r="AL66" s="45"/>
      <c r="AM66" s="45"/>
    </row>
    <row r="67" spans="1:39" s="35" customFormat="1" ht="12" customHeight="1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91" t="s">
        <v>18</v>
      </c>
      <c r="AG67" s="91"/>
      <c r="AH67" s="91"/>
      <c r="AI67" s="91"/>
      <c r="AJ67" s="120">
        <f>AJ57*AJ62</f>
        <v>52329.79688</v>
      </c>
      <c r="AK67" s="93"/>
      <c r="AL67" s="93"/>
      <c r="AM67" s="94"/>
    </row>
    <row r="68" spans="1:39" s="35" customFormat="1" ht="12" customHeight="1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91"/>
      <c r="AG68" s="91"/>
      <c r="AH68" s="91"/>
      <c r="AI68" s="91"/>
      <c r="AJ68" s="95"/>
      <c r="AK68" s="96"/>
      <c r="AL68" s="96"/>
      <c r="AM68" s="97"/>
    </row>
    <row r="69" spans="1:39" s="35" customFormat="1" ht="12" customHeight="1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91"/>
      <c r="AG69" s="91"/>
      <c r="AH69" s="91"/>
      <c r="AI69" s="91"/>
      <c r="AJ69" s="95"/>
      <c r="AK69" s="96"/>
      <c r="AL69" s="96"/>
      <c r="AM69" s="97"/>
    </row>
    <row r="70" spans="1:39" s="35" customFormat="1" ht="12" customHeight="1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91"/>
      <c r="AG70" s="91"/>
      <c r="AH70" s="91"/>
      <c r="AI70" s="91"/>
      <c r="AJ70" s="95"/>
      <c r="AK70" s="96"/>
      <c r="AL70" s="96"/>
      <c r="AM70" s="97"/>
    </row>
    <row r="71" spans="1:39" s="35" customFormat="1" ht="12" customHeight="1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91"/>
      <c r="AG71" s="91"/>
      <c r="AH71" s="91"/>
      <c r="AI71" s="91"/>
      <c r="AJ71" s="98"/>
      <c r="AK71" s="99"/>
      <c r="AL71" s="99"/>
      <c r="AM71" s="100"/>
    </row>
    <row r="72" spans="1:39" s="35" customFormat="1" ht="12" customHeight="1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4"/>
      <c r="AG72" s="44"/>
      <c r="AH72" s="44"/>
      <c r="AI72" s="45"/>
      <c r="AJ72" s="45"/>
      <c r="AK72" s="45"/>
      <c r="AL72" s="45"/>
      <c r="AM72" s="45"/>
    </row>
    <row r="73" spans="1:39" s="35" customFormat="1" ht="12" customHeight="1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91" t="s">
        <v>24</v>
      </c>
      <c r="AG73" s="91"/>
      <c r="AH73" s="91"/>
      <c r="AI73" s="91"/>
      <c r="AJ73" s="112">
        <f>AJ57+AJ67</f>
        <v>279850.65288</v>
      </c>
      <c r="AK73" s="112"/>
      <c r="AL73" s="112"/>
      <c r="AM73" s="112"/>
    </row>
    <row r="74" spans="1:39" s="35" customFormat="1" ht="12" customHeight="1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91"/>
      <c r="AG74" s="91"/>
      <c r="AH74" s="91"/>
      <c r="AI74" s="91"/>
      <c r="AJ74" s="112"/>
      <c r="AK74" s="112"/>
      <c r="AL74" s="112"/>
      <c r="AM74" s="112"/>
    </row>
    <row r="75" spans="1:39" s="35" customFormat="1" ht="37.5" customHeight="1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91"/>
      <c r="AG75" s="91"/>
      <c r="AH75" s="91"/>
      <c r="AI75" s="91"/>
      <c r="AJ75" s="112"/>
      <c r="AK75" s="112"/>
      <c r="AL75" s="112"/>
      <c r="AM75" s="112"/>
    </row>
    <row r="76" spans="1:39" s="35" customFormat="1" ht="12" customHeight="1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91"/>
      <c r="AG76" s="91"/>
      <c r="AH76" s="91"/>
      <c r="AI76" s="91"/>
      <c r="AJ76" s="112"/>
      <c r="AK76" s="112"/>
      <c r="AL76" s="112"/>
      <c r="AM76" s="112"/>
    </row>
    <row r="77" spans="1:39" s="35" customFormat="1" ht="12" customHeight="1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91"/>
      <c r="AG77" s="91"/>
      <c r="AH77" s="91"/>
      <c r="AI77" s="91"/>
      <c r="AJ77" s="112"/>
      <c r="AK77" s="112"/>
      <c r="AL77" s="112"/>
      <c r="AM77" s="112"/>
    </row>
    <row r="78" spans="1:39" s="35" customFormat="1" ht="12" customHeight="1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6"/>
      <c r="AJ78" s="46"/>
      <c r="AK78" s="46"/>
      <c r="AL78" s="46"/>
      <c r="AM78" s="46"/>
    </row>
    <row r="79" spans="1:39" s="35" customFormat="1" ht="12" customHeight="1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6"/>
      <c r="AJ79" s="46"/>
      <c r="AK79" s="46"/>
      <c r="AL79" s="46"/>
      <c r="AM79" s="46"/>
    </row>
    <row r="80" spans="1:39" s="35" customFormat="1" ht="12" customHeight="1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6"/>
      <c r="AJ80" s="46"/>
      <c r="AK80" s="46"/>
      <c r="AL80" s="46"/>
      <c r="AM80" s="46"/>
    </row>
    <row r="81" spans="1:39" s="35" customFormat="1" ht="12" customHeight="1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s="35" customFormat="1" ht="39" customHeight="1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7" t="s">
        <v>112</v>
      </c>
      <c r="AG82" s="47"/>
      <c r="AH82" s="48"/>
      <c r="AI82" s="48"/>
      <c r="AJ82" s="48"/>
      <c r="AK82" s="48"/>
      <c r="AL82" s="48"/>
      <c r="AM82" s="48"/>
    </row>
    <row r="83" spans="1:39" s="35" customFormat="1" ht="31.5" customHeight="1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7" t="s">
        <v>110</v>
      </c>
      <c r="AG83" s="47"/>
      <c r="AH83" s="48"/>
      <c r="AI83" s="48"/>
      <c r="AJ83" s="48"/>
      <c r="AK83" s="48"/>
      <c r="AL83" s="48"/>
      <c r="AM83" s="48"/>
    </row>
    <row r="84" spans="1:39" s="35" customFormat="1" ht="38.25" customHeight="1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7" t="s">
        <v>111</v>
      </c>
      <c r="AG84" s="47"/>
      <c r="AH84" s="48"/>
      <c r="AI84" s="48"/>
      <c r="AJ84" s="48"/>
      <c r="AK84" s="48"/>
      <c r="AL84" s="48"/>
      <c r="AM84" s="48"/>
    </row>
    <row r="85" spans="1:39" s="35" customFormat="1" ht="38.25" customHeight="1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7" t="s">
        <v>113</v>
      </c>
      <c r="AG85" s="47"/>
      <c r="AH85" s="48"/>
      <c r="AI85" s="48"/>
      <c r="AJ85" s="48"/>
      <c r="AK85" s="48"/>
      <c r="AL85" s="48"/>
      <c r="AM85" s="48"/>
    </row>
    <row r="86" spans="1:38" s="35" customFormat="1" ht="7.5" customHeight="1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8"/>
      <c r="AF86" s="48"/>
      <c r="AG86" s="48"/>
      <c r="AH86" s="48"/>
      <c r="AI86" s="48"/>
      <c r="AJ86" s="48"/>
      <c r="AK86" s="48"/>
      <c r="AL86" s="48"/>
    </row>
    <row r="87" spans="8:35" s="35" customFormat="1" ht="21" customHeight="1">
      <c r="H87" s="49"/>
      <c r="I87" s="49"/>
      <c r="AC87" s="50" t="s">
        <v>114</v>
      </c>
      <c r="AD87" s="47"/>
      <c r="AE87" s="48"/>
      <c r="AF87" s="48"/>
      <c r="AG87" s="48"/>
      <c r="AH87" s="48"/>
      <c r="AI87" s="48"/>
    </row>
    <row r="65170" ht="12.75" customHeight="1"/>
    <row r="65171" ht="12.75" customHeight="1"/>
  </sheetData>
  <sheetProtection/>
  <autoFilter ref="A3:AM44"/>
  <mergeCells count="41">
    <mergeCell ref="A2:A3"/>
    <mergeCell ref="B2:B3"/>
    <mergeCell ref="E2:E3"/>
    <mergeCell ref="F2:F3"/>
    <mergeCell ref="W1:W2"/>
    <mergeCell ref="G2:G3"/>
    <mergeCell ref="H2:H3"/>
    <mergeCell ref="J2:J3"/>
    <mergeCell ref="K2:K3"/>
    <mergeCell ref="L2:L3"/>
    <mergeCell ref="M2:Q2"/>
    <mergeCell ref="R2:U2"/>
    <mergeCell ref="V1:V2"/>
    <mergeCell ref="D2:D3"/>
    <mergeCell ref="C2:C3"/>
    <mergeCell ref="I2:I3"/>
    <mergeCell ref="X1:X2"/>
    <mergeCell ref="Y1:Y2"/>
    <mergeCell ref="AA1:AA2"/>
    <mergeCell ref="AB1:AB2"/>
    <mergeCell ref="X43:X44"/>
    <mergeCell ref="Y43:Y44"/>
    <mergeCell ref="AF73:AI77"/>
    <mergeCell ref="AJ73:AM77"/>
    <mergeCell ref="AF48:AI50"/>
    <mergeCell ref="AJ48:AM50"/>
    <mergeCell ref="AF51:AI55"/>
    <mergeCell ref="U43:V44"/>
    <mergeCell ref="W43:W44"/>
    <mergeCell ref="AF67:AI71"/>
    <mergeCell ref="AJ67:AM71"/>
    <mergeCell ref="AJ51:AM55"/>
    <mergeCell ref="AF57:AI60"/>
    <mergeCell ref="AJ57:AM60"/>
    <mergeCell ref="AF62:AI64"/>
    <mergeCell ref="AJ62:AM64"/>
    <mergeCell ref="Z1:Z2"/>
    <mergeCell ref="AD1:AD2"/>
    <mergeCell ref="AE1:AM1"/>
    <mergeCell ref="AD43:AD44"/>
    <mergeCell ref="AI44:AJ44"/>
  </mergeCells>
  <conditionalFormatting sqref="S15:S16">
    <cfRule type="uniqueValues" priority="4" dxfId="1">
      <formula>AND(COUNTIF($S$15:$S$16,S15)=1,NOT(ISBLANK(S15)))</formula>
    </cfRule>
  </conditionalFormatting>
  <printOptions/>
  <pageMargins left="0.31496062992125984" right="0.31496062992125984" top="0.35433070866141736" bottom="0" header="0.11811023622047245" footer="0.11811023622047245"/>
  <pageSetup horizontalDpi="600" verticalDpi="600" orientation="landscape" paperSize="8" scale="26" r:id="rId1"/>
  <rowBreaks count="1" manualBreakCount="1">
    <brk id="23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Użytkownik systemu Windows</cp:lastModifiedBy>
  <cp:lastPrinted>2019-10-09T06:17:08Z</cp:lastPrinted>
  <dcterms:created xsi:type="dcterms:W3CDTF">2016-11-16T11:50:41Z</dcterms:created>
  <dcterms:modified xsi:type="dcterms:W3CDTF">2021-08-18T07:46:51Z</dcterms:modified>
  <cp:category/>
  <cp:version/>
  <cp:contentType/>
  <cp:contentStatus/>
</cp:coreProperties>
</file>