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Dział Hig i Sprz." sheetId="1" r:id="rId1"/>
    <sheet name="Zesp.Utrz.Ter.Ziel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2"/>
  <c r="K11"/>
  <c r="K12"/>
  <c r="K13"/>
  <c r="K14"/>
  <c r="K15"/>
  <c r="K16"/>
  <c r="K17"/>
  <c r="K9"/>
  <c r="K18" s="1"/>
  <c r="Q39" i="1"/>
  <c r="Q38"/>
  <c r="Q37"/>
  <c r="Q36"/>
  <c r="Q35"/>
  <c r="Q33"/>
  <c r="P39"/>
  <c r="P38"/>
  <c r="P37"/>
  <c r="P36"/>
  <c r="P35"/>
  <c r="P34"/>
  <c r="O17"/>
  <c r="P17" s="1"/>
  <c r="Q17" s="1"/>
  <c r="O18"/>
  <c r="P18" s="1"/>
  <c r="Q18" s="1"/>
  <c r="O20"/>
  <c r="P20" s="1"/>
  <c r="Q20" s="1"/>
  <c r="O21"/>
  <c r="P21" s="1"/>
  <c r="Q21" s="1"/>
  <c r="O22"/>
  <c r="P22" s="1"/>
  <c r="Q22" s="1"/>
  <c r="O25"/>
  <c r="P25" s="1"/>
  <c r="Q25" s="1"/>
  <c r="O29"/>
  <c r="P29" s="1"/>
  <c r="Q29" s="1"/>
  <c r="O10"/>
  <c r="O14"/>
  <c r="P14" s="1"/>
  <c r="Q14" s="1"/>
  <c r="O15"/>
  <c r="P15" s="1"/>
  <c r="Q15" s="1"/>
  <c r="O33"/>
  <c r="O35"/>
  <c r="O36"/>
  <c r="O37"/>
  <c r="O38"/>
  <c r="O39"/>
  <c r="K39"/>
  <c r="L39"/>
  <c r="J10" i="2"/>
  <c r="J14"/>
  <c r="I12"/>
  <c r="I13"/>
  <c r="I16"/>
  <c r="I17"/>
  <c r="G18"/>
  <c r="G10"/>
  <c r="I10" s="1"/>
  <c r="H10"/>
  <c r="G11"/>
  <c r="I11" s="1"/>
  <c r="H11"/>
  <c r="J11" s="1"/>
  <c r="G12"/>
  <c r="H12"/>
  <c r="J12" s="1"/>
  <c r="G13"/>
  <c r="H13"/>
  <c r="J13" s="1"/>
  <c r="G14"/>
  <c r="I14" s="1"/>
  <c r="H14"/>
  <c r="G15"/>
  <c r="I15" s="1"/>
  <c r="H15"/>
  <c r="J15" s="1"/>
  <c r="G16"/>
  <c r="H16"/>
  <c r="J16" s="1"/>
  <c r="G17"/>
  <c r="H17"/>
  <c r="J17" s="1"/>
  <c r="H9"/>
  <c r="J9" s="1"/>
  <c r="G9"/>
  <c r="I9" s="1"/>
  <c r="J38" i="1"/>
  <c r="L38" s="1"/>
  <c r="I38"/>
  <c r="K38" s="1"/>
  <c r="J34"/>
  <c r="L34" s="1"/>
  <c r="I20"/>
  <c r="K20" s="1"/>
  <c r="J20"/>
  <c r="L20" s="1"/>
  <c r="I21"/>
  <c r="K21" s="1"/>
  <c r="J21"/>
  <c r="L21" s="1"/>
  <c r="I18"/>
  <c r="K18" s="1"/>
  <c r="J18"/>
  <c r="L18" s="1"/>
  <c r="G24"/>
  <c r="I24" s="1"/>
  <c r="K24" s="1"/>
  <c r="H24"/>
  <c r="J24" s="1"/>
  <c r="L24" s="1"/>
  <c r="G25"/>
  <c r="I25" s="1"/>
  <c r="K25" s="1"/>
  <c r="H25"/>
  <c r="J25" s="1"/>
  <c r="L25" s="1"/>
  <c r="G26"/>
  <c r="I26" s="1"/>
  <c r="K26" s="1"/>
  <c r="H26"/>
  <c r="J26" s="1"/>
  <c r="L26" s="1"/>
  <c r="G27"/>
  <c r="I27" s="1"/>
  <c r="K27" s="1"/>
  <c r="H27"/>
  <c r="J27" s="1"/>
  <c r="L27" s="1"/>
  <c r="G28"/>
  <c r="I28" s="1"/>
  <c r="K28" s="1"/>
  <c r="H28"/>
  <c r="J28" s="1"/>
  <c r="L28" s="1"/>
  <c r="G29"/>
  <c r="I29" s="1"/>
  <c r="K29" s="1"/>
  <c r="H29"/>
  <c r="J29" s="1"/>
  <c r="L29" s="1"/>
  <c r="G30"/>
  <c r="I30" s="1"/>
  <c r="K30" s="1"/>
  <c r="H30"/>
  <c r="J30" s="1"/>
  <c r="L30" s="1"/>
  <c r="G31"/>
  <c r="I31" s="1"/>
  <c r="K31" s="1"/>
  <c r="H31"/>
  <c r="J31" s="1"/>
  <c r="L31" s="1"/>
  <c r="G32"/>
  <c r="I32" s="1"/>
  <c r="K32" s="1"/>
  <c r="H32"/>
  <c r="J32" s="1"/>
  <c r="L32" s="1"/>
  <c r="G33"/>
  <c r="I33" s="1"/>
  <c r="K33" s="1"/>
  <c r="H33"/>
  <c r="J33" s="1"/>
  <c r="L33" s="1"/>
  <c r="G34"/>
  <c r="I34" s="1"/>
  <c r="K34" s="1"/>
  <c r="G12"/>
  <c r="I12" s="1"/>
  <c r="K12" s="1"/>
  <c r="H12"/>
  <c r="J12" s="1"/>
  <c r="L12" s="1"/>
  <c r="G13"/>
  <c r="I13" s="1"/>
  <c r="K13" s="1"/>
  <c r="H13"/>
  <c r="J13" s="1"/>
  <c r="L13" s="1"/>
  <c r="G14"/>
  <c r="I14" s="1"/>
  <c r="K14" s="1"/>
  <c r="H14"/>
  <c r="J14" s="1"/>
  <c r="L14" s="1"/>
  <c r="G15"/>
  <c r="I15" s="1"/>
  <c r="K15" s="1"/>
  <c r="H15"/>
  <c r="J15" s="1"/>
  <c r="L15" s="1"/>
  <c r="G16"/>
  <c r="I16" s="1"/>
  <c r="K16" s="1"/>
  <c r="H16"/>
  <c r="J16" s="1"/>
  <c r="L16" s="1"/>
  <c r="G17"/>
  <c r="I17" s="1"/>
  <c r="K17" s="1"/>
  <c r="H17"/>
  <c r="J17" s="1"/>
  <c r="L17" s="1"/>
  <c r="G19"/>
  <c r="I19" s="1"/>
  <c r="K19" s="1"/>
  <c r="H19"/>
  <c r="J19" s="1"/>
  <c r="L19" s="1"/>
  <c r="G22"/>
  <c r="I22" s="1"/>
  <c r="K22" s="1"/>
  <c r="H22"/>
  <c r="J22" s="1"/>
  <c r="L22" s="1"/>
  <c r="G23"/>
  <c r="I23" s="1"/>
  <c r="K23" s="1"/>
  <c r="H23"/>
  <c r="J23" s="1"/>
  <c r="L23" s="1"/>
  <c r="H9"/>
  <c r="J9" s="1"/>
  <c r="L9" s="1"/>
  <c r="H11"/>
  <c r="J11" s="1"/>
  <c r="L11" s="1"/>
  <c r="G11"/>
  <c r="I11" s="1"/>
  <c r="K11" s="1"/>
  <c r="G9"/>
  <c r="I9" s="1"/>
  <c r="K9" s="1"/>
  <c r="F18" i="2"/>
  <c r="E18"/>
  <c r="Q34" i="1" l="1"/>
  <c r="O30"/>
  <c r="P30" s="1"/>
  <c r="Q30" s="1"/>
  <c r="O26"/>
  <c r="P26" s="1"/>
  <c r="Q26" s="1"/>
  <c r="O9"/>
  <c r="P9" s="1"/>
  <c r="Q9" s="1"/>
  <c r="O13"/>
  <c r="P13" s="1"/>
  <c r="Q13" s="1"/>
  <c r="O32"/>
  <c r="P32" s="1"/>
  <c r="Q32" s="1"/>
  <c r="O28"/>
  <c r="P28" s="1"/>
  <c r="Q28" s="1"/>
  <c r="O24"/>
  <c r="P24" s="1"/>
  <c r="Q24" s="1"/>
  <c r="P33"/>
  <c r="O34"/>
  <c r="O11"/>
  <c r="P11" s="1"/>
  <c r="Q11" s="1"/>
  <c r="O16"/>
  <c r="P16" s="1"/>
  <c r="Q16" s="1"/>
  <c r="O12"/>
  <c r="P12" s="1"/>
  <c r="Q12" s="1"/>
  <c r="O31"/>
  <c r="P31" s="1"/>
  <c r="Q31" s="1"/>
  <c r="O27"/>
  <c r="P27" s="1"/>
  <c r="Q27" s="1"/>
  <c r="O23"/>
  <c r="P23" s="1"/>
  <c r="Q23" s="1"/>
  <c r="O19"/>
  <c r="P19" s="1"/>
  <c r="Q19" s="1"/>
  <c r="J18" i="2"/>
  <c r="H18"/>
  <c r="I18"/>
</calcChain>
</file>

<file path=xl/sharedStrings.xml><?xml version="1.0" encoding="utf-8"?>
<sst xmlns="http://schemas.openxmlformats.org/spreadsheetml/2006/main" count="152" uniqueCount="129">
  <si>
    <t>22-109-0001</t>
  </si>
  <si>
    <t>Nr inwentarzowy</t>
  </si>
  <si>
    <t>Wartość brutto</t>
  </si>
  <si>
    <t>Wartość netto</t>
  </si>
  <si>
    <t>1.</t>
  </si>
  <si>
    <t>Digestorium</t>
  </si>
  <si>
    <t>04-013-0010</t>
  </si>
  <si>
    <t>Wózek "Mistral VI"</t>
  </si>
  <si>
    <t>Wózek "Mistral VIII"</t>
  </si>
  <si>
    <t>22-108-0019, 0020</t>
  </si>
  <si>
    <t>22-108-0006 - 0017</t>
  </si>
  <si>
    <t>22-108-0021 - 0025</t>
  </si>
  <si>
    <t>Zestaw myjąco-dezynfekujący VERMOP</t>
  </si>
  <si>
    <t>Wózek do dezynfekcji</t>
  </si>
  <si>
    <t>22-109-0002, 0003</t>
  </si>
  <si>
    <t>Wózek Equipe konfigurowany</t>
  </si>
  <si>
    <t>22-131-0001</t>
  </si>
  <si>
    <t>Zestaw sprzątający VARIANT</t>
  </si>
  <si>
    <t>23-060-0002 - 0006</t>
  </si>
  <si>
    <t>Zestaw myjąco-dezynfekyjący, wannowy</t>
  </si>
  <si>
    <t>659-2401-003 - 012</t>
  </si>
  <si>
    <t>Zestaw VARIANT 26</t>
  </si>
  <si>
    <t>659-2423-001 - 005</t>
  </si>
  <si>
    <t>Regał na kółkach</t>
  </si>
  <si>
    <t>18-046-0001 - 0003</t>
  </si>
  <si>
    <t>Wózek drewniany 3-kołowy</t>
  </si>
  <si>
    <t>22-015-0022, 0023</t>
  </si>
  <si>
    <t>Wózek platformowy</t>
  </si>
  <si>
    <t>22-022-0006</t>
  </si>
  <si>
    <t xml:space="preserve">Maszyna ssąco-szorująca CLEANFIX </t>
  </si>
  <si>
    <t>14-008-0005</t>
  </si>
  <si>
    <t>Odkurzacz sucho-mokry 30-litrowy MEDICLEAN</t>
  </si>
  <si>
    <t>16-002-0052</t>
  </si>
  <si>
    <t>Polerka jednotarczowa dwubiegunowa CLEANFIX</t>
  </si>
  <si>
    <t>659-1412-002</t>
  </si>
  <si>
    <t>Urządzenie czyszczące NOVA</t>
  </si>
  <si>
    <t>659-1423-002</t>
  </si>
  <si>
    <t>Suszarka parowa Elektrolux</t>
  </si>
  <si>
    <t>659-1935-001</t>
  </si>
  <si>
    <t>Suszarka bębnowa UNIMAC</t>
  </si>
  <si>
    <t>659-1935-002</t>
  </si>
  <si>
    <t>Wirówka ELEKTROLUX C61</t>
  </si>
  <si>
    <t>Pralka przemysłowa WHIRPOOL</t>
  </si>
  <si>
    <t>659-2319-001</t>
  </si>
  <si>
    <t>661-1721-002</t>
  </si>
  <si>
    <t>Wózek transportowy z ruchomym dnem</t>
  </si>
  <si>
    <t>760-2313-005</t>
  </si>
  <si>
    <t>Wózek transportowy do czystej i brudnej bielizny</t>
  </si>
  <si>
    <t>760-2313-001, 002</t>
  </si>
  <si>
    <t>Wózek transportowy do odpadów stałych</t>
  </si>
  <si>
    <t>760-2313-003, 004</t>
  </si>
  <si>
    <t>Wózek do transportu zwłok</t>
  </si>
  <si>
    <t>802-2322-001</t>
  </si>
  <si>
    <t>Regał KOMPEX</t>
  </si>
  <si>
    <t>18-001-0577, 0578</t>
  </si>
  <si>
    <t>18-001-0574 -0576</t>
  </si>
  <si>
    <t>18-001-0580,0581</t>
  </si>
  <si>
    <t>18-001-0587-0589</t>
  </si>
  <si>
    <t>Tablice ostrzegawcze "Śliska podłoga"</t>
  </si>
  <si>
    <t>brak w ewidencji</t>
  </si>
  <si>
    <t>Lp.</t>
  </si>
  <si>
    <t>Nazwa rodzajowa</t>
  </si>
  <si>
    <t>Ilość (szt.)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</si>
  <si>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</si>
  <si>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</si>
  <si>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</si>
  <si>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</si>
  <si>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</si>
  <si>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</si>
  <si>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</si>
  <si>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</si>
  <si>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</si>
  <si>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</si>
  <si>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</si>
  <si>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</si>
  <si>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</si>
  <si>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</si>
  <si>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</si>
  <si>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</si>
  <si>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</si>
  <si>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</si>
  <si>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</si>
  <si>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</si>
  <si>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</si>
  <si>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</si>
  <si>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</si>
  <si>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</si>
  <si>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</si>
  <si>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</si>
  <si>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28-11-2019r.</t>
  </si>
  <si>
    <t>SUMA:</t>
  </si>
  <si>
    <t>Wózek apteczny</t>
  </si>
  <si>
    <t>22-055-0001</t>
  </si>
  <si>
    <t>Ciągnik TZ-4-K-14</t>
  </si>
  <si>
    <t>746-0308-002</t>
  </si>
  <si>
    <t>747-1726-001</t>
  </si>
  <si>
    <t>Kultywator do ciągnika TZ-4-K-14</t>
  </si>
  <si>
    <t>Pług do ciągnika TZ-4-K-14</t>
  </si>
  <si>
    <t>Przyczepa do ciągnika TZ-4-K-14</t>
  </si>
  <si>
    <t>748-1724-001</t>
  </si>
  <si>
    <t>748-1118-001</t>
  </si>
  <si>
    <t>Pojazd ciągnikowy RIDER</t>
  </si>
  <si>
    <t>746-0308-003</t>
  </si>
  <si>
    <t>Rozsiewacz HUSQVARNA</t>
  </si>
  <si>
    <t>747-1801-001</t>
  </si>
  <si>
    <t>Szczotka do RIDERA R-15</t>
  </si>
  <si>
    <t>747-1913-001</t>
  </si>
  <si>
    <t>Zespół koszący COMBI 103XP</t>
  </si>
  <si>
    <t>747-2401-001</t>
  </si>
  <si>
    <t>Przyczepa PROFI HQ</t>
  </si>
  <si>
    <t>748-1725-001</t>
  </si>
  <si>
    <t>do sprzedaży</t>
  </si>
  <si>
    <t>Miesięczna kwota najmu-20% (brutto) za wszystkie sztuki</t>
  </si>
  <si>
    <t>Miesięczna kwota najmu-25% (brutto) za wszystkie sztuki</t>
  </si>
  <si>
    <t>Miesięczna kwota najmu-20% (brutto) za 1 sztukę</t>
  </si>
  <si>
    <t>Miesięczna kwota najmu-25% (brutto) za 1 sztukę</t>
  </si>
  <si>
    <t>stawka godzinowa wynajmu-20% (brutto) za 1 sztukę</t>
  </si>
  <si>
    <t>CENY NIE UWZGLĘDNIAJĄ KOSZTÓW PALIWA !</t>
  </si>
  <si>
    <t>stawka godzinowa wynajmu-brutto za 1 sztukę</t>
  </si>
  <si>
    <t>Miesięczna kwota najmu-(brutto) za wszystkie sztuki</t>
  </si>
  <si>
    <t>Miesięczna kwota najmu-brutto za 1 sztukę</t>
  </si>
  <si>
    <t xml:space="preserve">Miesięczna kwota najmu-brutto </t>
  </si>
  <si>
    <t>PLUS SZAFKI BHP - NAJEM JEDNEJ SZAFKI 20,00 ZŁ NETTO/ROK</t>
  </si>
  <si>
    <t>Stawka miesięczna najmu za 1 sztukę (kwota brutto)</t>
  </si>
  <si>
    <t>-</t>
  </si>
  <si>
    <t>Stawka miesięczna najmu za 1 sztukę (kwota netto)</t>
  </si>
  <si>
    <t>STAWKI MIESIĘCZNE NAJMU SPRZĘTU DLA FIRMY SPRZĄTAJĄCEJ</t>
  </si>
  <si>
    <t>STAWKI GODZINOWE NAJMU URZĄDZEŃ GOSPODARCZO - OGRODNICZYCH DLA FIRMY SPRZĄTAJĄCEJ</t>
  </si>
  <si>
    <t>stawka godzinowa wynajmu-netto za 1 sztukę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</si>
</sst>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_-;\-* #,##0.00_-;_-* &quot;-&quot;??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44" fontId="0" fillId="0" borderId="0" xfId="0" applyNumberFormat="1"/>
    <xf numFmtId="44" fontId="0" fillId="0" borderId="0" xfId="1" applyNumberFormat="1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4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44" fontId="0" fillId="0" borderId="7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0" fillId="0" borderId="1" xfId="0" applyNumberFormat="1" applyBorder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/>
    <xf numFmtId="0" fontId="0" fillId="2" borderId="0" xfId="0" applyFill="1" applyBorder="1"/>
    <xf numFmtId="44" fontId="0" fillId="2" borderId="0" xfId="0" applyNumberFormat="1" applyFill="1" applyBorder="1"/>
    <xf numFmtId="44" fontId="0" fillId="2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1" applyNumberFormat="1" applyFont="1" applyBorder="1"/>
    <xf numFmtId="0" fontId="4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2" borderId="0" xfId="0" applyFont="1" applyFill="1" applyBorder="1" applyAlignment="1">
      <alignment vertical="center"/>
    </xf>
    <xf numFmtId="44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44" fontId="7" fillId="0" borderId="1" xfId="0" applyNumberFormat="1" applyFont="1" applyBorder="1"/>
    <xf numFmtId="0" fontId="7" fillId="2" borderId="1" xfId="0" applyFont="1" applyFill="1" applyBorder="1"/>
    <xf numFmtId="0" fontId="7" fillId="0" borderId="0" xfId="0" applyFont="1" applyAlignment="1">
      <alignment horizontal="center" vertical="center"/>
    </xf>
    <xf numFmtId="44" fontId="8" fillId="0" borderId="1" xfId="0" applyNumberFormat="1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8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0" xfId="0" applyAlignment="1">
      <alignment horizontal="right"/>
    </xf>
    <xf numFmtId="44" fontId="0" fillId="0" borderId="1" xfId="1" applyNumberFormat="1" applyFont="1" applyBorder="1" applyAlignment="1">
      <alignment horizontal="center"/>
    </xf>
    <xf numFmtId="44" fontId="0" fillId="2" borderId="1" xfId="1" applyNumberFormat="1" applyFont="1" applyFill="1" applyBorder="1"/>
    <xf numFmtId="44" fontId="0" fillId="2" borderId="1" xfId="1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44" fontId="11" fillId="0" borderId="0" xfId="1" applyNumberFormat="1" applyFont="1" applyBorder="1"/>
    <xf numFmtId="0" fontId="5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4" fontId="0" fillId="0" borderId="8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>
      <selection activeCell="A4" sqref="A4:Q43"/>
    </sheetView>
  </sheetViews>
  <sheetFormatPr defaultRowHeight="15"/>
  <cols>
    <col min="1" max="1" width="3.42578125" style="4" customWidth="1"/>
    <col min="2" max="2" width="50" customWidth="1"/>
    <col min="3" max="3" width="18.7109375" style="4" customWidth="1"/>
    <col min="4" max="4" width="7.140625" style="4" customWidth="1"/>
    <col min="5" max="5" width="15" hidden="1" customWidth="1"/>
    <col min="6" max="6" width="13.7109375" style="1" hidden="1" customWidth="1"/>
    <col min="7" max="7" width="18.140625" hidden="1" customWidth="1"/>
    <col min="8" max="8" width="15.7109375" hidden="1" customWidth="1"/>
    <col min="9" max="9" width="19.5703125" style="2" hidden="1" customWidth="1"/>
    <col min="10" max="10" width="18.28515625" hidden="1" customWidth="1"/>
    <col min="11" max="11" width="21.5703125" hidden="1" customWidth="1"/>
    <col min="12" max="12" width="18" hidden="1" customWidth="1"/>
    <col min="13" max="14" width="0" hidden="1" customWidth="1"/>
    <col min="15" max="15" width="18.28515625" hidden="1" customWidth="1"/>
    <col min="16" max="17" width="18.28515625" customWidth="1"/>
  </cols>
  <sheetData>
    <row r="1" spans="1:17">
      <c r="E1" s="52" t="s">
        <v>89</v>
      </c>
      <c r="F1" s="52"/>
    </row>
    <row r="3" spans="1:17">
      <c r="A3" s="6"/>
    </row>
    <row r="4" spans="1:17" ht="37.15" customHeight="1">
      <c r="A4" s="56" t="s">
        <v>126</v>
      </c>
      <c r="B4" s="57"/>
      <c r="C4" s="57"/>
      <c r="D4" s="57"/>
      <c r="E4" s="57"/>
      <c r="F4" s="57"/>
      <c r="G4" s="58"/>
      <c r="H4" s="58"/>
      <c r="I4" s="59"/>
      <c r="J4" s="58"/>
      <c r="K4" s="60"/>
      <c r="L4" s="60"/>
      <c r="M4" s="60"/>
      <c r="N4" s="60"/>
      <c r="O4" s="58"/>
      <c r="P4" s="58"/>
      <c r="Q4" s="58"/>
    </row>
    <row r="5" spans="1:17">
      <c r="A5" s="65"/>
      <c r="B5" s="66"/>
      <c r="C5" s="6"/>
      <c r="D5" s="6"/>
      <c r="E5" s="5"/>
      <c r="F5" s="7"/>
    </row>
    <row r="6" spans="1:17">
      <c r="A6" s="65"/>
      <c r="B6" s="66"/>
      <c r="C6" s="6"/>
      <c r="D6" s="6"/>
      <c r="E6" s="5"/>
      <c r="F6" s="7"/>
    </row>
    <row r="7" spans="1:17">
      <c r="A7" s="67"/>
      <c r="B7" s="68"/>
      <c r="C7" s="9"/>
      <c r="D7" s="9"/>
      <c r="E7" s="8"/>
      <c r="F7" s="10"/>
    </row>
    <row r="8" spans="1:17" ht="72.75" customHeight="1">
      <c r="A8" s="15" t="s">
        <v>60</v>
      </c>
      <c r="B8" s="16" t="s">
        <v>61</v>
      </c>
      <c r="C8" s="15" t="s">
        <v>1</v>
      </c>
      <c r="D8" s="17" t="s">
        <v>62</v>
      </c>
      <c r="E8" s="15" t="s">
        <v>2</v>
      </c>
      <c r="F8" s="47" t="s">
        <v>3</v>
      </c>
      <c r="G8" s="23" t="s">
        <v>112</v>
      </c>
      <c r="H8" s="23" t="s">
        <v>119</v>
      </c>
      <c r="I8" s="23" t="s">
        <v>114</v>
      </c>
      <c r="J8" s="23" t="s">
        <v>120</v>
      </c>
      <c r="K8" s="23" t="s">
        <v>116</v>
      </c>
      <c r="L8" s="23" t="s">
        <v>113</v>
      </c>
      <c r="O8" s="23" t="s">
        <v>121</v>
      </c>
      <c r="P8" s="63" t="s">
        <v>123</v>
      </c>
      <c r="Q8" s="63" t="s">
        <v>125</v>
      </c>
    </row>
    <row r="9" spans="1:17">
      <c r="A9" s="72" t="s">
        <v>4</v>
      </c>
      <c r="B9" s="73" t="s">
        <v>7</v>
      </c>
      <c r="C9" s="48" t="s">
        <v>10</v>
      </c>
      <c r="D9" s="48">
        <v>17</v>
      </c>
      <c r="E9" s="47">
        <v>32359.84</v>
      </c>
      <c r="F9" s="47">
        <v>0</v>
      </c>
      <c r="G9" s="45">
        <f>E9*20/100/12</f>
        <v>539.33066666666673</v>
      </c>
      <c r="H9" s="45">
        <f>E9*25/100/12</f>
        <v>674.1633333333333</v>
      </c>
      <c r="I9" s="53">
        <f>G9/D9</f>
        <v>31.725333333333339</v>
      </c>
      <c r="J9" s="53">
        <f>H9/D9</f>
        <v>39.656666666666666</v>
      </c>
      <c r="K9" s="69">
        <f>I9/168</f>
        <v>0.18884126984126987</v>
      </c>
      <c r="L9" s="69">
        <f>J9/168</f>
        <v>0.23605158730158729</v>
      </c>
      <c r="O9" s="53">
        <f>G9*73/100</f>
        <v>393.71138666666673</v>
      </c>
      <c r="P9" s="53">
        <f>O9/D9</f>
        <v>23.159493333333337</v>
      </c>
      <c r="Q9" s="53">
        <f>P9/1.23</f>
        <v>18.828856368563688</v>
      </c>
    </row>
    <row r="10" spans="1:17">
      <c r="A10" s="72"/>
      <c r="B10" s="73"/>
      <c r="C10" s="48" t="s">
        <v>11</v>
      </c>
      <c r="D10" s="48"/>
      <c r="E10" s="47"/>
      <c r="F10" s="47"/>
      <c r="G10" s="46"/>
      <c r="H10" s="46"/>
      <c r="I10" s="53"/>
      <c r="J10" s="53"/>
      <c r="K10" s="70"/>
      <c r="L10" s="70"/>
      <c r="O10" s="53">
        <f t="shared" ref="O10:O32" si="0">G10*73/100</f>
        <v>0</v>
      </c>
      <c r="P10" s="53" t="s">
        <v>124</v>
      </c>
      <c r="Q10" s="53" t="s">
        <v>124</v>
      </c>
    </row>
    <row r="11" spans="1:17">
      <c r="A11" s="11" t="s">
        <v>63</v>
      </c>
      <c r="B11" s="12" t="s">
        <v>8</v>
      </c>
      <c r="C11" s="48" t="s">
        <v>9</v>
      </c>
      <c r="D11" s="48">
        <v>2</v>
      </c>
      <c r="E11" s="13">
        <v>1476</v>
      </c>
      <c r="F11" s="13">
        <v>0</v>
      </c>
      <c r="G11" s="13">
        <f>E11*20/100/12</f>
        <v>24.599999999999998</v>
      </c>
      <c r="H11" s="13">
        <f>E11*25/100/12</f>
        <v>30.75</v>
      </c>
      <c r="I11" s="24">
        <f>G11/D11</f>
        <v>12.299999999999999</v>
      </c>
      <c r="J11" s="13">
        <f>H11/D11</f>
        <v>15.375</v>
      </c>
      <c r="K11" s="13">
        <f t="shared" ref="K11:L17" si="1">I11/168</f>
        <v>7.3214285714285704E-2</v>
      </c>
      <c r="L11" s="13">
        <f t="shared" si="1"/>
        <v>9.1517857142857137E-2</v>
      </c>
      <c r="O11" s="53">
        <f t="shared" si="0"/>
        <v>17.957999999999998</v>
      </c>
      <c r="P11" s="53">
        <f t="shared" ref="P11:P32" si="2">O11/D11</f>
        <v>8.9789999999999992</v>
      </c>
      <c r="Q11" s="53">
        <f t="shared" ref="Q11:Q32" si="3">P11/1.23</f>
        <v>7.3</v>
      </c>
    </row>
    <row r="12" spans="1:17" s="3" customFormat="1">
      <c r="A12" s="18" t="s">
        <v>64</v>
      </c>
      <c r="B12" s="14" t="s">
        <v>12</v>
      </c>
      <c r="C12" s="18" t="s">
        <v>0</v>
      </c>
      <c r="D12" s="18">
        <v>1</v>
      </c>
      <c r="E12" s="19">
        <v>2823.08</v>
      </c>
      <c r="F12" s="19">
        <v>0</v>
      </c>
      <c r="G12" s="19">
        <f t="shared" ref="G12:G24" si="4">E12*20/100/12</f>
        <v>47.051333333333332</v>
      </c>
      <c r="H12" s="19">
        <f t="shared" ref="H12:H24" si="5">E12*25/100/12</f>
        <v>58.814166666666665</v>
      </c>
      <c r="I12" s="54">
        <f t="shared" ref="I12:I15" si="6">G12/D12</f>
        <v>47.051333333333332</v>
      </c>
      <c r="J12" s="19">
        <f t="shared" ref="J12:J15" si="7">H12/D12</f>
        <v>58.814166666666665</v>
      </c>
      <c r="K12" s="19">
        <f t="shared" si="1"/>
        <v>0.28006746031746033</v>
      </c>
      <c r="L12" s="19">
        <f t="shared" si="1"/>
        <v>0.35008432539682538</v>
      </c>
      <c r="O12" s="55">
        <f t="shared" si="0"/>
        <v>34.347473333333333</v>
      </c>
      <c r="P12" s="53">
        <f t="shared" si="2"/>
        <v>34.347473333333333</v>
      </c>
      <c r="Q12" s="53">
        <f t="shared" si="3"/>
        <v>27.924775067750677</v>
      </c>
    </row>
    <row r="13" spans="1:17">
      <c r="A13" s="11" t="s">
        <v>65</v>
      </c>
      <c r="B13" s="12" t="s">
        <v>13</v>
      </c>
      <c r="C13" s="48" t="s">
        <v>14</v>
      </c>
      <c r="D13" s="48">
        <v>2</v>
      </c>
      <c r="E13" s="13">
        <v>3850</v>
      </c>
      <c r="F13" s="13">
        <v>0</v>
      </c>
      <c r="G13" s="13">
        <f t="shared" si="4"/>
        <v>64.166666666666671</v>
      </c>
      <c r="H13" s="13">
        <f t="shared" si="5"/>
        <v>80.208333333333329</v>
      </c>
      <c r="I13" s="24">
        <f t="shared" si="6"/>
        <v>32.083333333333336</v>
      </c>
      <c r="J13" s="13">
        <f t="shared" si="7"/>
        <v>40.104166666666664</v>
      </c>
      <c r="K13" s="13">
        <f t="shared" si="1"/>
        <v>0.19097222222222224</v>
      </c>
      <c r="L13" s="13">
        <f t="shared" si="1"/>
        <v>0.23871527777777776</v>
      </c>
      <c r="O13" s="53">
        <f t="shared" si="0"/>
        <v>46.841666666666669</v>
      </c>
      <c r="P13" s="53">
        <f t="shared" si="2"/>
        <v>23.420833333333334</v>
      </c>
      <c r="Q13" s="53">
        <f t="shared" si="3"/>
        <v>19.041327913279133</v>
      </c>
    </row>
    <row r="14" spans="1:17">
      <c r="A14" s="11" t="s">
        <v>66</v>
      </c>
      <c r="B14" s="12" t="s">
        <v>15</v>
      </c>
      <c r="C14" s="48" t="s">
        <v>16</v>
      </c>
      <c r="D14" s="48">
        <v>1</v>
      </c>
      <c r="E14" s="13">
        <v>2214</v>
      </c>
      <c r="F14" s="13">
        <v>0</v>
      </c>
      <c r="G14" s="13">
        <f t="shared" si="4"/>
        <v>36.9</v>
      </c>
      <c r="H14" s="13">
        <f t="shared" si="5"/>
        <v>46.125</v>
      </c>
      <c r="I14" s="24">
        <f t="shared" si="6"/>
        <v>36.9</v>
      </c>
      <c r="J14" s="13">
        <f t="shared" si="7"/>
        <v>46.125</v>
      </c>
      <c r="K14" s="13">
        <f t="shared" si="1"/>
        <v>0.21964285714285714</v>
      </c>
      <c r="L14" s="13">
        <f t="shared" si="1"/>
        <v>0.27455357142857145</v>
      </c>
      <c r="O14" s="53">
        <f t="shared" si="0"/>
        <v>26.936999999999998</v>
      </c>
      <c r="P14" s="53">
        <f t="shared" si="2"/>
        <v>26.936999999999998</v>
      </c>
      <c r="Q14" s="53">
        <f t="shared" si="3"/>
        <v>21.9</v>
      </c>
    </row>
    <row r="15" spans="1:17">
      <c r="A15" s="11" t="s">
        <v>67</v>
      </c>
      <c r="B15" s="12" t="s">
        <v>17</v>
      </c>
      <c r="C15" s="48" t="s">
        <v>18</v>
      </c>
      <c r="D15" s="48">
        <v>5</v>
      </c>
      <c r="E15" s="13">
        <v>8926.5</v>
      </c>
      <c r="F15" s="13">
        <v>0</v>
      </c>
      <c r="G15" s="13">
        <f t="shared" si="4"/>
        <v>148.77500000000001</v>
      </c>
      <c r="H15" s="13">
        <f t="shared" si="5"/>
        <v>185.96875</v>
      </c>
      <c r="I15" s="24">
        <f t="shared" si="6"/>
        <v>29.755000000000003</v>
      </c>
      <c r="J15" s="13">
        <f t="shared" si="7"/>
        <v>37.193750000000001</v>
      </c>
      <c r="K15" s="13">
        <f t="shared" si="1"/>
        <v>0.17711309523809526</v>
      </c>
      <c r="L15" s="13">
        <f t="shared" si="1"/>
        <v>0.22139136904761905</v>
      </c>
      <c r="O15" s="53">
        <f t="shared" si="0"/>
        <v>108.60575</v>
      </c>
      <c r="P15" s="53">
        <f t="shared" si="2"/>
        <v>21.721150000000002</v>
      </c>
      <c r="Q15" s="53">
        <f t="shared" si="3"/>
        <v>17.659471544715448</v>
      </c>
    </row>
    <row r="16" spans="1:17">
      <c r="A16" s="11" t="s">
        <v>68</v>
      </c>
      <c r="B16" s="12" t="s">
        <v>19</v>
      </c>
      <c r="C16" s="48" t="s">
        <v>20</v>
      </c>
      <c r="D16" s="48">
        <v>10</v>
      </c>
      <c r="E16" s="13">
        <v>56804.2</v>
      </c>
      <c r="F16" s="13">
        <v>0</v>
      </c>
      <c r="G16" s="13">
        <f t="shared" si="4"/>
        <v>946.73666666666668</v>
      </c>
      <c r="H16" s="13">
        <f t="shared" si="5"/>
        <v>1183.4208333333333</v>
      </c>
      <c r="I16" s="24">
        <f t="shared" ref="I16:I19" si="8">G16/D16</f>
        <v>94.673666666666662</v>
      </c>
      <c r="J16" s="13">
        <f t="shared" ref="J16:J19" si="9">H16/D16</f>
        <v>118.34208333333333</v>
      </c>
      <c r="K16" s="13">
        <f t="shared" si="1"/>
        <v>0.5635337301587301</v>
      </c>
      <c r="L16" s="13">
        <f t="shared" si="1"/>
        <v>0.7044171626984127</v>
      </c>
      <c r="O16" s="53">
        <f t="shared" si="0"/>
        <v>691.11776666666674</v>
      </c>
      <c r="P16" s="53">
        <f t="shared" si="2"/>
        <v>69.111776666666671</v>
      </c>
      <c r="Q16" s="53">
        <f t="shared" si="3"/>
        <v>56.188436314363145</v>
      </c>
    </row>
    <row r="17" spans="1:17">
      <c r="A17" s="11" t="s">
        <v>69</v>
      </c>
      <c r="B17" s="12" t="s">
        <v>21</v>
      </c>
      <c r="C17" s="48" t="s">
        <v>22</v>
      </c>
      <c r="D17" s="48">
        <v>5</v>
      </c>
      <c r="E17" s="13">
        <v>11425</v>
      </c>
      <c r="F17" s="13">
        <v>0</v>
      </c>
      <c r="G17" s="13">
        <f t="shared" si="4"/>
        <v>190.41666666666666</v>
      </c>
      <c r="H17" s="13">
        <f t="shared" si="5"/>
        <v>238.02083333333334</v>
      </c>
      <c r="I17" s="24">
        <f t="shared" si="8"/>
        <v>38.083333333333329</v>
      </c>
      <c r="J17" s="13">
        <f t="shared" si="9"/>
        <v>47.604166666666671</v>
      </c>
      <c r="K17" s="13">
        <f t="shared" si="1"/>
        <v>0.22668650793650791</v>
      </c>
      <c r="L17" s="13">
        <f t="shared" si="1"/>
        <v>0.28335813492063494</v>
      </c>
      <c r="O17" s="53">
        <f t="shared" si="0"/>
        <v>139.00416666666666</v>
      </c>
      <c r="P17" s="53">
        <f t="shared" si="2"/>
        <v>27.800833333333333</v>
      </c>
      <c r="Q17" s="53">
        <f t="shared" si="3"/>
        <v>22.602303523035232</v>
      </c>
    </row>
    <row r="18" spans="1:17" ht="15" hidden="1" customHeight="1">
      <c r="A18" s="11" t="s">
        <v>70</v>
      </c>
      <c r="B18" s="14" t="s">
        <v>5</v>
      </c>
      <c r="C18" s="48" t="s">
        <v>6</v>
      </c>
      <c r="D18" s="48">
        <v>1</v>
      </c>
      <c r="E18" s="13">
        <v>3.29</v>
      </c>
      <c r="F18" s="13">
        <v>0</v>
      </c>
      <c r="G18" s="13">
        <v>0</v>
      </c>
      <c r="H18" s="13">
        <v>0</v>
      </c>
      <c r="I18" s="24">
        <f t="shared" si="8"/>
        <v>0</v>
      </c>
      <c r="J18" s="13">
        <f t="shared" si="9"/>
        <v>0</v>
      </c>
      <c r="K18" s="13">
        <f t="shared" ref="K18:K27" si="10">I18/168</f>
        <v>0</v>
      </c>
      <c r="L18" s="13">
        <f t="shared" ref="L18:L27" si="11">J18/168</f>
        <v>0</v>
      </c>
      <c r="M18" t="s">
        <v>111</v>
      </c>
      <c r="O18" s="53">
        <f t="shared" si="0"/>
        <v>0</v>
      </c>
      <c r="P18" s="53">
        <f t="shared" si="2"/>
        <v>0</v>
      </c>
      <c r="Q18" s="53">
        <f t="shared" si="3"/>
        <v>0</v>
      </c>
    </row>
    <row r="19" spans="1:17" s="3" customFormat="1" ht="15" customHeight="1">
      <c r="A19" s="18" t="s">
        <v>71</v>
      </c>
      <c r="B19" s="14" t="s">
        <v>23</v>
      </c>
      <c r="C19" s="18" t="s">
        <v>24</v>
      </c>
      <c r="D19" s="18">
        <v>3</v>
      </c>
      <c r="E19" s="19">
        <v>5032.5</v>
      </c>
      <c r="F19" s="19">
        <v>0</v>
      </c>
      <c r="G19" s="19">
        <f t="shared" si="4"/>
        <v>83.875</v>
      </c>
      <c r="H19" s="19">
        <f t="shared" si="5"/>
        <v>104.84375</v>
      </c>
      <c r="I19" s="54">
        <f t="shared" si="8"/>
        <v>27.958333333333332</v>
      </c>
      <c r="J19" s="19">
        <f t="shared" si="9"/>
        <v>34.947916666666664</v>
      </c>
      <c r="K19" s="19">
        <f t="shared" si="10"/>
        <v>0.16641865079365079</v>
      </c>
      <c r="L19" s="19">
        <f t="shared" si="11"/>
        <v>0.20802331349206349</v>
      </c>
      <c r="O19" s="55">
        <f t="shared" si="0"/>
        <v>61.228749999999998</v>
      </c>
      <c r="P19" s="53">
        <f t="shared" si="2"/>
        <v>20.409583333333334</v>
      </c>
      <c r="Q19" s="53">
        <f t="shared" si="3"/>
        <v>16.593157181571815</v>
      </c>
    </row>
    <row r="20" spans="1:17" s="3" customFormat="1" ht="15" hidden="1" customHeight="1">
      <c r="A20" s="18" t="s">
        <v>72</v>
      </c>
      <c r="B20" s="14" t="s">
        <v>25</v>
      </c>
      <c r="C20" s="18" t="s">
        <v>26</v>
      </c>
      <c r="D20" s="18">
        <v>2</v>
      </c>
      <c r="E20" s="19">
        <v>4.6399999999999997</v>
      </c>
      <c r="F20" s="19">
        <v>0</v>
      </c>
      <c r="G20" s="19">
        <v>0</v>
      </c>
      <c r="H20" s="19">
        <v>0</v>
      </c>
      <c r="I20" s="54">
        <f>G20/D20</f>
        <v>0</v>
      </c>
      <c r="J20" s="19">
        <f>H20/D20</f>
        <v>0</v>
      </c>
      <c r="K20" s="19">
        <f t="shared" si="10"/>
        <v>0</v>
      </c>
      <c r="L20" s="19">
        <f t="shared" si="11"/>
        <v>0</v>
      </c>
      <c r="M20" s="3" t="s">
        <v>111</v>
      </c>
      <c r="O20" s="55">
        <f t="shared" si="0"/>
        <v>0</v>
      </c>
      <c r="P20" s="53">
        <f t="shared" si="2"/>
        <v>0</v>
      </c>
      <c r="Q20" s="53">
        <f t="shared" si="3"/>
        <v>0</v>
      </c>
    </row>
    <row r="21" spans="1:17" s="3" customFormat="1" ht="15" hidden="1" customHeight="1">
      <c r="A21" s="18" t="s">
        <v>73</v>
      </c>
      <c r="B21" s="14" t="s">
        <v>27</v>
      </c>
      <c r="C21" s="18" t="s">
        <v>28</v>
      </c>
      <c r="D21" s="18">
        <v>2</v>
      </c>
      <c r="E21" s="19">
        <v>36.71</v>
      </c>
      <c r="F21" s="19">
        <v>0</v>
      </c>
      <c r="G21" s="19">
        <v>0</v>
      </c>
      <c r="H21" s="19">
        <v>0</v>
      </c>
      <c r="I21" s="54">
        <f t="shared" ref="I21:I27" si="12">G21/D21</f>
        <v>0</v>
      </c>
      <c r="J21" s="19">
        <f t="shared" ref="J21:J27" si="13">H21/D21</f>
        <v>0</v>
      </c>
      <c r="K21" s="19">
        <f t="shared" si="10"/>
        <v>0</v>
      </c>
      <c r="L21" s="19">
        <f t="shared" si="11"/>
        <v>0</v>
      </c>
      <c r="M21" s="3" t="s">
        <v>111</v>
      </c>
      <c r="O21" s="55">
        <f t="shared" si="0"/>
        <v>0</v>
      </c>
      <c r="P21" s="53">
        <f t="shared" si="2"/>
        <v>0</v>
      </c>
      <c r="Q21" s="53">
        <f t="shared" si="3"/>
        <v>0</v>
      </c>
    </row>
    <row r="22" spans="1:17" s="3" customFormat="1">
      <c r="A22" s="18" t="s">
        <v>74</v>
      </c>
      <c r="B22" s="14" t="s">
        <v>29</v>
      </c>
      <c r="C22" s="18" t="s">
        <v>30</v>
      </c>
      <c r="D22" s="18">
        <v>1</v>
      </c>
      <c r="E22" s="19">
        <v>2460</v>
      </c>
      <c r="F22" s="19">
        <v>0</v>
      </c>
      <c r="G22" s="19">
        <f t="shared" si="4"/>
        <v>41</v>
      </c>
      <c r="H22" s="19">
        <f t="shared" si="5"/>
        <v>51.25</v>
      </c>
      <c r="I22" s="54">
        <f t="shared" si="12"/>
        <v>41</v>
      </c>
      <c r="J22" s="19">
        <f t="shared" si="13"/>
        <v>51.25</v>
      </c>
      <c r="K22" s="19">
        <f t="shared" si="10"/>
        <v>0.24404761904761904</v>
      </c>
      <c r="L22" s="19">
        <f t="shared" si="11"/>
        <v>0.30505952380952384</v>
      </c>
      <c r="O22" s="55">
        <f t="shared" si="0"/>
        <v>29.93</v>
      </c>
      <c r="P22" s="53">
        <f t="shared" si="2"/>
        <v>29.93</v>
      </c>
      <c r="Q22" s="53">
        <f t="shared" si="3"/>
        <v>24.333333333333332</v>
      </c>
    </row>
    <row r="23" spans="1:17" s="3" customFormat="1">
      <c r="A23" s="18" t="s">
        <v>75</v>
      </c>
      <c r="B23" s="14" t="s">
        <v>31</v>
      </c>
      <c r="C23" s="18" t="s">
        <v>32</v>
      </c>
      <c r="D23" s="18">
        <v>1</v>
      </c>
      <c r="E23" s="19">
        <v>707.25</v>
      </c>
      <c r="F23" s="19">
        <v>0</v>
      </c>
      <c r="G23" s="19">
        <f t="shared" si="4"/>
        <v>11.7875</v>
      </c>
      <c r="H23" s="19">
        <f t="shared" si="5"/>
        <v>14.734375</v>
      </c>
      <c r="I23" s="54">
        <f t="shared" si="12"/>
        <v>11.7875</v>
      </c>
      <c r="J23" s="19">
        <f t="shared" si="13"/>
        <v>14.734375</v>
      </c>
      <c r="K23" s="19">
        <f t="shared" si="10"/>
        <v>7.0163690476190477E-2</v>
      </c>
      <c r="L23" s="19">
        <f t="shared" si="11"/>
        <v>8.7704613095238096E-2</v>
      </c>
      <c r="O23" s="55">
        <f t="shared" si="0"/>
        <v>8.6048749999999998</v>
      </c>
      <c r="P23" s="53">
        <f t="shared" si="2"/>
        <v>8.6048749999999998</v>
      </c>
      <c r="Q23" s="53">
        <f t="shared" si="3"/>
        <v>6.9958333333333336</v>
      </c>
    </row>
    <row r="24" spans="1:17" s="3" customFormat="1">
      <c r="A24" s="18" t="s">
        <v>76</v>
      </c>
      <c r="B24" s="14" t="s">
        <v>33</v>
      </c>
      <c r="C24" s="18" t="s">
        <v>34</v>
      </c>
      <c r="D24" s="18">
        <v>1</v>
      </c>
      <c r="E24" s="19">
        <v>5184.51</v>
      </c>
      <c r="F24" s="19">
        <v>0</v>
      </c>
      <c r="G24" s="19">
        <f t="shared" si="4"/>
        <v>86.408500000000004</v>
      </c>
      <c r="H24" s="19">
        <f t="shared" si="5"/>
        <v>108.010625</v>
      </c>
      <c r="I24" s="54">
        <f t="shared" si="12"/>
        <v>86.408500000000004</v>
      </c>
      <c r="J24" s="19">
        <f t="shared" si="13"/>
        <v>108.010625</v>
      </c>
      <c r="K24" s="19">
        <f t="shared" si="10"/>
        <v>0.5143363095238096</v>
      </c>
      <c r="L24" s="19">
        <f t="shared" si="11"/>
        <v>0.64292038690476194</v>
      </c>
      <c r="O24" s="55">
        <f t="shared" si="0"/>
        <v>63.078204999999997</v>
      </c>
      <c r="P24" s="53">
        <f t="shared" si="2"/>
        <v>63.078204999999997</v>
      </c>
      <c r="Q24" s="53">
        <f t="shared" si="3"/>
        <v>51.283093495934956</v>
      </c>
    </row>
    <row r="25" spans="1:17" s="3" customFormat="1">
      <c r="A25" s="18" t="s">
        <v>77</v>
      </c>
      <c r="B25" s="14" t="s">
        <v>35</v>
      </c>
      <c r="C25" s="18" t="s">
        <v>36</v>
      </c>
      <c r="D25" s="18">
        <v>1</v>
      </c>
      <c r="E25" s="19">
        <v>15298.7</v>
      </c>
      <c r="F25" s="19">
        <v>2294.8000000000002</v>
      </c>
      <c r="G25" s="19">
        <f t="shared" ref="G25:G33" si="14">E25*20/100/12</f>
        <v>254.97833333333332</v>
      </c>
      <c r="H25" s="19">
        <f t="shared" ref="H25:H33" si="15">E25*25/100/12</f>
        <v>318.72291666666666</v>
      </c>
      <c r="I25" s="54">
        <f t="shared" si="12"/>
        <v>254.97833333333332</v>
      </c>
      <c r="J25" s="19">
        <f t="shared" si="13"/>
        <v>318.72291666666666</v>
      </c>
      <c r="K25" s="19">
        <f t="shared" si="10"/>
        <v>1.5177281746031746</v>
      </c>
      <c r="L25" s="19">
        <f t="shared" si="11"/>
        <v>1.8971602182539682</v>
      </c>
      <c r="O25" s="55">
        <f t="shared" si="0"/>
        <v>186.13418333333331</v>
      </c>
      <c r="P25" s="53">
        <f t="shared" si="2"/>
        <v>186.13418333333331</v>
      </c>
      <c r="Q25" s="53">
        <f t="shared" si="3"/>
        <v>151.32860433604336</v>
      </c>
    </row>
    <row r="26" spans="1:17" s="3" customFormat="1">
      <c r="A26" s="18" t="s">
        <v>78</v>
      </c>
      <c r="B26" s="14" t="s">
        <v>37</v>
      </c>
      <c r="C26" s="18" t="s">
        <v>38</v>
      </c>
      <c r="D26" s="18">
        <v>1</v>
      </c>
      <c r="E26" s="19">
        <v>13664</v>
      </c>
      <c r="F26" s="19">
        <v>0</v>
      </c>
      <c r="G26" s="19">
        <f t="shared" si="14"/>
        <v>227.73333333333335</v>
      </c>
      <c r="H26" s="19">
        <f t="shared" si="15"/>
        <v>284.66666666666669</v>
      </c>
      <c r="I26" s="54">
        <f t="shared" si="12"/>
        <v>227.73333333333335</v>
      </c>
      <c r="J26" s="19">
        <f t="shared" si="13"/>
        <v>284.66666666666669</v>
      </c>
      <c r="K26" s="19">
        <f t="shared" si="10"/>
        <v>1.3555555555555556</v>
      </c>
      <c r="L26" s="19">
        <f t="shared" si="11"/>
        <v>1.6944444444444446</v>
      </c>
      <c r="O26" s="55">
        <f t="shared" si="0"/>
        <v>166.24533333333332</v>
      </c>
      <c r="P26" s="53">
        <f t="shared" si="2"/>
        <v>166.24533333333332</v>
      </c>
      <c r="Q26" s="53">
        <f t="shared" si="3"/>
        <v>135.15880758807586</v>
      </c>
    </row>
    <row r="27" spans="1:17" s="3" customFormat="1">
      <c r="A27" s="18" t="s">
        <v>79</v>
      </c>
      <c r="B27" s="14" t="s">
        <v>39</v>
      </c>
      <c r="C27" s="18" t="s">
        <v>40</v>
      </c>
      <c r="D27" s="18">
        <v>1</v>
      </c>
      <c r="E27" s="19">
        <v>13156.24</v>
      </c>
      <c r="F27" s="19">
        <v>2083.0500000000002</v>
      </c>
      <c r="G27" s="19">
        <f t="shared" si="14"/>
        <v>219.27066666666667</v>
      </c>
      <c r="H27" s="19">
        <f t="shared" si="15"/>
        <v>274.08833333333331</v>
      </c>
      <c r="I27" s="54">
        <f t="shared" si="12"/>
        <v>219.27066666666667</v>
      </c>
      <c r="J27" s="19">
        <f t="shared" si="13"/>
        <v>274.08833333333331</v>
      </c>
      <c r="K27" s="19">
        <f t="shared" si="10"/>
        <v>1.3051825396825396</v>
      </c>
      <c r="L27" s="19">
        <f t="shared" si="11"/>
        <v>1.6314781746031746</v>
      </c>
      <c r="O27" s="55">
        <f t="shared" si="0"/>
        <v>160.06758666666667</v>
      </c>
      <c r="P27" s="53">
        <f t="shared" si="2"/>
        <v>160.06758666666667</v>
      </c>
      <c r="Q27" s="53">
        <f t="shared" si="3"/>
        <v>130.13624932249323</v>
      </c>
    </row>
    <row r="28" spans="1:17" s="3" customFormat="1">
      <c r="A28" s="18" t="s">
        <v>80</v>
      </c>
      <c r="B28" s="14" t="s">
        <v>41</v>
      </c>
      <c r="C28" s="18" t="s">
        <v>43</v>
      </c>
      <c r="D28" s="18">
        <v>1</v>
      </c>
      <c r="E28" s="19">
        <v>13274.06</v>
      </c>
      <c r="F28" s="19">
        <v>0</v>
      </c>
      <c r="G28" s="19">
        <f t="shared" si="14"/>
        <v>221.23433333333332</v>
      </c>
      <c r="H28" s="19">
        <f t="shared" si="15"/>
        <v>276.54291666666666</v>
      </c>
      <c r="I28" s="54">
        <f>G28/D28</f>
        <v>221.23433333333332</v>
      </c>
      <c r="J28" s="19">
        <f>H28/D28</f>
        <v>276.54291666666666</v>
      </c>
      <c r="K28" s="19">
        <f t="shared" ref="K28:K39" si="16">I28/168</f>
        <v>1.3168710317460317</v>
      </c>
      <c r="L28" s="19">
        <f t="shared" ref="L28:L39" si="17">J28/168</f>
        <v>1.6460887896825396</v>
      </c>
      <c r="O28" s="55">
        <f t="shared" si="0"/>
        <v>161.50106333333332</v>
      </c>
      <c r="P28" s="53">
        <f t="shared" si="2"/>
        <v>161.50106333333332</v>
      </c>
      <c r="Q28" s="53">
        <f t="shared" si="3"/>
        <v>131.30167750677506</v>
      </c>
    </row>
    <row r="29" spans="1:17" s="3" customFormat="1">
      <c r="A29" s="18" t="s">
        <v>81</v>
      </c>
      <c r="B29" s="14" t="s">
        <v>42</v>
      </c>
      <c r="C29" s="18" t="s">
        <v>44</v>
      </c>
      <c r="D29" s="18">
        <v>1</v>
      </c>
      <c r="E29" s="19">
        <v>4999.95</v>
      </c>
      <c r="F29" s="19">
        <v>3166.59</v>
      </c>
      <c r="G29" s="19">
        <f t="shared" si="14"/>
        <v>83.332499999999996</v>
      </c>
      <c r="H29" s="19">
        <f t="shared" si="15"/>
        <v>104.16562499999999</v>
      </c>
      <c r="I29" s="54">
        <f t="shared" ref="I29:I33" si="18">G29/D29</f>
        <v>83.332499999999996</v>
      </c>
      <c r="J29" s="19">
        <f t="shared" ref="J29:J33" si="19">H29/D29</f>
        <v>104.16562499999999</v>
      </c>
      <c r="K29" s="19">
        <f t="shared" si="16"/>
        <v>0.49602678571428571</v>
      </c>
      <c r="L29" s="19">
        <f t="shared" si="17"/>
        <v>0.62003348214285714</v>
      </c>
      <c r="O29" s="55">
        <f t="shared" si="0"/>
        <v>60.832725000000003</v>
      </c>
      <c r="P29" s="53">
        <f t="shared" si="2"/>
        <v>60.832725000000003</v>
      </c>
      <c r="Q29" s="53">
        <f t="shared" si="3"/>
        <v>49.457500000000003</v>
      </c>
    </row>
    <row r="30" spans="1:17" s="3" customFormat="1">
      <c r="A30" s="18" t="s">
        <v>82</v>
      </c>
      <c r="B30" s="14" t="s">
        <v>45</v>
      </c>
      <c r="C30" s="18" t="s">
        <v>46</v>
      </c>
      <c r="D30" s="18">
        <v>1</v>
      </c>
      <c r="E30" s="19">
        <v>4082.4</v>
      </c>
      <c r="F30" s="19">
        <v>0</v>
      </c>
      <c r="G30" s="19">
        <f t="shared" si="14"/>
        <v>68.040000000000006</v>
      </c>
      <c r="H30" s="19">
        <f t="shared" si="15"/>
        <v>85.05</v>
      </c>
      <c r="I30" s="54">
        <f t="shared" si="18"/>
        <v>68.040000000000006</v>
      </c>
      <c r="J30" s="19">
        <f t="shared" si="19"/>
        <v>85.05</v>
      </c>
      <c r="K30" s="19">
        <f t="shared" si="16"/>
        <v>0.40500000000000003</v>
      </c>
      <c r="L30" s="19">
        <f t="shared" si="17"/>
        <v>0.50624999999999998</v>
      </c>
      <c r="O30" s="55">
        <f t="shared" si="0"/>
        <v>49.669200000000004</v>
      </c>
      <c r="P30" s="53">
        <f t="shared" si="2"/>
        <v>49.669200000000004</v>
      </c>
      <c r="Q30" s="53">
        <f t="shared" si="3"/>
        <v>40.381463414634148</v>
      </c>
    </row>
    <row r="31" spans="1:17" s="3" customFormat="1">
      <c r="A31" s="18" t="s">
        <v>83</v>
      </c>
      <c r="B31" s="14" t="s">
        <v>47</v>
      </c>
      <c r="C31" s="18" t="s">
        <v>48</v>
      </c>
      <c r="D31" s="18">
        <v>2</v>
      </c>
      <c r="E31" s="19">
        <v>4639.88</v>
      </c>
      <c r="F31" s="19">
        <v>0</v>
      </c>
      <c r="G31" s="19">
        <f t="shared" si="14"/>
        <v>77.331333333333347</v>
      </c>
      <c r="H31" s="19">
        <f t="shared" si="15"/>
        <v>96.664166666666674</v>
      </c>
      <c r="I31" s="54">
        <f t="shared" si="18"/>
        <v>38.665666666666674</v>
      </c>
      <c r="J31" s="19">
        <f t="shared" si="19"/>
        <v>48.332083333333337</v>
      </c>
      <c r="K31" s="19">
        <f t="shared" si="16"/>
        <v>0.23015277777777782</v>
      </c>
      <c r="L31" s="19">
        <f t="shared" si="17"/>
        <v>0.28769097222222223</v>
      </c>
      <c r="O31" s="55">
        <f t="shared" si="0"/>
        <v>56.451873333333339</v>
      </c>
      <c r="P31" s="53">
        <f t="shared" si="2"/>
        <v>28.225936666666669</v>
      </c>
      <c r="Q31" s="53">
        <f t="shared" si="3"/>
        <v>22.947915989159895</v>
      </c>
    </row>
    <row r="32" spans="1:17" s="3" customFormat="1">
      <c r="A32" s="18" t="s">
        <v>84</v>
      </c>
      <c r="B32" s="14" t="s">
        <v>49</v>
      </c>
      <c r="C32" s="18" t="s">
        <v>50</v>
      </c>
      <c r="D32" s="18">
        <v>2</v>
      </c>
      <c r="E32" s="19">
        <v>4586.0600000000004</v>
      </c>
      <c r="F32" s="19">
        <v>0</v>
      </c>
      <c r="G32" s="19">
        <f t="shared" si="14"/>
        <v>76.434333333333342</v>
      </c>
      <c r="H32" s="19">
        <f t="shared" si="15"/>
        <v>95.54291666666667</v>
      </c>
      <c r="I32" s="54">
        <f t="shared" si="18"/>
        <v>38.217166666666671</v>
      </c>
      <c r="J32" s="19">
        <f t="shared" si="19"/>
        <v>47.771458333333335</v>
      </c>
      <c r="K32" s="19">
        <f t="shared" si="16"/>
        <v>0.22748313492063493</v>
      </c>
      <c r="L32" s="19">
        <f t="shared" si="17"/>
        <v>0.28435391865079368</v>
      </c>
      <c r="O32" s="55">
        <f t="shared" si="0"/>
        <v>55.797063333333334</v>
      </c>
      <c r="P32" s="53">
        <f t="shared" si="2"/>
        <v>27.898531666666667</v>
      </c>
      <c r="Q32" s="53">
        <f t="shared" si="3"/>
        <v>22.681733062330625</v>
      </c>
    </row>
    <row r="33" spans="1:17" ht="15" hidden="1" customHeight="1">
      <c r="A33" s="11" t="s">
        <v>85</v>
      </c>
      <c r="B33" s="14" t="s">
        <v>51</v>
      </c>
      <c r="C33" s="48" t="s">
        <v>52</v>
      </c>
      <c r="D33" s="48">
        <v>1</v>
      </c>
      <c r="E33" s="13">
        <v>7320</v>
      </c>
      <c r="F33" s="13">
        <v>0</v>
      </c>
      <c r="G33" s="13">
        <f t="shared" si="14"/>
        <v>122</v>
      </c>
      <c r="H33" s="13">
        <f t="shared" si="15"/>
        <v>152.5</v>
      </c>
      <c r="I33" s="24">
        <f t="shared" si="18"/>
        <v>122</v>
      </c>
      <c r="J33" s="13">
        <f t="shared" si="19"/>
        <v>152.5</v>
      </c>
      <c r="K33" s="13">
        <f t="shared" si="16"/>
        <v>0.72619047619047616</v>
      </c>
      <c r="L33" s="13">
        <f t="shared" si="17"/>
        <v>0.90773809523809523</v>
      </c>
      <c r="O33" s="53">
        <f t="shared" ref="O33:Q39" si="20">G33*71/100</f>
        <v>86.62</v>
      </c>
      <c r="P33" s="53">
        <f t="shared" si="20"/>
        <v>108.27500000000001</v>
      </c>
      <c r="Q33" s="53">
        <f t="shared" si="20"/>
        <v>86.62</v>
      </c>
    </row>
    <row r="34" spans="1:17" ht="15" hidden="1" customHeight="1">
      <c r="A34" s="72" t="s">
        <v>86</v>
      </c>
      <c r="B34" s="73" t="s">
        <v>53</v>
      </c>
      <c r="C34" s="48" t="s">
        <v>54</v>
      </c>
      <c r="D34" s="48">
        <v>2</v>
      </c>
      <c r="E34" s="47">
        <v>12.25</v>
      </c>
      <c r="F34" s="47">
        <v>0</v>
      </c>
      <c r="G34" s="49">
        <f>E35*20/100/12</f>
        <v>0</v>
      </c>
      <c r="H34" s="49">
        <v>0</v>
      </c>
      <c r="I34" s="53">
        <f t="shared" ref="I34" si="21">G34/D34</f>
        <v>0</v>
      </c>
      <c r="J34" s="45">
        <f t="shared" ref="J34" si="22">H34/D34</f>
        <v>0</v>
      </c>
      <c r="K34" s="69">
        <f t="shared" si="16"/>
        <v>0</v>
      </c>
      <c r="L34" s="69">
        <f t="shared" si="17"/>
        <v>0</v>
      </c>
      <c r="O34" s="53">
        <f t="shared" si="20"/>
        <v>0</v>
      </c>
      <c r="P34" s="53">
        <f t="shared" si="20"/>
        <v>0</v>
      </c>
      <c r="Q34" s="53">
        <f t="shared" si="20"/>
        <v>0</v>
      </c>
    </row>
    <row r="35" spans="1:17" ht="15" hidden="1" customHeight="1">
      <c r="A35" s="72"/>
      <c r="B35" s="73"/>
      <c r="C35" s="48" t="s">
        <v>55</v>
      </c>
      <c r="D35" s="48">
        <v>3</v>
      </c>
      <c r="E35" s="47"/>
      <c r="F35" s="47"/>
      <c r="G35" s="51"/>
      <c r="H35" s="51"/>
      <c r="I35" s="53"/>
      <c r="J35" s="45"/>
      <c r="K35" s="71"/>
      <c r="L35" s="71"/>
      <c r="O35" s="53">
        <f t="shared" si="20"/>
        <v>0</v>
      </c>
      <c r="P35" s="53">
        <f t="shared" si="20"/>
        <v>0</v>
      </c>
      <c r="Q35" s="53">
        <f t="shared" si="20"/>
        <v>0</v>
      </c>
    </row>
    <row r="36" spans="1:17" ht="15" hidden="1" customHeight="1">
      <c r="A36" s="72"/>
      <c r="B36" s="73"/>
      <c r="C36" s="48" t="s">
        <v>56</v>
      </c>
      <c r="D36" s="48">
        <v>2</v>
      </c>
      <c r="E36" s="47"/>
      <c r="F36" s="47"/>
      <c r="G36" s="51"/>
      <c r="H36" s="51"/>
      <c r="I36" s="53"/>
      <c r="J36" s="45"/>
      <c r="K36" s="71"/>
      <c r="L36" s="71"/>
      <c r="O36" s="53">
        <f t="shared" si="20"/>
        <v>0</v>
      </c>
      <c r="P36" s="53">
        <f t="shared" si="20"/>
        <v>0</v>
      </c>
      <c r="Q36" s="53">
        <f t="shared" si="20"/>
        <v>0</v>
      </c>
    </row>
    <row r="37" spans="1:17" ht="15" hidden="1" customHeight="1">
      <c r="A37" s="72"/>
      <c r="B37" s="73"/>
      <c r="C37" s="48" t="s">
        <v>57</v>
      </c>
      <c r="D37" s="48">
        <v>3</v>
      </c>
      <c r="E37" s="47"/>
      <c r="F37" s="47"/>
      <c r="G37" s="50"/>
      <c r="H37" s="50"/>
      <c r="I37" s="53"/>
      <c r="J37" s="45"/>
      <c r="K37" s="70"/>
      <c r="L37" s="70"/>
      <c r="O37" s="53">
        <f t="shared" si="20"/>
        <v>0</v>
      </c>
      <c r="P37" s="53">
        <f t="shared" si="20"/>
        <v>0</v>
      </c>
      <c r="Q37" s="53">
        <f t="shared" si="20"/>
        <v>0</v>
      </c>
    </row>
    <row r="38" spans="1:17" ht="15" hidden="1" customHeight="1">
      <c r="A38" s="11" t="s">
        <v>87</v>
      </c>
      <c r="B38" s="12" t="s">
        <v>91</v>
      </c>
      <c r="C38" s="48" t="s">
        <v>92</v>
      </c>
      <c r="D38" s="48">
        <v>1</v>
      </c>
      <c r="E38" s="13">
        <v>10.26</v>
      </c>
      <c r="F38" s="13">
        <v>0</v>
      </c>
      <c r="G38" s="13">
        <v>0</v>
      </c>
      <c r="H38" s="13">
        <v>0</v>
      </c>
      <c r="I38" s="24">
        <f t="shared" ref="I38" si="23">G38/D38</f>
        <v>0</v>
      </c>
      <c r="J38" s="13">
        <f t="shared" ref="J38" si="24">H38/D38</f>
        <v>0</v>
      </c>
      <c r="K38" s="13">
        <f t="shared" si="16"/>
        <v>0</v>
      </c>
      <c r="L38" s="13">
        <f t="shared" si="17"/>
        <v>0</v>
      </c>
      <c r="M38" t="s">
        <v>111</v>
      </c>
      <c r="O38" s="53">
        <f t="shared" si="20"/>
        <v>0</v>
      </c>
      <c r="P38" s="53">
        <f t="shared" si="20"/>
        <v>0</v>
      </c>
      <c r="Q38" s="53">
        <f t="shared" si="20"/>
        <v>0</v>
      </c>
    </row>
    <row r="39" spans="1:17" ht="15" hidden="1" customHeight="1">
      <c r="A39" s="11" t="s">
        <v>88</v>
      </c>
      <c r="B39" s="12" t="s">
        <v>58</v>
      </c>
      <c r="C39" s="48" t="s">
        <v>59</v>
      </c>
      <c r="D39" s="48"/>
      <c r="E39" s="12"/>
      <c r="F39" s="13"/>
      <c r="G39" s="13"/>
      <c r="H39" s="13"/>
      <c r="I39" s="24"/>
      <c r="J39" s="13"/>
      <c r="K39" s="13">
        <f t="shared" si="16"/>
        <v>0</v>
      </c>
      <c r="L39" s="13">
        <f t="shared" si="17"/>
        <v>0</v>
      </c>
      <c r="M39" t="s">
        <v>111</v>
      </c>
      <c r="O39" s="53">
        <f t="shared" si="20"/>
        <v>0</v>
      </c>
      <c r="P39" s="53">
        <f t="shared" si="20"/>
        <v>0</v>
      </c>
      <c r="Q39" s="53">
        <f t="shared" si="20"/>
        <v>0</v>
      </c>
    </row>
    <row r="42" spans="1:17">
      <c r="B42" s="61" t="s">
        <v>122</v>
      </c>
      <c r="C42" s="62"/>
    </row>
  </sheetData>
  <mergeCells count="11">
    <mergeCell ref="L34:L37"/>
    <mergeCell ref="K34:K37"/>
    <mergeCell ref="A9:A10"/>
    <mergeCell ref="A34:A37"/>
    <mergeCell ref="B34:B37"/>
    <mergeCell ref="B9:B10"/>
    <mergeCell ref="A5:B5"/>
    <mergeCell ref="A6:B6"/>
    <mergeCell ref="A7:B7"/>
    <mergeCell ref="K9:K10"/>
    <mergeCell ref="L9:L10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opLeftCell="A4" workbookViewId="0">
      <selection activeCell="K9" sqref="K9:K17"/>
    </sheetView>
  </sheetViews>
  <sheetFormatPr defaultRowHeight="15"/>
  <cols>
    <col min="1" max="1" width="5.85546875" customWidth="1"/>
    <col min="2" max="2" width="39.28515625" customWidth="1"/>
    <col min="3" max="3" width="21.42578125" customWidth="1"/>
    <col min="4" max="4" width="6.42578125" customWidth="1"/>
    <col min="5" max="5" width="13.85546875" hidden="1" customWidth="1"/>
    <col min="6" max="6" width="12.5703125" hidden="1" customWidth="1"/>
    <col min="7" max="7" width="21.5703125" hidden="1" customWidth="1"/>
    <col min="8" max="8" width="18" hidden="1" customWidth="1"/>
    <col min="9" max="9" width="21.5703125" hidden="1" customWidth="1"/>
    <col min="10" max="11" width="18" customWidth="1"/>
    <col min="12" max="12" width="15.7109375" customWidth="1"/>
  </cols>
  <sheetData>
    <row r="1" spans="1:12">
      <c r="A1" s="4"/>
      <c r="C1" s="4"/>
      <c r="D1" s="4"/>
      <c r="E1" s="74" t="s">
        <v>89</v>
      </c>
      <c r="F1" s="74"/>
      <c r="K1" s="74"/>
      <c r="L1" s="74"/>
    </row>
    <row r="2" spans="1:12">
      <c r="A2" s="4"/>
      <c r="C2" s="4"/>
      <c r="D2" s="4"/>
      <c r="F2" s="1"/>
      <c r="L2" s="1"/>
    </row>
    <row r="3" spans="1:12">
      <c r="A3" s="4"/>
      <c r="C3" s="4"/>
      <c r="D3" s="4"/>
      <c r="F3" s="1"/>
      <c r="L3" s="21"/>
    </row>
    <row r="4" spans="1:12" ht="21">
      <c r="A4" s="77" t="s">
        <v>127</v>
      </c>
      <c r="B4" s="77"/>
      <c r="C4" s="77"/>
      <c r="D4" s="77"/>
      <c r="E4" s="27"/>
      <c r="F4" s="27"/>
      <c r="G4" s="28"/>
      <c r="H4" s="28"/>
      <c r="I4" s="29"/>
      <c r="J4" s="29"/>
      <c r="K4" s="29"/>
      <c r="L4" s="25"/>
    </row>
    <row r="5" spans="1:12" ht="18.75">
      <c r="A5" s="77"/>
      <c r="B5" s="77"/>
      <c r="C5" s="77"/>
      <c r="D5" s="77"/>
      <c r="E5" s="28"/>
      <c r="F5" s="30"/>
      <c r="G5" s="28"/>
      <c r="H5" s="28"/>
      <c r="I5" s="28"/>
      <c r="J5" s="28"/>
      <c r="K5" s="28"/>
      <c r="L5" s="21"/>
    </row>
    <row r="6" spans="1:12" ht="18.75">
      <c r="A6" s="27"/>
      <c r="B6" s="27"/>
      <c r="C6" s="31"/>
      <c r="D6" s="31"/>
      <c r="E6" s="28"/>
      <c r="F6" s="30"/>
      <c r="G6" s="28"/>
      <c r="H6" s="28"/>
      <c r="I6" s="28"/>
      <c r="J6" s="28"/>
      <c r="K6" s="28"/>
      <c r="L6" s="21"/>
    </row>
    <row r="7" spans="1:12" ht="6" customHeight="1">
      <c r="A7" s="76"/>
      <c r="B7" s="76"/>
      <c r="C7" s="31"/>
      <c r="D7" s="31"/>
      <c r="E7" s="28"/>
      <c r="F7" s="30"/>
      <c r="G7" s="28"/>
      <c r="H7" s="28"/>
      <c r="I7" s="28"/>
      <c r="J7" s="28"/>
      <c r="K7" s="28"/>
      <c r="L7" s="21"/>
    </row>
    <row r="8" spans="1:12" ht="80.25" customHeight="1">
      <c r="A8" s="26" t="s">
        <v>60</v>
      </c>
      <c r="B8" s="41" t="s">
        <v>61</v>
      </c>
      <c r="C8" s="26" t="s">
        <v>1</v>
      </c>
      <c r="D8" s="42" t="s">
        <v>62</v>
      </c>
      <c r="E8" s="26" t="s">
        <v>2</v>
      </c>
      <c r="F8" s="43" t="s">
        <v>3</v>
      </c>
      <c r="G8" s="44" t="s">
        <v>114</v>
      </c>
      <c r="H8" s="44" t="s">
        <v>115</v>
      </c>
      <c r="I8" s="44" t="s">
        <v>116</v>
      </c>
      <c r="J8" s="64" t="s">
        <v>118</v>
      </c>
      <c r="K8" s="64" t="s">
        <v>128</v>
      </c>
      <c r="L8" s="22"/>
    </row>
    <row r="9" spans="1:12" ht="18.75">
      <c r="A9" s="32" t="s">
        <v>4</v>
      </c>
      <c r="B9" s="33" t="s">
        <v>93</v>
      </c>
      <c r="C9" s="32" t="s">
        <v>94</v>
      </c>
      <c r="D9" s="32">
        <v>1</v>
      </c>
      <c r="E9" s="34">
        <v>14929.22</v>
      </c>
      <c r="F9" s="34">
        <v>0</v>
      </c>
      <c r="G9" s="34">
        <f>E9*20/100/12</f>
        <v>248.82033333333331</v>
      </c>
      <c r="H9" s="34">
        <f>E9*25/100/12</f>
        <v>311.02541666666667</v>
      </c>
      <c r="I9" s="34">
        <f>G9/168</f>
        <v>1.4810734126984126</v>
      </c>
      <c r="J9" s="34">
        <f>H9/168</f>
        <v>1.8513417658730158</v>
      </c>
      <c r="K9" s="34">
        <f>J9/1.23</f>
        <v>1.5051559072138341</v>
      </c>
      <c r="L9" s="21"/>
    </row>
    <row r="10" spans="1:12" ht="18.75">
      <c r="A10" s="32" t="s">
        <v>63</v>
      </c>
      <c r="B10" s="33" t="s">
        <v>97</v>
      </c>
      <c r="C10" s="32" t="s">
        <v>95</v>
      </c>
      <c r="D10" s="32">
        <v>1</v>
      </c>
      <c r="E10" s="34">
        <v>10062.280000000001</v>
      </c>
      <c r="F10" s="34">
        <v>0</v>
      </c>
      <c r="G10" s="34">
        <f t="shared" ref="G10:G17" si="0">E10*20/100/12</f>
        <v>167.70466666666667</v>
      </c>
      <c r="H10" s="34">
        <f t="shared" ref="H10:H17" si="1">E10*25/100/12</f>
        <v>209.63083333333336</v>
      </c>
      <c r="I10" s="34">
        <f t="shared" ref="I10:I17" si="2">G10/168</f>
        <v>0.99824206349206346</v>
      </c>
      <c r="J10" s="34">
        <f t="shared" ref="J10:J17" si="3">H10/168</f>
        <v>1.2478025793650795</v>
      </c>
      <c r="K10" s="34">
        <f t="shared" ref="K10:K17" si="4">J10/1.23</f>
        <v>1.0144736417602274</v>
      </c>
      <c r="L10" s="21"/>
    </row>
    <row r="11" spans="1:12" ht="18.75">
      <c r="A11" s="32" t="s">
        <v>64</v>
      </c>
      <c r="B11" s="33" t="s">
        <v>98</v>
      </c>
      <c r="C11" s="32" t="s">
        <v>99</v>
      </c>
      <c r="D11" s="32">
        <v>1</v>
      </c>
      <c r="E11" s="34">
        <v>11335.71</v>
      </c>
      <c r="F11" s="34">
        <v>0</v>
      </c>
      <c r="G11" s="34">
        <f t="shared" si="0"/>
        <v>188.92849999999999</v>
      </c>
      <c r="H11" s="34">
        <f t="shared" si="1"/>
        <v>236.16062499999998</v>
      </c>
      <c r="I11" s="34">
        <f t="shared" si="2"/>
        <v>1.1245744047619046</v>
      </c>
      <c r="J11" s="34">
        <f t="shared" si="3"/>
        <v>1.4057180059523808</v>
      </c>
      <c r="K11" s="34">
        <f t="shared" si="4"/>
        <v>1.14286016744096</v>
      </c>
      <c r="L11" s="21"/>
    </row>
    <row r="12" spans="1:12" ht="18.75">
      <c r="A12" s="32" t="s">
        <v>65</v>
      </c>
      <c r="B12" s="33" t="s">
        <v>96</v>
      </c>
      <c r="C12" s="32" t="s">
        <v>100</v>
      </c>
      <c r="D12" s="32">
        <v>1</v>
      </c>
      <c r="E12" s="34">
        <v>9883.93</v>
      </c>
      <c r="F12" s="34">
        <v>0</v>
      </c>
      <c r="G12" s="34">
        <f t="shared" si="0"/>
        <v>164.73216666666667</v>
      </c>
      <c r="H12" s="34">
        <f t="shared" si="1"/>
        <v>205.91520833333334</v>
      </c>
      <c r="I12" s="34">
        <f t="shared" si="2"/>
        <v>0.98054861111111113</v>
      </c>
      <c r="J12" s="34">
        <f t="shared" si="3"/>
        <v>1.2256857638888889</v>
      </c>
      <c r="K12" s="34">
        <f t="shared" si="4"/>
        <v>0.99649249096657644</v>
      </c>
      <c r="L12" s="21"/>
    </row>
    <row r="13" spans="1:12" ht="18.75">
      <c r="A13" s="32" t="s">
        <v>66</v>
      </c>
      <c r="B13" s="33" t="s">
        <v>101</v>
      </c>
      <c r="C13" s="32" t="s">
        <v>102</v>
      </c>
      <c r="D13" s="32">
        <v>1</v>
      </c>
      <c r="E13" s="34">
        <v>20377.34</v>
      </c>
      <c r="F13" s="34">
        <v>0</v>
      </c>
      <c r="G13" s="34">
        <f t="shared" si="0"/>
        <v>339.6223333333333</v>
      </c>
      <c r="H13" s="34">
        <f t="shared" si="1"/>
        <v>424.52791666666667</v>
      </c>
      <c r="I13" s="34">
        <f t="shared" si="2"/>
        <v>2.0215615079365077</v>
      </c>
      <c r="J13" s="34">
        <f t="shared" si="3"/>
        <v>2.5269518849206349</v>
      </c>
      <c r="K13" s="34">
        <f t="shared" si="4"/>
        <v>2.0544324267647438</v>
      </c>
      <c r="L13" s="21"/>
    </row>
    <row r="14" spans="1:12" ht="18.75">
      <c r="A14" s="32" t="s">
        <v>67</v>
      </c>
      <c r="B14" s="33" t="s">
        <v>103</v>
      </c>
      <c r="C14" s="32" t="s">
        <v>104</v>
      </c>
      <c r="D14" s="32">
        <v>1</v>
      </c>
      <c r="E14" s="34">
        <v>4774.25</v>
      </c>
      <c r="F14" s="34">
        <v>0</v>
      </c>
      <c r="G14" s="34">
        <f t="shared" si="0"/>
        <v>79.57083333333334</v>
      </c>
      <c r="H14" s="34">
        <f t="shared" si="1"/>
        <v>99.463541666666671</v>
      </c>
      <c r="I14" s="34">
        <f t="shared" si="2"/>
        <v>0.47363591269841276</v>
      </c>
      <c r="J14" s="34">
        <f t="shared" si="3"/>
        <v>0.59204489087301593</v>
      </c>
      <c r="K14" s="34">
        <f t="shared" si="4"/>
        <v>0.48133730965285848</v>
      </c>
      <c r="L14" s="21"/>
    </row>
    <row r="15" spans="1:12" ht="18.75">
      <c r="A15" s="32" t="s">
        <v>68</v>
      </c>
      <c r="B15" s="33" t="s">
        <v>105</v>
      </c>
      <c r="C15" s="32" t="s">
        <v>106</v>
      </c>
      <c r="D15" s="32">
        <v>1</v>
      </c>
      <c r="E15" s="34">
        <v>6890.97</v>
      </c>
      <c r="F15" s="34">
        <v>0</v>
      </c>
      <c r="G15" s="34">
        <f t="shared" si="0"/>
        <v>114.84949999999999</v>
      </c>
      <c r="H15" s="34">
        <f t="shared" si="1"/>
        <v>143.56187500000001</v>
      </c>
      <c r="I15" s="34">
        <f t="shared" si="2"/>
        <v>0.68362797619047611</v>
      </c>
      <c r="J15" s="34">
        <f t="shared" si="3"/>
        <v>0.85453497023809533</v>
      </c>
      <c r="K15" s="34">
        <f t="shared" si="4"/>
        <v>0.69474387824235395</v>
      </c>
      <c r="L15" s="21"/>
    </row>
    <row r="16" spans="1:12" ht="18.75">
      <c r="A16" s="32" t="s">
        <v>69</v>
      </c>
      <c r="B16" s="33" t="s">
        <v>107</v>
      </c>
      <c r="C16" s="32" t="s">
        <v>108</v>
      </c>
      <c r="D16" s="32">
        <v>1</v>
      </c>
      <c r="E16" s="34">
        <v>4051.99</v>
      </c>
      <c r="F16" s="34">
        <v>0</v>
      </c>
      <c r="G16" s="34">
        <f t="shared" si="0"/>
        <v>67.533166666666659</v>
      </c>
      <c r="H16" s="34">
        <f t="shared" si="1"/>
        <v>84.416458333333324</v>
      </c>
      <c r="I16" s="34">
        <f t="shared" si="2"/>
        <v>0.40198313492063487</v>
      </c>
      <c r="J16" s="34">
        <f t="shared" si="3"/>
        <v>0.50247891865079364</v>
      </c>
      <c r="K16" s="34">
        <f t="shared" si="4"/>
        <v>0.4085194460575558</v>
      </c>
      <c r="L16" s="21"/>
    </row>
    <row r="17" spans="1:13" ht="18.75">
      <c r="A17" s="32" t="s">
        <v>70</v>
      </c>
      <c r="B17" s="35" t="s">
        <v>109</v>
      </c>
      <c r="C17" s="32" t="s">
        <v>110</v>
      </c>
      <c r="D17" s="32">
        <v>1</v>
      </c>
      <c r="E17" s="34">
        <v>1649.37</v>
      </c>
      <c r="F17" s="34">
        <v>0</v>
      </c>
      <c r="G17" s="34">
        <f t="shared" si="0"/>
        <v>27.489499999999996</v>
      </c>
      <c r="H17" s="34">
        <f t="shared" si="1"/>
        <v>34.361874999999998</v>
      </c>
      <c r="I17" s="34">
        <f t="shared" si="2"/>
        <v>0.16362797619047617</v>
      </c>
      <c r="J17" s="34">
        <f t="shared" si="3"/>
        <v>0.20453497023809522</v>
      </c>
      <c r="K17" s="34">
        <f t="shared" si="4"/>
        <v>0.16628859368950832</v>
      </c>
      <c r="L17" s="21"/>
    </row>
    <row r="18" spans="1:13" ht="18.75" hidden="1">
      <c r="A18" s="75" t="s">
        <v>90</v>
      </c>
      <c r="B18" s="75"/>
      <c r="C18" s="36"/>
      <c r="D18" s="36"/>
      <c r="E18" s="37">
        <f t="shared" ref="E18:J18" si="5">SUM(E9:E17)</f>
        <v>83955.06</v>
      </c>
      <c r="F18" s="34">
        <f t="shared" si="5"/>
        <v>0</v>
      </c>
      <c r="G18" s="37">
        <f t="shared" si="5"/>
        <v>1399.251</v>
      </c>
      <c r="H18" s="37">
        <f t="shared" si="5"/>
        <v>1749.0637500000003</v>
      </c>
      <c r="I18" s="37">
        <f t="shared" si="5"/>
        <v>8.328875</v>
      </c>
      <c r="J18" s="37">
        <f t="shared" si="5"/>
        <v>10.411093750000001</v>
      </c>
      <c r="K18" s="37">
        <f t="shared" ref="K18" si="6">SUM(K9:K17)</f>
        <v>8.4643038617886184</v>
      </c>
      <c r="L18" s="20"/>
      <c r="M18" s="5"/>
    </row>
    <row r="19" spans="1:13" ht="18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0"/>
      <c r="M19" s="5"/>
    </row>
    <row r="20" spans="1:13" ht="18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0"/>
      <c r="M20" s="5"/>
    </row>
    <row r="21" spans="1:13" ht="18.75">
      <c r="A21" s="38"/>
      <c r="B21" s="39" t="s">
        <v>117</v>
      </c>
      <c r="C21" s="40"/>
      <c r="D21" s="38"/>
      <c r="E21" s="38"/>
      <c r="F21" s="38"/>
      <c r="G21" s="38"/>
      <c r="H21" s="38"/>
      <c r="I21" s="38"/>
      <c r="J21" s="38"/>
      <c r="K21" s="38"/>
      <c r="L21" s="20"/>
      <c r="M21" s="5"/>
    </row>
    <row r="22" spans="1:13">
      <c r="L22" s="21"/>
      <c r="M22" s="5"/>
    </row>
    <row r="23" spans="1:13">
      <c r="L23" s="20"/>
      <c r="M23" s="5"/>
    </row>
    <row r="24" spans="1:13">
      <c r="L24" s="5"/>
      <c r="M24" s="5"/>
    </row>
    <row r="25" spans="1:13">
      <c r="L25" s="5"/>
      <c r="M25" s="5"/>
    </row>
  </sheetData>
  <mergeCells count="5">
    <mergeCell ref="K1:L1"/>
    <mergeCell ref="A18:B18"/>
    <mergeCell ref="E1:F1"/>
    <mergeCell ref="A7:B7"/>
    <mergeCell ref="A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Dział Hig i Sprz.</vt:lpstr>
      <vt:lpstr>Zesp.Utrz.Ter.Ziel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2019-12-04T12:43:59Z</cp:lastPrinted>
  <dcterms:created xsi:type="dcterms:W3CDTF">2019-11-27T13:12:29Z</dcterms:created>
  <dcterms:modified xsi:type="dcterms:W3CDTF">2019-12-04T13:51:52Z</dcterms:modified>
</cp:coreProperties>
</file>