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projektmb-my.sharepoint.com/personal/mariusz_consprojektmb_onmicrosoft_com/Documents/_projekty_2022/53_Fontanna Garnizonowy_ZUK/do wysłania_2022-12-15_PT+ST+kosztorys/PT konstrukcja/dwg/"/>
    </mc:Choice>
  </mc:AlternateContent>
  <xr:revisionPtr revIDLastSave="0" documentId="8_{A7B0C6E7-8408-4519-AC70-13FAEA6C2A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ygle" sheetId="38" r:id="rId1"/>
  </sheets>
  <definedNames>
    <definedName name="_xlnm.Print_Area" localSheetId="0">rygle!$A$1:$I$54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0" i="38" l="1"/>
  <c r="H50" i="38" s="1"/>
  <c r="H37" i="38"/>
  <c r="G46" i="38"/>
  <c r="H46" i="38" s="1"/>
  <c r="G45" i="38"/>
  <c r="H45" i="38" s="1"/>
  <c r="G33" i="38"/>
  <c r="H33" i="38" s="1"/>
  <c r="F32" i="38"/>
  <c r="G32" i="38" s="1"/>
  <c r="H32" i="38" s="1"/>
  <c r="G31" i="38"/>
  <c r="H31" i="38" s="1"/>
  <c r="G42" i="38"/>
  <c r="H42" i="38" s="1"/>
  <c r="G38" i="38"/>
  <c r="H38" i="38" s="1"/>
  <c r="G28" i="38"/>
  <c r="H28" i="38" s="1"/>
  <c r="G41" i="38"/>
  <c r="H41" i="38" s="1"/>
  <c r="G49" i="38"/>
  <c r="H49" i="38" s="1"/>
  <c r="F37" i="38"/>
  <c r="G37" i="38" s="1"/>
  <c r="G36" i="38"/>
  <c r="H36" i="38" s="1"/>
  <c r="F27" i="38"/>
  <c r="G27" i="38" s="1"/>
  <c r="H27" i="38" s="1"/>
  <c r="G26" i="38"/>
  <c r="H26" i="38" s="1"/>
  <c r="G23" i="38"/>
  <c r="H23" i="38" s="1"/>
  <c r="G21" i="38"/>
  <c r="H21" i="38" s="1"/>
  <c r="G20" i="38"/>
  <c r="H20" i="38" s="1"/>
  <c r="G17" i="38"/>
  <c r="H17" i="38" s="1"/>
  <c r="G15" i="38"/>
  <c r="H15" i="38" s="1"/>
  <c r="G14" i="38"/>
  <c r="H14" i="38" s="1"/>
  <c r="G11" i="38"/>
  <c r="H11" i="38" s="1"/>
  <c r="F9" i="38"/>
  <c r="H47" i="38" l="1"/>
  <c r="H34" i="38"/>
  <c r="H43" i="38"/>
  <c r="H51" i="38"/>
  <c r="H39" i="38"/>
  <c r="H29" i="38"/>
  <c r="H24" i="38"/>
  <c r="H18" i="38"/>
  <c r="G9" i="38"/>
  <c r="H9" i="38" s="1"/>
  <c r="G8" i="38"/>
  <c r="H8" i="38" s="1"/>
  <c r="G7" i="38" l="1"/>
  <c r="H7" i="38" s="1"/>
  <c r="H12" i="38" s="1"/>
  <c r="H52" i="38" s="1"/>
  <c r="H53" i="38" s="1"/>
  <c r="H54" i="38" l="1"/>
</calcChain>
</file>

<file path=xl/sharedStrings.xml><?xml version="1.0" encoding="utf-8"?>
<sst xmlns="http://schemas.openxmlformats.org/spreadsheetml/2006/main" count="94" uniqueCount="39">
  <si>
    <t>[ kg ]</t>
  </si>
  <si>
    <t>[ szt. ]</t>
  </si>
  <si>
    <t>[ mm ]</t>
  </si>
  <si>
    <t>[ m ]</t>
  </si>
  <si>
    <t>[ kg/m ]</t>
  </si>
  <si>
    <t>RAZEM</t>
  </si>
  <si>
    <t>ILOŚĆ</t>
  </si>
  <si>
    <t>ELEM.</t>
  </si>
  <si>
    <t>NR</t>
  </si>
  <si>
    <t>DŁUG.</t>
  </si>
  <si>
    <t>MASA</t>
  </si>
  <si>
    <t>JEDN.</t>
  </si>
  <si>
    <t>MASA JEDN.</t>
  </si>
  <si>
    <t>CAŁKOWITA</t>
  </si>
  <si>
    <t>MATERIAŁ</t>
  </si>
  <si>
    <t>ZESTAWIENIE STALI</t>
  </si>
  <si>
    <t xml:space="preserve">ELEMENT </t>
  </si>
  <si>
    <t>S235</t>
  </si>
  <si>
    <t xml:space="preserve">MASA RAZEM                                                                       </t>
  </si>
  <si>
    <t xml:space="preserve">DODATEK NA SPOINY I OCYNK   ( 1,8 % MASY RAZEM )       </t>
  </si>
  <si>
    <t xml:space="preserve">MASA OGÓŁEM                                                   </t>
  </si>
  <si>
    <t>BS.1</t>
  </si>
  <si>
    <t>PLAC ZWYCIĘSTWA, DZIAŁKA NR 14, OBRĘB 1041 SZCZECIN</t>
  </si>
  <si>
    <t>IPE120</t>
  </si>
  <si>
    <t>blacha 60x40x6,0</t>
  </si>
  <si>
    <t>A4</t>
  </si>
  <si>
    <t>[ kg/1000szt. ]</t>
  </si>
  <si>
    <t>Śruby M10x40+n+2p</t>
  </si>
  <si>
    <t>BS.2</t>
  </si>
  <si>
    <t>BS.3</t>
  </si>
  <si>
    <t>BS.4</t>
  </si>
  <si>
    <t>BS.5</t>
  </si>
  <si>
    <t>BS.6</t>
  </si>
  <si>
    <t>BS.7</t>
  </si>
  <si>
    <t>S235, A4</t>
  </si>
  <si>
    <t>kotwy M16x150</t>
  </si>
  <si>
    <t>UPE140</t>
  </si>
  <si>
    <t>BS.9</t>
  </si>
  <si>
    <t>BS.8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</si>
</sst>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z_ł_-;\-* #,##0.00\ _z_ł_-;_-* &quot;-&quot;??\ _z_ł_-;_-@_-"/>
    <numFmt numFmtId="165" formatCode="0.000"/>
    <numFmt numFmtId="166" formatCode="_-* #,##0\ _z_ł_-;\-* #,##0\ _z_ł_-;_-* &quot;-&quot;??\ _z_ł_-;_-@_-"/>
    <numFmt numFmtId="167" formatCode="_-* #,##0.000\ _z_ł_-;\-* #,##0.000\ _z_ł_-;_-* &quot;-&quot;???\ _z_ł_-;_-@_-"/>
  </numFmts>
  <fonts count="12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16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3" fillId="0" borderId="2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3" xfId="0" applyFont="1" applyBorder="1" applyAlignment="1">
      <alignment horizontal="center"/>
    </xf>
    <xf numFmtId="0" fontId="5" fillId="0" borderId="3" xfId="0" applyFont="1" applyBorder="1"/>
    <xf numFmtId="164" fontId="4" fillId="0" borderId="3" xfId="1" applyFont="1" applyBorder="1" applyAlignment="1">
      <alignment horizontal="center"/>
    </xf>
    <xf numFmtId="164" fontId="4" fillId="0" borderId="3" xfId="0" applyNumberFormat="1" applyFont="1" applyBorder="1"/>
    <xf numFmtId="164" fontId="4" fillId="2" borderId="1" xfId="1" applyFont="1" applyFill="1" applyBorder="1" applyAlignment="1">
      <alignment horizontal="center"/>
    </xf>
    <xf numFmtId="164" fontId="4" fillId="2" borderId="1" xfId="0" applyNumberFormat="1" applyFont="1" applyFill="1" applyBorder="1"/>
    <xf numFmtId="0" fontId="4" fillId="0" borderId="2" xfId="0" applyFont="1" applyBorder="1"/>
    <xf numFmtId="0" fontId="3" fillId="0" borderId="4" xfId="0" applyFont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4" fontId="4" fillId="2" borderId="6" xfId="1" applyFont="1" applyFill="1" applyBorder="1"/>
    <xf numFmtId="0" fontId="3" fillId="0" borderId="7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3" fillId="0" borderId="9" xfId="0" applyFont="1" applyBorder="1" applyAlignment="1">
      <alignment horizontal="center"/>
    </xf>
    <xf numFmtId="164" fontId="4" fillId="0" borderId="10" xfId="0" applyNumberFormat="1" applyFont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165" fontId="4" fillId="0" borderId="14" xfId="1" applyNumberFormat="1" applyFont="1" applyBorder="1" applyAlignment="1">
      <alignment horizontal="center"/>
    </xf>
    <xf numFmtId="1" fontId="4" fillId="0" borderId="14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64" fontId="4" fillId="0" borderId="17" xfId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164" fontId="8" fillId="0" borderId="18" xfId="0" applyNumberFormat="1" applyFont="1" applyBorder="1"/>
    <xf numFmtId="2" fontId="4" fillId="0" borderId="1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27" xfId="0" applyFont="1" applyBorder="1"/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29" xfId="0" applyFont="1" applyBorder="1" applyAlignment="1">
      <alignment horizontal="left"/>
    </xf>
    <xf numFmtId="0" fontId="9" fillId="0" borderId="30" xfId="0" applyFont="1" applyBorder="1" applyAlignment="1">
      <alignment horizontal="left"/>
    </xf>
    <xf numFmtId="0" fontId="10" fillId="0" borderId="30" xfId="0" applyFont="1" applyBorder="1"/>
    <xf numFmtId="164" fontId="10" fillId="0" borderId="30" xfId="1" applyFont="1" applyBorder="1"/>
    <xf numFmtId="166" fontId="10" fillId="0" borderId="30" xfId="1" applyNumberFormat="1" applyFont="1" applyBorder="1"/>
    <xf numFmtId="0" fontId="0" fillId="0" borderId="31" xfId="0" applyBorder="1" applyAlignment="1">
      <alignment horizontal="right"/>
    </xf>
    <xf numFmtId="164" fontId="11" fillId="0" borderId="32" xfId="1" applyFont="1" applyBorder="1"/>
    <xf numFmtId="0" fontId="2" fillId="0" borderId="5" xfId="0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164" fontId="11" fillId="0" borderId="27" xfId="0" applyNumberFormat="1" applyFont="1" applyBorder="1"/>
    <xf numFmtId="0" fontId="9" fillId="0" borderId="34" xfId="0" applyFont="1" applyBorder="1" applyAlignment="1">
      <alignment horizontal="left"/>
    </xf>
    <xf numFmtId="0" fontId="0" fillId="0" borderId="35" xfId="0" applyBorder="1"/>
    <xf numFmtId="0" fontId="0" fillId="0" borderId="35" xfId="0" applyBorder="1" applyAlignment="1">
      <alignment horizontal="right"/>
    </xf>
    <xf numFmtId="164" fontId="11" fillId="0" borderId="13" xfId="0" applyNumberFormat="1" applyFont="1" applyBorder="1"/>
    <xf numFmtId="0" fontId="4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165" fontId="4" fillId="0" borderId="1" xfId="1" applyNumberFormat="1" applyFont="1" applyBorder="1" applyAlignment="1">
      <alignment horizontal="center"/>
    </xf>
    <xf numFmtId="1" fontId="4" fillId="0" borderId="37" xfId="0" applyNumberFormat="1" applyFont="1" applyBorder="1" applyAlignment="1">
      <alignment horizontal="center"/>
    </xf>
    <xf numFmtId="167" fontId="4" fillId="0" borderId="14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0" fillId="0" borderId="3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4"/>
  <sheetViews>
    <sheetView tabSelected="1" view="pageBreakPreview" topLeftCell="A27" zoomScale="115" zoomScaleNormal="100" zoomScaleSheetLayoutView="115" workbookViewId="0">
      <selection activeCell="D22" sqref="D22"/>
    </sheetView>
  </sheetViews>
  <sheetFormatPr defaultRowHeight="12.75" x14ac:dyDescent="0.2"/>
  <cols>
    <col min="1" max="2" width="7" customWidth="1"/>
    <col min="3" max="3" width="15.7109375" customWidth="1"/>
    <col min="4" max="4" width="10.42578125" customWidth="1"/>
    <col min="5" max="5" width="10" customWidth="1"/>
    <col min="6" max="6" width="13.7109375" bestFit="1" customWidth="1"/>
    <col min="7" max="7" width="10.42578125" customWidth="1"/>
    <col min="8" max="8" width="17.42578125" customWidth="1"/>
    <col min="9" max="9" width="15.85546875" customWidth="1"/>
  </cols>
  <sheetData>
    <row r="1" spans="1:9" ht="20.25" customHeight="1" x14ac:dyDescent="0.2">
      <c r="A1" s="58" t="s">
        <v>15</v>
      </c>
      <c r="B1" s="59"/>
      <c r="C1" s="59"/>
      <c r="D1" s="59"/>
      <c r="E1" s="59"/>
      <c r="F1" s="59"/>
      <c r="G1" s="59"/>
      <c r="H1" s="59"/>
      <c r="I1" s="60"/>
    </row>
    <row r="2" spans="1:9" ht="16.5" customHeight="1" thickBot="1" x14ac:dyDescent="0.25">
      <c r="A2" s="61" t="s">
        <v>22</v>
      </c>
      <c r="B2" s="62"/>
      <c r="C2" s="62"/>
      <c r="D2" s="62"/>
      <c r="E2" s="62"/>
      <c r="F2" s="62"/>
      <c r="G2" s="62"/>
      <c r="H2" s="62"/>
      <c r="I2" s="63"/>
    </row>
    <row r="3" spans="1:9" x14ac:dyDescent="0.2">
      <c r="A3" s="11" t="s">
        <v>6</v>
      </c>
      <c r="B3" s="1" t="s">
        <v>8</v>
      </c>
      <c r="C3" s="10"/>
      <c r="D3" s="10"/>
      <c r="E3" s="10"/>
      <c r="F3" s="1" t="s">
        <v>10</v>
      </c>
      <c r="G3" s="1" t="s">
        <v>12</v>
      </c>
      <c r="H3" s="17" t="s">
        <v>10</v>
      </c>
      <c r="I3" s="15"/>
    </row>
    <row r="4" spans="1:9" x14ac:dyDescent="0.2">
      <c r="A4" s="11" t="s">
        <v>7</v>
      </c>
      <c r="B4" s="1" t="s">
        <v>7</v>
      </c>
      <c r="C4" s="1" t="s">
        <v>16</v>
      </c>
      <c r="D4" s="1" t="s">
        <v>9</v>
      </c>
      <c r="E4" s="1" t="s">
        <v>6</v>
      </c>
      <c r="F4" s="1" t="s">
        <v>11</v>
      </c>
      <c r="G4" s="1" t="s">
        <v>7</v>
      </c>
      <c r="H4" s="17" t="s">
        <v>13</v>
      </c>
      <c r="I4" s="14" t="s">
        <v>14</v>
      </c>
    </row>
    <row r="5" spans="1:9" ht="13.5" thickBot="1" x14ac:dyDescent="0.25">
      <c r="A5" s="19" t="s">
        <v>1</v>
      </c>
      <c r="B5" s="20"/>
      <c r="C5" s="20" t="s">
        <v>2</v>
      </c>
      <c r="D5" s="20" t="s">
        <v>3</v>
      </c>
      <c r="E5" s="20" t="s">
        <v>1</v>
      </c>
      <c r="F5" s="20" t="s">
        <v>4</v>
      </c>
      <c r="G5" s="20" t="s">
        <v>0</v>
      </c>
      <c r="H5" s="21" t="s">
        <v>0</v>
      </c>
      <c r="I5" s="16"/>
    </row>
    <row r="6" spans="1:9" x14ac:dyDescent="0.2">
      <c r="A6" s="12"/>
      <c r="B6" s="2"/>
      <c r="C6" s="3" t="s">
        <v>21</v>
      </c>
      <c r="D6" s="8"/>
      <c r="E6" s="2"/>
      <c r="F6" s="8"/>
      <c r="G6" s="9"/>
      <c r="H6" s="9"/>
      <c r="I6" s="13"/>
    </row>
    <row r="7" spans="1:9" x14ac:dyDescent="0.2">
      <c r="A7" s="32">
        <v>27</v>
      </c>
      <c r="B7" s="24">
        <v>1</v>
      </c>
      <c r="C7" s="27" t="s">
        <v>23</v>
      </c>
      <c r="D7" s="22">
        <v>2.4380000000000002</v>
      </c>
      <c r="E7" s="23">
        <v>1</v>
      </c>
      <c r="F7" s="26">
        <v>10.4</v>
      </c>
      <c r="G7" s="29">
        <f t="shared" ref="G7:G9" si="0">F7*D7</f>
        <v>25.355200000000004</v>
      </c>
      <c r="H7" s="18">
        <f t="shared" ref="H7:H9" si="1">$A$7*E7*G7</f>
        <v>684.59040000000005</v>
      </c>
      <c r="I7" s="67" t="s">
        <v>17</v>
      </c>
    </row>
    <row r="8" spans="1:9" x14ac:dyDescent="0.2">
      <c r="A8" s="30"/>
      <c r="B8" s="31">
        <v>2</v>
      </c>
      <c r="C8" s="27" t="s">
        <v>23</v>
      </c>
      <c r="D8" s="22">
        <v>0.11799999999999999</v>
      </c>
      <c r="E8" s="23">
        <v>2</v>
      </c>
      <c r="F8" s="26">
        <v>10.4</v>
      </c>
      <c r="G8" s="29">
        <f t="shared" si="0"/>
        <v>1.2272000000000001</v>
      </c>
      <c r="H8" s="18">
        <f t="shared" si="1"/>
        <v>66.268799999999999</v>
      </c>
      <c r="I8" s="68"/>
    </row>
    <row r="9" spans="1:9" x14ac:dyDescent="0.2">
      <c r="A9" s="30"/>
      <c r="B9" s="31">
        <v>3</v>
      </c>
      <c r="C9" s="27" t="s">
        <v>24</v>
      </c>
      <c r="D9" s="22">
        <v>0.06</v>
      </c>
      <c r="E9" s="23">
        <v>7</v>
      </c>
      <c r="F9" s="26">
        <f>7850*0.006*0.04</f>
        <v>1.8840000000000001</v>
      </c>
      <c r="G9" s="29">
        <f t="shared" si="0"/>
        <v>0.11304</v>
      </c>
      <c r="H9" s="18">
        <f t="shared" si="1"/>
        <v>21.364560000000001</v>
      </c>
      <c r="I9" s="68"/>
    </row>
    <row r="10" spans="1:9" x14ac:dyDescent="0.2">
      <c r="A10" s="30"/>
      <c r="B10" s="53"/>
      <c r="C10" s="54"/>
      <c r="D10" s="55"/>
      <c r="E10" s="56"/>
      <c r="F10" s="52" t="s">
        <v>26</v>
      </c>
      <c r="G10" s="29"/>
      <c r="H10" s="18"/>
      <c r="I10" s="51"/>
    </row>
    <row r="11" spans="1:9" x14ac:dyDescent="0.2">
      <c r="A11" s="30"/>
      <c r="B11" s="31">
        <v>4</v>
      </c>
      <c r="C11" s="27" t="s">
        <v>27</v>
      </c>
      <c r="D11" s="22"/>
      <c r="E11" s="23">
        <v>2</v>
      </c>
      <c r="F11" s="26">
        <v>47.76</v>
      </c>
      <c r="G11" s="29">
        <f>F11/1000*E11</f>
        <v>9.5519999999999994E-2</v>
      </c>
      <c r="H11" s="18">
        <f>$A$7*E11*G11</f>
        <v>5.15808</v>
      </c>
      <c r="I11" s="35" t="s">
        <v>25</v>
      </c>
    </row>
    <row r="12" spans="1:9" x14ac:dyDescent="0.2">
      <c r="A12" s="25"/>
      <c r="B12" s="4"/>
      <c r="C12" s="5" t="s">
        <v>5</v>
      </c>
      <c r="D12" s="6"/>
      <c r="E12" s="4"/>
      <c r="F12" s="6"/>
      <c r="G12" s="7"/>
      <c r="H12" s="28">
        <f>SUM(H7:H11)</f>
        <v>777.38184000000012</v>
      </c>
      <c r="I12" s="33"/>
    </row>
    <row r="13" spans="1:9" x14ac:dyDescent="0.2">
      <c r="A13" s="12"/>
      <c r="B13" s="2"/>
      <c r="C13" s="3" t="s">
        <v>28</v>
      </c>
      <c r="D13" s="8"/>
      <c r="E13" s="2"/>
      <c r="F13" s="8"/>
      <c r="G13" s="9"/>
      <c r="H13" s="9"/>
      <c r="I13" s="13"/>
    </row>
    <row r="14" spans="1:9" x14ac:dyDescent="0.2">
      <c r="A14" s="32">
        <v>28</v>
      </c>
      <c r="B14" s="24">
        <v>1</v>
      </c>
      <c r="C14" s="27" t="s">
        <v>23</v>
      </c>
      <c r="D14" s="22">
        <v>2.4380000000000002</v>
      </c>
      <c r="E14" s="23">
        <v>1</v>
      </c>
      <c r="F14" s="26">
        <v>10.4</v>
      </c>
      <c r="G14" s="29">
        <f t="shared" ref="G14:G15" si="2">F14*D14</f>
        <v>25.355200000000004</v>
      </c>
      <c r="H14" s="18">
        <f>$A$14*E14*G14</f>
        <v>709.94560000000013</v>
      </c>
      <c r="I14" s="67" t="s">
        <v>17</v>
      </c>
    </row>
    <row r="15" spans="1:9" x14ac:dyDescent="0.2">
      <c r="A15" s="30"/>
      <c r="B15" s="31">
        <v>2</v>
      </c>
      <c r="C15" s="27" t="s">
        <v>23</v>
      </c>
      <c r="D15" s="22">
        <v>0.11799999999999999</v>
      </c>
      <c r="E15" s="23">
        <v>2</v>
      </c>
      <c r="F15" s="26">
        <v>10.4</v>
      </c>
      <c r="G15" s="29">
        <f t="shared" si="2"/>
        <v>1.2272000000000001</v>
      </c>
      <c r="H15" s="18">
        <f>$A$14*E15*G15</f>
        <v>68.723200000000006</v>
      </c>
      <c r="I15" s="68"/>
    </row>
    <row r="16" spans="1:9" x14ac:dyDescent="0.2">
      <c r="A16" s="30"/>
      <c r="B16" s="53"/>
      <c r="C16" s="54"/>
      <c r="D16" s="55"/>
      <c r="E16" s="56"/>
      <c r="F16" s="52" t="s">
        <v>26</v>
      </c>
      <c r="G16" s="29"/>
      <c r="H16" s="18"/>
      <c r="I16" s="51"/>
    </row>
    <row r="17" spans="1:9" x14ac:dyDescent="0.2">
      <c r="A17" s="30"/>
      <c r="B17" s="31">
        <v>3</v>
      </c>
      <c r="C17" s="27" t="s">
        <v>27</v>
      </c>
      <c r="D17" s="22"/>
      <c r="E17" s="23">
        <v>2</v>
      </c>
      <c r="F17" s="26">
        <v>47.76</v>
      </c>
      <c r="G17" s="29">
        <f>F17/1000*E17</f>
        <v>9.5519999999999994E-2</v>
      </c>
      <c r="H17" s="18">
        <f>$A$14*E17*G17</f>
        <v>5.3491199999999992</v>
      </c>
      <c r="I17" s="35" t="s">
        <v>25</v>
      </c>
    </row>
    <row r="18" spans="1:9" x14ac:dyDescent="0.2">
      <c r="A18" s="25"/>
      <c r="B18" s="4"/>
      <c r="C18" s="5" t="s">
        <v>5</v>
      </c>
      <c r="D18" s="6"/>
      <c r="E18" s="4"/>
      <c r="F18" s="6"/>
      <c r="G18" s="7"/>
      <c r="H18" s="28">
        <f>SUM(H14:H17)</f>
        <v>784.01792000000012</v>
      </c>
      <c r="I18" s="33"/>
    </row>
    <row r="19" spans="1:9" x14ac:dyDescent="0.2">
      <c r="A19" s="12"/>
      <c r="B19" s="2"/>
      <c r="C19" s="3" t="s">
        <v>29</v>
      </c>
      <c r="D19" s="8"/>
      <c r="E19" s="2"/>
      <c r="F19" s="8"/>
      <c r="G19" s="9"/>
      <c r="H19" s="9"/>
      <c r="I19" s="13"/>
    </row>
    <row r="20" spans="1:9" x14ac:dyDescent="0.2">
      <c r="A20" s="32">
        <v>2</v>
      </c>
      <c r="B20" s="24">
        <v>1</v>
      </c>
      <c r="C20" s="27" t="s">
        <v>23</v>
      </c>
      <c r="D20" s="22">
        <v>2.4380000000000002</v>
      </c>
      <c r="E20" s="23">
        <v>1</v>
      </c>
      <c r="F20" s="26">
        <v>10.4</v>
      </c>
      <c r="G20" s="29">
        <f t="shared" ref="G20:G21" si="3">F20*D20</f>
        <v>25.355200000000004</v>
      </c>
      <c r="H20" s="18">
        <f>$A$20*E20*G20</f>
        <v>50.710400000000007</v>
      </c>
      <c r="I20" s="67" t="s">
        <v>17</v>
      </c>
    </row>
    <row r="21" spans="1:9" x14ac:dyDescent="0.2">
      <c r="A21" s="30"/>
      <c r="B21" s="31">
        <v>2</v>
      </c>
      <c r="C21" s="27" t="s">
        <v>23</v>
      </c>
      <c r="D21" s="22">
        <v>8.8999999999999996E-2</v>
      </c>
      <c r="E21" s="23">
        <v>1</v>
      </c>
      <c r="F21" s="26">
        <v>10.4</v>
      </c>
      <c r="G21" s="29">
        <f t="shared" si="3"/>
        <v>0.92559999999999998</v>
      </c>
      <c r="H21" s="18">
        <f t="shared" ref="H21" si="4">$A$20*E21*G21</f>
        <v>1.8512</v>
      </c>
      <c r="I21" s="68"/>
    </row>
    <row r="22" spans="1:9" ht="13.5" customHeight="1" x14ac:dyDescent="0.2">
      <c r="A22" s="30"/>
      <c r="B22" s="53"/>
      <c r="C22" s="54"/>
      <c r="D22" s="55"/>
      <c r="E22" s="56"/>
      <c r="F22" s="52" t="s">
        <v>26</v>
      </c>
      <c r="G22" s="29"/>
      <c r="H22" s="18"/>
      <c r="I22" s="51"/>
    </row>
    <row r="23" spans="1:9" ht="13.5" customHeight="1" x14ac:dyDescent="0.2">
      <c r="A23" s="30"/>
      <c r="B23" s="31">
        <v>4</v>
      </c>
      <c r="C23" s="27" t="s">
        <v>27</v>
      </c>
      <c r="D23" s="22"/>
      <c r="E23" s="23">
        <v>2</v>
      </c>
      <c r="F23" s="26">
        <v>47.76</v>
      </c>
      <c r="G23" s="29">
        <f>F23/1000*E23</f>
        <v>9.5519999999999994E-2</v>
      </c>
      <c r="H23" s="18">
        <f>$A$20*E23*G23</f>
        <v>0.38207999999999998</v>
      </c>
      <c r="I23" s="35" t="s">
        <v>25</v>
      </c>
    </row>
    <row r="24" spans="1:9" x14ac:dyDescent="0.2">
      <c r="A24" s="25"/>
      <c r="B24" s="4"/>
      <c r="C24" s="5" t="s">
        <v>5</v>
      </c>
      <c r="D24" s="6"/>
      <c r="E24" s="4"/>
      <c r="F24" s="6"/>
      <c r="G24" s="7"/>
      <c r="H24" s="28">
        <f>SUM(H20:H23)</f>
        <v>52.943680000000008</v>
      </c>
      <c r="I24" s="33"/>
    </row>
    <row r="25" spans="1:9" x14ac:dyDescent="0.2">
      <c r="A25" s="12"/>
      <c r="B25" s="2"/>
      <c r="C25" s="3" t="s">
        <v>30</v>
      </c>
      <c r="D25" s="8"/>
      <c r="E25" s="2"/>
      <c r="F25" s="8"/>
      <c r="G25" s="9"/>
      <c r="H25" s="9"/>
      <c r="I25" s="13"/>
    </row>
    <row r="26" spans="1:9" x14ac:dyDescent="0.2">
      <c r="A26" s="32">
        <v>1</v>
      </c>
      <c r="B26" s="24">
        <v>1</v>
      </c>
      <c r="C26" s="27" t="s">
        <v>36</v>
      </c>
      <c r="D26" s="22">
        <v>5.99</v>
      </c>
      <c r="E26" s="23">
        <v>1</v>
      </c>
      <c r="F26" s="26">
        <v>15.7</v>
      </c>
      <c r="G26" s="29">
        <f t="shared" ref="G26:G27" si="5">F26*D26</f>
        <v>94.042999999999992</v>
      </c>
      <c r="H26" s="18">
        <f>$A$26*E26*G26</f>
        <v>94.042999999999992</v>
      </c>
      <c r="I26" s="67" t="s">
        <v>17</v>
      </c>
    </row>
    <row r="27" spans="1:9" x14ac:dyDescent="0.2">
      <c r="A27" s="30"/>
      <c r="B27" s="31">
        <v>2</v>
      </c>
      <c r="C27" s="27" t="s">
        <v>24</v>
      </c>
      <c r="D27" s="22">
        <v>0.06</v>
      </c>
      <c r="E27" s="23">
        <v>38</v>
      </c>
      <c r="F27" s="26">
        <f>7850*0.006*0.04</f>
        <v>1.8840000000000001</v>
      </c>
      <c r="G27" s="29">
        <f t="shared" si="5"/>
        <v>0.11304</v>
      </c>
      <c r="H27" s="18">
        <f t="shared" ref="H27:H28" si="6">$A$26*E27*G27</f>
        <v>4.2955199999999998</v>
      </c>
      <c r="I27" s="68"/>
    </row>
    <row r="28" spans="1:9" ht="13.5" customHeight="1" x14ac:dyDescent="0.2">
      <c r="A28" s="30"/>
      <c r="B28" s="31">
        <v>3</v>
      </c>
      <c r="C28" s="27" t="s">
        <v>35</v>
      </c>
      <c r="D28" s="22">
        <v>0.15</v>
      </c>
      <c r="E28" s="23">
        <v>10</v>
      </c>
      <c r="F28" s="26">
        <v>1.32</v>
      </c>
      <c r="G28" s="57">
        <f>F28*D28</f>
        <v>0.19800000000000001</v>
      </c>
      <c r="H28" s="18">
        <f t="shared" si="6"/>
        <v>1.98</v>
      </c>
      <c r="I28" s="51" t="s">
        <v>25</v>
      </c>
    </row>
    <row r="29" spans="1:9" x14ac:dyDescent="0.2">
      <c r="A29" s="25"/>
      <c r="B29" s="4"/>
      <c r="C29" s="5" t="s">
        <v>5</v>
      </c>
      <c r="D29" s="6"/>
      <c r="E29" s="4"/>
      <c r="F29" s="6"/>
      <c r="G29" s="7"/>
      <c r="H29" s="28">
        <f>SUM(H26:H28)</f>
        <v>100.31851999999999</v>
      </c>
      <c r="I29" s="33"/>
    </row>
    <row r="30" spans="1:9" x14ac:dyDescent="0.2">
      <c r="A30" s="12"/>
      <c r="B30" s="2"/>
      <c r="C30" s="3" t="s">
        <v>31</v>
      </c>
      <c r="D30" s="8"/>
      <c r="E30" s="2"/>
      <c r="F30" s="8"/>
      <c r="G30" s="9"/>
      <c r="H30" s="9"/>
      <c r="I30" s="13"/>
    </row>
    <row r="31" spans="1:9" x14ac:dyDescent="0.2">
      <c r="A31" s="32">
        <v>1</v>
      </c>
      <c r="B31" s="24">
        <v>1</v>
      </c>
      <c r="C31" s="27" t="s">
        <v>36</v>
      </c>
      <c r="D31" s="22">
        <v>5.99</v>
      </c>
      <c r="E31" s="23">
        <v>1</v>
      </c>
      <c r="F31" s="26">
        <v>15.7</v>
      </c>
      <c r="G31" s="29">
        <f t="shared" ref="G31:G32" si="7">F31*D31</f>
        <v>94.042999999999992</v>
      </c>
      <c r="H31" s="18">
        <f>$A$31*E31*G31</f>
        <v>94.042999999999992</v>
      </c>
      <c r="I31" s="67" t="s">
        <v>17</v>
      </c>
    </row>
    <row r="32" spans="1:9" x14ac:dyDescent="0.2">
      <c r="A32" s="30"/>
      <c r="B32" s="31">
        <v>2</v>
      </c>
      <c r="C32" s="27" t="s">
        <v>24</v>
      </c>
      <c r="D32" s="22">
        <v>0.06</v>
      </c>
      <c r="E32" s="23">
        <v>40</v>
      </c>
      <c r="F32" s="26">
        <f>7850*0.006*0.04</f>
        <v>1.8840000000000001</v>
      </c>
      <c r="G32" s="29">
        <f t="shared" si="7"/>
        <v>0.11304</v>
      </c>
      <c r="H32" s="18">
        <f t="shared" ref="H32:H33" si="8">$A$31*E32*G32</f>
        <v>4.5216000000000003</v>
      </c>
      <c r="I32" s="68"/>
    </row>
    <row r="33" spans="1:9" ht="13.5" customHeight="1" x14ac:dyDescent="0.2">
      <c r="A33" s="30"/>
      <c r="B33" s="31">
        <v>3</v>
      </c>
      <c r="C33" s="27" t="s">
        <v>35</v>
      </c>
      <c r="D33" s="22">
        <v>0.15</v>
      </c>
      <c r="E33" s="23">
        <v>10</v>
      </c>
      <c r="F33" s="26">
        <v>1.32</v>
      </c>
      <c r="G33" s="57">
        <f>F33*D33</f>
        <v>0.19800000000000001</v>
      </c>
      <c r="H33" s="18">
        <f t="shared" si="8"/>
        <v>1.98</v>
      </c>
      <c r="I33" s="51" t="s">
        <v>25</v>
      </c>
    </row>
    <row r="34" spans="1:9" x14ac:dyDescent="0.2">
      <c r="A34" s="25"/>
      <c r="B34" s="4"/>
      <c r="C34" s="5" t="s">
        <v>5</v>
      </c>
      <c r="D34" s="6"/>
      <c r="E34" s="4"/>
      <c r="F34" s="6"/>
      <c r="G34" s="7"/>
      <c r="H34" s="28">
        <f>SUM(H31:H33)</f>
        <v>100.5446</v>
      </c>
      <c r="I34" s="33"/>
    </row>
    <row r="35" spans="1:9" x14ac:dyDescent="0.2">
      <c r="A35" s="12"/>
      <c r="B35" s="2"/>
      <c r="C35" s="3" t="s">
        <v>32</v>
      </c>
      <c r="D35" s="8"/>
      <c r="E35" s="2"/>
      <c r="F35" s="8"/>
      <c r="G35" s="9"/>
      <c r="H35" s="9"/>
      <c r="I35" s="13"/>
    </row>
    <row r="36" spans="1:9" x14ac:dyDescent="0.2">
      <c r="A36" s="32">
        <v>1</v>
      </c>
      <c r="B36" s="24">
        <v>1</v>
      </c>
      <c r="C36" s="27" t="s">
        <v>36</v>
      </c>
      <c r="D36" s="22">
        <v>5.34</v>
      </c>
      <c r="E36" s="23">
        <v>1</v>
      </c>
      <c r="F36" s="26">
        <v>15.7</v>
      </c>
      <c r="G36" s="29">
        <f t="shared" ref="G36:G37" si="9">F36*D36</f>
        <v>83.837999999999994</v>
      </c>
      <c r="H36" s="18">
        <f>$A$36*E36*G36</f>
        <v>83.837999999999994</v>
      </c>
      <c r="I36" s="67" t="s">
        <v>17</v>
      </c>
    </row>
    <row r="37" spans="1:9" x14ac:dyDescent="0.2">
      <c r="A37" s="30"/>
      <c r="B37" s="31">
        <v>2</v>
      </c>
      <c r="C37" s="27" t="s">
        <v>24</v>
      </c>
      <c r="D37" s="22">
        <v>0.06</v>
      </c>
      <c r="E37" s="23">
        <v>36</v>
      </c>
      <c r="F37" s="26">
        <f>7850*0.006*0.04</f>
        <v>1.8840000000000001</v>
      </c>
      <c r="G37" s="29">
        <f t="shared" si="9"/>
        <v>0.11304</v>
      </c>
      <c r="H37" s="18">
        <f t="shared" ref="H37:H38" si="10">$A$36*E37*G37</f>
        <v>4.0694400000000002</v>
      </c>
      <c r="I37" s="68"/>
    </row>
    <row r="38" spans="1:9" ht="13.5" customHeight="1" x14ac:dyDescent="0.2">
      <c r="A38" s="30"/>
      <c r="B38" s="31">
        <v>3</v>
      </c>
      <c r="C38" s="27" t="s">
        <v>35</v>
      </c>
      <c r="D38" s="22">
        <v>0.15</v>
      </c>
      <c r="E38" s="23">
        <v>9</v>
      </c>
      <c r="F38" s="26">
        <v>1.32</v>
      </c>
      <c r="G38" s="57">
        <f>F38*D38</f>
        <v>0.19800000000000001</v>
      </c>
      <c r="H38" s="18">
        <f t="shared" si="10"/>
        <v>1.782</v>
      </c>
      <c r="I38" s="51" t="s">
        <v>25</v>
      </c>
    </row>
    <row r="39" spans="1:9" x14ac:dyDescent="0.2">
      <c r="A39" s="25"/>
      <c r="B39" s="4"/>
      <c r="C39" s="5" t="s">
        <v>5</v>
      </c>
      <c r="D39" s="6"/>
      <c r="E39" s="4"/>
      <c r="F39" s="6"/>
      <c r="G39" s="7"/>
      <c r="H39" s="28">
        <f>SUM(H36:H38)</f>
        <v>89.689439999999991</v>
      </c>
      <c r="I39" s="33"/>
    </row>
    <row r="40" spans="1:9" x14ac:dyDescent="0.2">
      <c r="A40" s="12"/>
      <c r="B40" s="2"/>
      <c r="C40" s="3" t="s">
        <v>33</v>
      </c>
      <c r="D40" s="8"/>
      <c r="E40" s="2"/>
      <c r="F40" s="8"/>
      <c r="G40" s="9"/>
      <c r="H40" s="9"/>
      <c r="I40" s="13"/>
    </row>
    <row r="41" spans="1:9" x14ac:dyDescent="0.2">
      <c r="A41" s="32">
        <v>1</v>
      </c>
      <c r="B41" s="24">
        <v>1</v>
      </c>
      <c r="C41" s="27" t="s">
        <v>36</v>
      </c>
      <c r="D41" s="22">
        <v>5.99</v>
      </c>
      <c r="E41" s="23">
        <v>1</v>
      </c>
      <c r="F41" s="26">
        <v>15.7</v>
      </c>
      <c r="G41" s="29">
        <f t="shared" ref="G41" si="11">F41*D41</f>
        <v>94.042999999999992</v>
      </c>
      <c r="H41" s="18">
        <f>$A$41*E41*G41</f>
        <v>94.042999999999992</v>
      </c>
      <c r="I41" s="34" t="s">
        <v>17</v>
      </c>
    </row>
    <row r="42" spans="1:9" x14ac:dyDescent="0.2">
      <c r="A42" s="30"/>
      <c r="B42" s="31">
        <v>2</v>
      </c>
      <c r="C42" s="27" t="s">
        <v>35</v>
      </c>
      <c r="D42" s="22">
        <v>0.15</v>
      </c>
      <c r="E42" s="23">
        <v>10</v>
      </c>
      <c r="F42" s="26">
        <v>1.32</v>
      </c>
      <c r="G42" s="57">
        <f>F42*D42</f>
        <v>0.19800000000000001</v>
      </c>
      <c r="H42" s="18">
        <f>$A$41*E42*G42</f>
        <v>1.98</v>
      </c>
      <c r="I42" s="51" t="s">
        <v>25</v>
      </c>
    </row>
    <row r="43" spans="1:9" x14ac:dyDescent="0.2">
      <c r="A43" s="25"/>
      <c r="B43" s="4"/>
      <c r="C43" s="5" t="s">
        <v>5</v>
      </c>
      <c r="D43" s="6"/>
      <c r="E43" s="4"/>
      <c r="F43" s="6"/>
      <c r="G43" s="7"/>
      <c r="H43" s="28">
        <f>SUM(H41:H42)</f>
        <v>96.022999999999996</v>
      </c>
      <c r="I43" s="33"/>
    </row>
    <row r="44" spans="1:9" x14ac:dyDescent="0.2">
      <c r="A44" s="12"/>
      <c r="B44" s="2"/>
      <c r="C44" s="3" t="s">
        <v>38</v>
      </c>
      <c r="D44" s="8"/>
      <c r="E44" s="2"/>
      <c r="F44" s="8"/>
      <c r="G44" s="9"/>
      <c r="H44" s="9"/>
      <c r="I44" s="13"/>
    </row>
    <row r="45" spans="1:9" x14ac:dyDescent="0.2">
      <c r="A45" s="32">
        <v>1</v>
      </c>
      <c r="B45" s="24">
        <v>1</v>
      </c>
      <c r="C45" s="27" t="s">
        <v>36</v>
      </c>
      <c r="D45" s="22">
        <v>5.99</v>
      </c>
      <c r="E45" s="23">
        <v>1</v>
      </c>
      <c r="F45" s="26">
        <v>15.7</v>
      </c>
      <c r="G45" s="29">
        <f t="shared" ref="G45" si="12">F45*D45</f>
        <v>94.042999999999992</v>
      </c>
      <c r="H45" s="18">
        <f>$A$41*E45*G45</f>
        <v>94.042999999999992</v>
      </c>
      <c r="I45" s="34" t="s">
        <v>17</v>
      </c>
    </row>
    <row r="46" spans="1:9" x14ac:dyDescent="0.2">
      <c r="A46" s="30"/>
      <c r="B46" s="31">
        <v>2</v>
      </c>
      <c r="C46" s="27" t="s">
        <v>35</v>
      </c>
      <c r="D46" s="22">
        <v>0.15</v>
      </c>
      <c r="E46" s="23">
        <v>10</v>
      </c>
      <c r="F46" s="26">
        <v>1.32</v>
      </c>
      <c r="G46" s="57">
        <f>F46*D46</f>
        <v>0.19800000000000001</v>
      </c>
      <c r="H46" s="18">
        <f>$A$45*E46*G46</f>
        <v>1.98</v>
      </c>
      <c r="I46" s="51" t="s">
        <v>25</v>
      </c>
    </row>
    <row r="47" spans="1:9" x14ac:dyDescent="0.2">
      <c r="A47" s="25"/>
      <c r="B47" s="4"/>
      <c r="C47" s="5" t="s">
        <v>5</v>
      </c>
      <c r="D47" s="6"/>
      <c r="E47" s="4"/>
      <c r="F47" s="6"/>
      <c r="G47" s="7"/>
      <c r="H47" s="28">
        <f>SUM(H45:H46)</f>
        <v>96.022999999999996</v>
      </c>
      <c r="I47" s="33"/>
    </row>
    <row r="48" spans="1:9" x14ac:dyDescent="0.2">
      <c r="A48" s="12"/>
      <c r="B48" s="2"/>
      <c r="C48" s="3" t="s">
        <v>37</v>
      </c>
      <c r="D48" s="8"/>
      <c r="E48" s="2"/>
      <c r="F48" s="8"/>
      <c r="G48" s="9"/>
      <c r="H48" s="9"/>
      <c r="I48" s="13"/>
    </row>
    <row r="49" spans="1:9" x14ac:dyDescent="0.2">
      <c r="A49" s="32">
        <v>1</v>
      </c>
      <c r="B49" s="24">
        <v>1</v>
      </c>
      <c r="C49" s="27" t="s">
        <v>36</v>
      </c>
      <c r="D49" s="22">
        <v>5.3040000000000003</v>
      </c>
      <c r="E49" s="23">
        <v>1</v>
      </c>
      <c r="F49" s="26">
        <v>15.7</v>
      </c>
      <c r="G49" s="29">
        <f t="shared" ref="G49" si="13">F49*D49</f>
        <v>83.272800000000004</v>
      </c>
      <c r="H49" s="18">
        <f>$A$49*E49*G49</f>
        <v>83.272800000000004</v>
      </c>
      <c r="I49" s="34" t="s">
        <v>17</v>
      </c>
    </row>
    <row r="50" spans="1:9" ht="13.5" customHeight="1" x14ac:dyDescent="0.2">
      <c r="A50" s="30"/>
      <c r="B50" s="31">
        <v>2</v>
      </c>
      <c r="C50" s="27" t="s">
        <v>35</v>
      </c>
      <c r="D50" s="22">
        <v>0.15</v>
      </c>
      <c r="E50" s="23">
        <v>9</v>
      </c>
      <c r="F50" s="26">
        <v>1.32</v>
      </c>
      <c r="G50" s="57">
        <f>F50*D50</f>
        <v>0.19800000000000001</v>
      </c>
      <c r="H50" s="18">
        <f>$A$49*E50*G50</f>
        <v>1.782</v>
      </c>
      <c r="I50" s="51" t="s">
        <v>25</v>
      </c>
    </row>
    <row r="51" spans="1:9" ht="13.5" thickBot="1" x14ac:dyDescent="0.25">
      <c r="A51" s="25"/>
      <c r="B51" s="4"/>
      <c r="C51" s="5" t="s">
        <v>5</v>
      </c>
      <c r="D51" s="6"/>
      <c r="E51" s="4"/>
      <c r="F51" s="6"/>
      <c r="G51" s="7"/>
      <c r="H51" s="28">
        <f>SUM(H49:H50)</f>
        <v>85.0548</v>
      </c>
      <c r="I51" s="33"/>
    </row>
    <row r="52" spans="1:9" ht="15.75" x14ac:dyDescent="0.25">
      <c r="A52" s="36" t="s">
        <v>18</v>
      </c>
      <c r="B52" s="37"/>
      <c r="C52" s="37"/>
      <c r="D52" s="38"/>
      <c r="E52" s="39"/>
      <c r="F52" s="40"/>
      <c r="G52" s="41" t="s">
        <v>0</v>
      </c>
      <c r="H52" s="42">
        <f>H12+H18+H24+H29+H39+H43+H51+H34+H47</f>
        <v>2181.9968000000008</v>
      </c>
      <c r="I52" s="64" t="s">
        <v>34</v>
      </c>
    </row>
    <row r="53" spans="1:9" x14ac:dyDescent="0.2">
      <c r="A53" s="43" t="s">
        <v>19</v>
      </c>
      <c r="B53" s="44"/>
      <c r="C53" s="44"/>
      <c r="D53" s="44"/>
      <c r="E53" s="44"/>
      <c r="F53" s="44"/>
      <c r="G53" s="45" t="s">
        <v>0</v>
      </c>
      <c r="H53" s="46">
        <f>H52*0.018</f>
        <v>39.275942400000012</v>
      </c>
      <c r="I53" s="65"/>
    </row>
    <row r="54" spans="1:9" ht="16.5" thickBot="1" x14ac:dyDescent="0.3">
      <c r="A54" s="47" t="s">
        <v>20</v>
      </c>
      <c r="B54" s="48"/>
      <c r="C54" s="48"/>
      <c r="D54" s="48"/>
      <c r="E54" s="48"/>
      <c r="F54" s="48"/>
      <c r="G54" s="49" t="s">
        <v>0</v>
      </c>
      <c r="H54" s="50">
        <f>H52+H53</f>
        <v>2221.2727424000009</v>
      </c>
      <c r="I54" s="66"/>
    </row>
  </sheetData>
  <mergeCells count="9">
    <mergeCell ref="A1:I1"/>
    <mergeCell ref="A2:I2"/>
    <mergeCell ref="I52:I54"/>
    <mergeCell ref="I7:I9"/>
    <mergeCell ref="I14:I15"/>
    <mergeCell ref="I20:I21"/>
    <mergeCell ref="I26:I27"/>
    <mergeCell ref="I36:I37"/>
    <mergeCell ref="I31:I32"/>
  </mergeCells>
  <phoneticPr fontId="7" type="noConversion"/>
  <pageMargins left="1.1674015748031497" right="0.78740157480314965" top="0.26" bottom="0.2" header="0.21" footer="0.18"/>
  <pageSetup paperSize="9" scale="76" fitToHeight="0" orientation="portrait" r:id="rId1"/>
  <headerFooter alignWithMargins="0">
    <oddHeader xml:space="preserve">&amp;C
</oddHead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rygle</vt:lpstr>
      <vt:lpstr>rygle!Obszar_wydruku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Mariusz Boderek</cp:lastModifiedBy>
  <cp:lastPrinted>2022-12-15T14:58:02Z</cp:lastPrinted>
  <dcterms:created xsi:type="dcterms:W3CDTF">1998-03-22T18:10:13Z</dcterms:created>
  <dcterms:modified xsi:type="dcterms:W3CDTF">2022-12-15T14:58:18Z</dcterms:modified>
</cp:coreProperties>
</file>