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<sst xmlns="http://schemas.openxmlformats.org/spreadsheetml/2006/main" count="244" uniqueCount="193">
  <si>
    <t>Lp.</t>
  </si>
  <si>
    <t>Podstawa</t>
  </si>
  <si>
    <t>Opis</t>
  </si>
  <si>
    <t>Jedn. przedm.</t>
  </si>
  <si>
    <t>Ilość</t>
  </si>
  <si>
    <t>Koszt jedn</t>
  </si>
  <si>
    <t>Wartość</t>
  </si>
  <si>
    <t>Roboty przygotowawcze</t>
  </si>
  <si>
    <t>1 d.1</t>
  </si>
  <si>
    <t xml:space="preserve">KNNR 1 0111-01 </t>
  </si>
  <si>
    <t>Roboty pomiarowe przy liniowych robotach ziemnych - trasa w terenie równinnym. Przygotowanie i zabezpieczenie placu budowy.   Inwentaryzacja powykonawcza do zasobu PODGiK w Jarosławiu.                                                        km   3+159 - 3+212,65                                        (3212,65 - 3159)/1000</t>
  </si>
  <si>
    <t>km</t>
  </si>
  <si>
    <t>(3212.65 - 3159)/1000 = 0.05</t>
  </si>
  <si>
    <t>Razem dział: Roboty przygotowawcze</t>
  </si>
  <si>
    <t>Roboty rozbiórkowe</t>
  </si>
  <si>
    <t>2 d.2</t>
  </si>
  <si>
    <t xml:space="preserve">KNNR 5 0721-01 </t>
  </si>
  <si>
    <t>Cięcie nawierzchni z mas mineralno-asfaltowych na głębokość 5 cm - warstwa ścieralna jezdnia  km   3+159 - 3+212,65</t>
  </si>
  <si>
    <t>m</t>
  </si>
  <si>
    <t>3 d.2</t>
  </si>
  <si>
    <t xml:space="preserve">KNNR 6 0802-04 </t>
  </si>
  <si>
    <t>Frezowanie nawierzchni z masy mineralno - bitumicznej gr. 4 cm - warstwa ścieralna jezdnia  km   3+159 - 3+212,65</t>
  </si>
  <si>
    <t>m2</t>
  </si>
  <si>
    <t>50.0*0.60 = 30.00</t>
  </si>
  <si>
    <t>4 d.2</t>
  </si>
  <si>
    <t>Cięcie nawierzchni z mas mineralno-asfaltowych na głębokość 5 cm - doc. gł. 8 cm - warstwa wiążąca jezdnia  km   3+159 - 3+212,65</t>
  </si>
  <si>
    <t>5 d.2</t>
  </si>
  <si>
    <t>Frezowanie nawierzchni z masy mineralno - bitumicznej gr. 8 cm</t>
  </si>
  <si>
    <t>50.0*0.50 = 25.00</t>
  </si>
  <si>
    <t>6 d.2</t>
  </si>
  <si>
    <t xml:space="preserve">KNNR 6 0801-08 </t>
  </si>
  <si>
    <t>Rozebranie istniejącej nawierzchni zjazdów indywidualnych - gruz, kruszywo, ziemia  km 3+197,21</t>
  </si>
  <si>
    <t>7 d.2</t>
  </si>
  <si>
    <t xml:space="preserve">KNR 2-31 0816-03 </t>
  </si>
  <si>
    <t>Rozebranie przepustów rurowych pod zjazdami  lokalizacja j.w.</t>
  </si>
  <si>
    <t>8 d.2</t>
  </si>
  <si>
    <t xml:space="preserve">KNR 4-04 1103-04 </t>
  </si>
  <si>
    <t>Wywiezienie gruzu z terenu rozbiórki przy mechanicznym załadowaniu i wyładowaniu samochodem samowyładowczym na odległość 1 km</t>
  </si>
  <si>
    <t>m3</t>
  </si>
  <si>
    <t>30.40*0.04+25.0*0.08+15.0*0.10+5.0*0.05 = 4.97</t>
  </si>
  <si>
    <t>9 d.2</t>
  </si>
  <si>
    <t xml:space="preserve">KNR 4-01 0108-08 </t>
  </si>
  <si>
    <t>Wywóz gruzu samochodami samowyładowczymi - za każdy następny 1 km</t>
  </si>
  <si>
    <t>4.97</t>
  </si>
  <si>
    <t>Razem dział: Roboty rozbiórkowe</t>
  </si>
  <si>
    <t>Roboty ziemne</t>
  </si>
  <si>
    <t>3.1</t>
  </si>
  <si>
    <t>D-01.02.02 Zdjęcie humusu</t>
  </si>
  <si>
    <t>10 d.3.1</t>
  </si>
  <si>
    <t xml:space="preserve">KNNR 1 0113-01 </t>
  </si>
  <si>
    <t>Usunięcie warstwy ziemi urodzajnej (humusu) o grubości warstwy 15 cm  ze składowaniem i odwozem na koszt Wykonawcy - humus częściowo do ponownego wbudowania  w km 3+159,0 - 3+212,65</t>
  </si>
  <si>
    <t>(3212.65-3159)*2.50 = 134.13</t>
  </si>
  <si>
    <t>11 d.3.1</t>
  </si>
  <si>
    <t xml:space="preserve">KNNR 1 0202-05 </t>
  </si>
  <si>
    <t>Roboty ziemne wykonywane koparkami podsiębiernymi o poj.łyżki 0.40 m3 w gr.kat. I-II z transp.urobku na odl.do 1 km sam.samowyład.  chodnik + zjazdy  jezdnia, kolektor główny, przedłużenie przepustu  przykanaliki, wpusty deszczowe, studnie rewizyjne</t>
  </si>
  <si>
    <t>12 d.3.1</t>
  </si>
  <si>
    <t xml:space="preserve">KNKRB 1 0228-01 </t>
  </si>
  <si>
    <t>Formowanie nasypów o wys. do 3 m w gruncie kat. I-II bez zagęszczania nasypu z ziemi dostarczonej transportem kołowym z załadunkiem koparką 1.2m3 - materiał z dowozu na górne warstwy nasypu - pospółka</t>
  </si>
  <si>
    <t>50.0*0.30 = 15.00</t>
  </si>
  <si>
    <t>13 d.3.1</t>
  </si>
  <si>
    <t xml:space="preserve">KNR 2-01 0237-03 </t>
  </si>
  <si>
    <t>Zagęszczanie nasypów walcami samojezdnymi statycznymi; grunt sypki kat. I-III, walec 4-6 t</t>
  </si>
  <si>
    <t>Razem dział: D-01.02.02 Zdjęcie humusu</t>
  </si>
  <si>
    <t>3.2</t>
  </si>
  <si>
    <t>Zabezpieczenie sieci podziemnych</t>
  </si>
  <si>
    <t>14 d.3.2</t>
  </si>
  <si>
    <t xml:space="preserve">KNNR 5 0705-02 </t>
  </si>
  <si>
    <t>Zabezpieczenie sieci elektroenergetycznej rurami osłonowymi dwudzielnymi fi 110 mm, zgodnie z dokumentacją</t>
  </si>
  <si>
    <t>Razem dział: Zabezpieczenie sieci podziemnych</t>
  </si>
  <si>
    <t>3.3</t>
  </si>
  <si>
    <t>Odwodnienie</t>
  </si>
  <si>
    <t>15 d.3.3</t>
  </si>
  <si>
    <t xml:space="preserve">KNNR 4 1414-01 </t>
  </si>
  <si>
    <t>Studnie rewizyjne z kręgów betonowych i żelbetowych o śr. 1000 mm wykonywane metodą studniarską w gruncie kat.I-II - głębokość 3 m  S21</t>
  </si>
  <si>
    <t>stud.</t>
  </si>
  <si>
    <t>16 d.3.3</t>
  </si>
  <si>
    <t xml:space="preserve">KNNR 4 1413-05 </t>
  </si>
  <si>
    <t>Studnie rewizyjne z kręgów betonowych o śr. 1500 mm w gotowym wykopie o głębok. 3m  SP 20</t>
  </si>
  <si>
    <t>17 d.3.3</t>
  </si>
  <si>
    <t xml:space="preserve">KNNR 11 0501-05 </t>
  </si>
  <si>
    <t>Podłoża i obsypki z kruszyw naturalnych dowiezionych, żwir - ława pod kolektor główny Kd</t>
  </si>
  <si>
    <t>50.0*0.25*1.0 = 12.50</t>
  </si>
  <si>
    <t>18 d.3.3</t>
  </si>
  <si>
    <t xml:space="preserve">KNNR 4 1308-07 </t>
  </si>
  <si>
    <t>Kanały z rur strukturalnych PP SN8, fi 500 mm</t>
  </si>
  <si>
    <t>19 d.3.3</t>
  </si>
  <si>
    <t>Podłoża i obsypki z kruszyw naturalnych dowiezionych, piasek - obsypka kolektora Kd</t>
  </si>
  <si>
    <t>50.00*(0.70*1.0-3.14*0.25*0.25) = 25.19</t>
  </si>
  <si>
    <t>20 d.3.3</t>
  </si>
  <si>
    <t>Podłoża i obsypki z kruszyw naturalnych dowiezionych, żwir - zasypanie wykopu nad kolektorem głównym Kd</t>
  </si>
  <si>
    <t>50.00*0.70*1.0 = 35.00</t>
  </si>
  <si>
    <t>21 d.3.3</t>
  </si>
  <si>
    <t>Podłoża i obsypki z kruszyw naturalnych dowiezionych, żwir - ława pod przedłu,żenie przepustu  km 3+161,34</t>
  </si>
  <si>
    <t>3.0*0.20*1.10 = 0.66</t>
  </si>
  <si>
    <t>22 d.3.3</t>
  </si>
  <si>
    <t>KNNR 4 1308-08</t>
  </si>
  <si>
    <t>Kanały z rur strukturalnych PP SN 8, fi 600 mm - przedłużenie przepustu</t>
  </si>
  <si>
    <t>23 d.3.3</t>
  </si>
  <si>
    <t>Podłoża i obsypki z kruszyw naturalnych dowiezionych - obsypka przepustu i zasypanie wykopu przedłużenia przepustu  lokalizacja j.w.</t>
  </si>
  <si>
    <t>3.0*(0.80*1.10-3.14*0.30*0.30)+(3.0*0.5*1.10) = 3.44</t>
  </si>
  <si>
    <t>24 d.3.3</t>
  </si>
  <si>
    <t xml:space="preserve">KNNR 4 1424-02 </t>
  </si>
  <si>
    <t>Studzienki ściekowe betonowe o śr. 50 cm z osadnikiem bez syfonu   kratki WP16 , WP17</t>
  </si>
  <si>
    <t>szt.</t>
  </si>
  <si>
    <t>25 d.3.3</t>
  </si>
  <si>
    <t>Podłoża i obsypki z kruszyw naturalnych dowiezionych,żwir - ława pod przykanalik Kd fi 200</t>
  </si>
  <si>
    <t>6.0*0.20*0.60 = 0.72</t>
  </si>
  <si>
    <t>26 d.3.3</t>
  </si>
  <si>
    <t xml:space="preserve">KNNR 4 1308-03 </t>
  </si>
  <si>
    <t>Wykonanie przykanalików z rur PCV o średnicy 200 mm</t>
  </si>
  <si>
    <t>3.0+3.0 = 6.00</t>
  </si>
  <si>
    <t>27 d.3.3</t>
  </si>
  <si>
    <t>Podłoża i obsypki z kruszyw naturalnych dowiezionych, piasek - obsypka przykanalika</t>
  </si>
  <si>
    <t>6.0*(0.40*0.60-3.14*0.10*0.10) = 1.25</t>
  </si>
  <si>
    <t>28 d.3.3</t>
  </si>
  <si>
    <t>Podłoża i obsypki z kruszyw naturalnych dowiezionych, żwir - zasypanie wykopu nad przykanalikami</t>
  </si>
  <si>
    <t>Razem dział: Odwodnienie</t>
  </si>
  <si>
    <t>Elementy ulic</t>
  </si>
  <si>
    <t>29 d.4</t>
  </si>
  <si>
    <t xml:space="preserve">KNNR 1 0407-01 </t>
  </si>
  <si>
    <t>Formowanie i zagęszczanie nasypów o wys. do 3,0 m, materiał z dowozu na górne warstwy nasypu - pospółka</t>
  </si>
  <si>
    <t>54.0*0.30 = 16.20</t>
  </si>
  <si>
    <t>30 d.4</t>
  </si>
  <si>
    <t xml:space="preserve">KNNR 6 0403-03 </t>
  </si>
  <si>
    <t>Ustawienie krawężników betonowych  wystające o wymiarach 15x30 cm z wykonaniem ław betonowych z oporem (beton C16/20) na podsypce cementowo-piaskowej 1:4 gr. 5 cm</t>
  </si>
  <si>
    <t>31 d.4</t>
  </si>
  <si>
    <t xml:space="preserve">KNNR 6 0404-05 </t>
  </si>
  <si>
    <t>Ustawienie obrzeży betonowych o wymiarach 30x8 cm na podsypce cementowo-piaskowej 1:4 gr. 3 cm ułożone na uprzednio wykonanej ławie betonowej z oporem (beton C16/20)</t>
  </si>
  <si>
    <t>Razem dział: Elementy ulic</t>
  </si>
  <si>
    <t>Podbudowy</t>
  </si>
  <si>
    <t>32 d.5</t>
  </si>
  <si>
    <t xml:space="preserve">KNNR 6 0111-02 </t>
  </si>
  <si>
    <t>Podbudowy z gruntu stabilizowanego cementem o Rm= 1,5MPa, warstwa gr.15 cm - jezdnia, chodnik, zjazdy</t>
  </si>
  <si>
    <t>30.0+75.0+15.0 = 120.00</t>
  </si>
  <si>
    <t>33 d.5</t>
  </si>
  <si>
    <t xml:space="preserve">KNR 2-31 0111-04 </t>
  </si>
  <si>
    <t>Podbudowa z gruntu stabilizowanego cementem wyk. mieszarkami doczepnymi - za każdy dalszy 1 cm grubości podbudowy po zagęszczeniu (doc. 9 cm) - jezdnia</t>
  </si>
  <si>
    <t>34 d.5</t>
  </si>
  <si>
    <t>Podbudowa z gruntu stabilizowanego cementem wyk. mieszarkami doczepnymi - za każdy dalszy 1 cm grubości podbudowy (doc. gr. 5 cm) po zagęszczeniu - zjazd</t>
  </si>
  <si>
    <t>35 d.5</t>
  </si>
  <si>
    <t xml:space="preserve">KNNR 6 0113-06 </t>
  </si>
  <si>
    <t>Warstwa górna podbudowy z kruszyw łamanych stabilizowanych mechanicznie  gr. 20 cm - jezdnia, zjazdy</t>
  </si>
  <si>
    <t>30.0+15.0 = 45.00</t>
  </si>
  <si>
    <t>36 d.5</t>
  </si>
  <si>
    <t>Warstwa górna podbudowy z kruszyw łamanych gr. 15 cm - chodnik</t>
  </si>
  <si>
    <t>37 d.5</t>
  </si>
  <si>
    <t>KNNR 6 0502-03</t>
  </si>
  <si>
    <t>Chodniki z kostki brukowej betonowej grubości 8 cm na podsypce cementowo-piaskowej z wypełnieniem spoin piaskiem, kostka szara</t>
  </si>
  <si>
    <t>38 d.5</t>
  </si>
  <si>
    <t xml:space="preserve">KNNR 6 0502-03 </t>
  </si>
  <si>
    <t>Chodniki z kostki brukowej betonowej grubości 8 cm (kolor czerwony) na podsypce cementowo-piaskowej 1:4 gr. 4 cm  z wypełnieniem spoin piaskiem - zjazd</t>
  </si>
  <si>
    <t>Razem dział: Podbudowy</t>
  </si>
  <si>
    <t>Nawierzchnia</t>
  </si>
  <si>
    <t>39 d.6</t>
  </si>
  <si>
    <t xml:space="preserve">KNNR 6 1005-06 </t>
  </si>
  <si>
    <t>Oczyszczenie mechaniczne nawierzchni drogowych bitumicznych</t>
  </si>
  <si>
    <t>40 d.6</t>
  </si>
  <si>
    <t xml:space="preserve">KNNR 6 1005-07 </t>
  </si>
  <si>
    <t>Skropienie emulsją asfaltową nawierzchni drogowych</t>
  </si>
  <si>
    <t>41 d.6</t>
  </si>
  <si>
    <t xml:space="preserve">KNNR 6 0108-02 </t>
  </si>
  <si>
    <t>Wyrównanie istniejącej podbudowy mieszanką minerano-bitumiczną asfaltową mechaniczne</t>
  </si>
  <si>
    <t>t</t>
  </si>
  <si>
    <t>42 d.6</t>
  </si>
  <si>
    <t xml:space="preserve">KNR 9-11 0101-02 </t>
  </si>
  <si>
    <t>Wykonanie zabezpieczenia geosiatką nawierzchni asfaltowych przed spękaniami odbitymi, siatka polipropylenowa o wytrzymałości 100/100 kN/m</t>
  </si>
  <si>
    <t>43 d.6</t>
  </si>
  <si>
    <t xml:space="preserve">KNNR 6 0308-03 </t>
  </si>
  <si>
    <t>Nawierzchnie z mieszanek mineralno-bitumicznych asfaltowych o grubości 4 cm (warstwa wiążąca)</t>
  </si>
  <si>
    <t>44 d.6</t>
  </si>
  <si>
    <t xml:space="preserve">KNNR 6 0309-02 </t>
  </si>
  <si>
    <t>Nawierzchnie z mieszanek mineralno-bitumicznych asfaltowych o grubości 4 cm (warstwa ścieralna)</t>
  </si>
  <si>
    <t>Razem dział: Nawierzchnia</t>
  </si>
  <si>
    <t>Pobocza</t>
  </si>
  <si>
    <t>45 d.7</t>
  </si>
  <si>
    <t>Warstwa górna podbudowy z kruszyw łamanych gr. 20 cm</t>
  </si>
  <si>
    <t>Razem dział: Pobocza</t>
  </si>
  <si>
    <t>VAT (23%):</t>
  </si>
  <si>
    <t>Wartość kosztorysu brutto:</t>
  </si>
  <si>
    <t>Wartość kosztorysu netto: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</si>
  <si>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</si>
  <si>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</si>
  <si>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</si>
  <si>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</si>
  <si>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</si>
  <si>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</si>
  <si>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</si>
  <si>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</si>
  <si>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</si>
  <si>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</si>
  <si>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</si>
  <si>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Numer postępowania :  </t>
    </r>
    <r>
      <rPr>
        <b/>
        <sz val="10"/>
        <rFont val="Arial"/>
        <family val="2"/>
      </rPr>
      <t>ZP.271.1.25.2023</t>
    </r>
  </si>
  <si>
    <r>
      <t xml:space="preserve">składany w postępowaniu o udzielenie zamówienia publicznego pn.:
</t>
    </r>
    <r>
      <rPr>
        <b/>
        <sz val="11"/>
        <color indexed="8"/>
        <rFont val="Calibri"/>
        <family val="2"/>
      </rPr>
      <t>"Przebudowa drogi powiatowej Bystrowice - Hawłowice - Pruchnik w m. Hawołowice - chodnik"</t>
    </r>
    <r>
      <rPr>
        <sz val="11"/>
        <color rgb="FF000000"/>
        <rFont val="Calibri"/>
        <family val="2"/>
      </rPr>
      <t xml:space="preserve">
prowadzonym przez Powiatowy Zarząd Dróg w Jarosławiu, ul. Jana Pawła II 17, 37-500 Jarosław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</si>
</sst>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ddd\,\ d\ mmmm\ yyyy"/>
    <numFmt numFmtId="168" formatCode="#,##0.00\ &quot;zł&quot;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CE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2" fontId="46" fillId="0" borderId="12" xfId="0" applyNumberFormat="1" applyFont="1" applyBorder="1" applyAlignment="1">
      <alignment horizontal="right" vertical="center" wrapText="1"/>
    </xf>
    <xf numFmtId="2" fontId="46" fillId="0" borderId="14" xfId="0" applyNumberFormat="1" applyFont="1" applyBorder="1" applyAlignment="1">
      <alignment horizontal="right" vertical="center" wrapText="1"/>
    </xf>
    <xf numFmtId="2" fontId="46" fillId="0" borderId="10" xfId="0" applyNumberFormat="1" applyFont="1" applyBorder="1" applyAlignment="1">
      <alignment horizontal="right" vertical="center" wrapText="1"/>
    </xf>
    <xf numFmtId="2" fontId="46" fillId="0" borderId="16" xfId="0" applyNumberFormat="1" applyFont="1" applyBorder="1" applyAlignment="1">
      <alignment horizontal="right" vertical="center" wrapText="1"/>
    </xf>
    <xf numFmtId="168" fontId="46" fillId="0" borderId="13" xfId="0" applyNumberFormat="1" applyFont="1" applyBorder="1" applyAlignment="1">
      <alignment vertical="center" wrapText="1"/>
    </xf>
    <xf numFmtId="168" fontId="46" fillId="0" borderId="12" xfId="0" applyNumberFormat="1" applyFont="1" applyBorder="1" applyAlignment="1">
      <alignment vertical="center" wrapText="1"/>
    </xf>
    <xf numFmtId="168" fontId="46" fillId="0" borderId="15" xfId="0" applyNumberFormat="1" applyFont="1" applyBorder="1" applyAlignment="1">
      <alignment vertical="center" wrapText="1"/>
    </xf>
    <xf numFmtId="168" fontId="46" fillId="0" borderId="14" xfId="0" applyNumberFormat="1" applyFont="1" applyBorder="1" applyAlignment="1">
      <alignment vertical="center" wrapText="1"/>
    </xf>
    <xf numFmtId="168" fontId="46" fillId="0" borderId="11" xfId="0" applyNumberFormat="1" applyFont="1" applyBorder="1" applyAlignment="1">
      <alignment vertical="center" wrapText="1"/>
    </xf>
    <xf numFmtId="168" fontId="46" fillId="0" borderId="10" xfId="0" applyNumberFormat="1" applyFont="1" applyBorder="1" applyAlignment="1">
      <alignment vertical="center" wrapText="1"/>
    </xf>
    <xf numFmtId="168" fontId="46" fillId="0" borderId="0" xfId="0" applyNumberFormat="1" applyFont="1" applyAlignment="1">
      <alignment vertical="center" wrapText="1"/>
    </xf>
    <xf numFmtId="168" fontId="46" fillId="0" borderId="16" xfId="0" applyNumberFormat="1" applyFont="1" applyBorder="1" applyAlignment="1">
      <alignment vertical="center" wrapText="1"/>
    </xf>
    <xf numFmtId="0" fontId="46" fillId="16" borderId="12" xfId="0" applyFont="1" applyFill="1" applyBorder="1" applyAlignment="1">
      <alignment vertical="center" wrapText="1"/>
    </xf>
    <xf numFmtId="0" fontId="46" fillId="16" borderId="13" xfId="0" applyFont="1" applyFill="1" applyBorder="1" applyAlignment="1">
      <alignment vertical="center" wrapText="1"/>
    </xf>
    <xf numFmtId="0" fontId="46" fillId="16" borderId="13" xfId="0" applyFont="1" applyFill="1" applyBorder="1" applyAlignment="1">
      <alignment horizontal="center" vertical="center" wrapText="1"/>
    </xf>
    <xf numFmtId="2" fontId="46" fillId="16" borderId="12" xfId="0" applyNumberFormat="1" applyFont="1" applyFill="1" applyBorder="1" applyAlignment="1">
      <alignment horizontal="right" vertical="center" wrapText="1"/>
    </xf>
    <xf numFmtId="168" fontId="46" fillId="16" borderId="13" xfId="0" applyNumberFormat="1" applyFont="1" applyFill="1" applyBorder="1" applyAlignment="1">
      <alignment vertical="center" wrapText="1"/>
    </xf>
    <xf numFmtId="168" fontId="46" fillId="16" borderId="12" xfId="0" applyNumberFormat="1" applyFont="1" applyFill="1" applyBorder="1" applyAlignment="1">
      <alignment vertical="center" wrapText="1"/>
    </xf>
    <xf numFmtId="0" fontId="46" fillId="16" borderId="10" xfId="0" applyFont="1" applyFill="1" applyBorder="1" applyAlignment="1">
      <alignment vertical="center" wrapText="1"/>
    </xf>
    <xf numFmtId="0" fontId="46" fillId="16" borderId="11" xfId="0" applyFont="1" applyFill="1" applyBorder="1" applyAlignment="1">
      <alignment vertical="center" wrapText="1"/>
    </xf>
    <xf numFmtId="0" fontId="46" fillId="16" borderId="11" xfId="0" applyFont="1" applyFill="1" applyBorder="1" applyAlignment="1">
      <alignment horizontal="center" vertical="center" wrapText="1"/>
    </xf>
    <xf numFmtId="2" fontId="46" fillId="16" borderId="10" xfId="0" applyNumberFormat="1" applyFont="1" applyFill="1" applyBorder="1" applyAlignment="1">
      <alignment horizontal="right" vertical="center" wrapText="1"/>
    </xf>
    <xf numFmtId="168" fontId="46" fillId="16" borderId="11" xfId="0" applyNumberFormat="1" applyFont="1" applyFill="1" applyBorder="1" applyAlignment="1">
      <alignment vertical="center" wrapText="1"/>
    </xf>
    <xf numFmtId="168" fontId="46" fillId="16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right" vertical="center" wrapText="1"/>
    </xf>
    <xf numFmtId="168" fontId="47" fillId="33" borderId="11" xfId="0" applyNumberFormat="1" applyFont="1" applyFill="1" applyBorder="1" applyAlignment="1">
      <alignment vertical="center" wrapText="1"/>
    </xf>
    <xf numFmtId="168" fontId="47" fillId="33" borderId="10" xfId="0" applyNumberFormat="1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center" vertical="center" wrapText="1"/>
    </xf>
    <xf numFmtId="2" fontId="47" fillId="33" borderId="12" xfId="0" applyNumberFormat="1" applyFont="1" applyFill="1" applyBorder="1" applyAlignment="1">
      <alignment horizontal="right" vertical="center" wrapText="1"/>
    </xf>
    <xf numFmtId="168" fontId="47" fillId="33" borderId="13" xfId="0" applyNumberFormat="1" applyFont="1" applyFill="1" applyBorder="1" applyAlignment="1">
      <alignment vertical="center" wrapText="1"/>
    </xf>
    <xf numFmtId="168" fontId="47" fillId="33" borderId="12" xfId="0" applyNumberFormat="1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2" fontId="47" fillId="0" borderId="14" xfId="0" applyNumberFormat="1" applyFont="1" applyBorder="1" applyAlignment="1">
      <alignment horizontal="right" vertical="center" wrapText="1"/>
    </xf>
    <xf numFmtId="168" fontId="47" fillId="0" borderId="15" xfId="0" applyNumberFormat="1" applyFont="1" applyBorder="1" applyAlignment="1">
      <alignment vertical="center" wrapText="1"/>
    </xf>
    <xf numFmtId="168" fontId="47" fillId="0" borderId="14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right" vertical="center" wrapText="1"/>
    </xf>
    <xf numFmtId="168" fontId="47" fillId="0" borderId="11" xfId="0" applyNumberFormat="1" applyFont="1" applyBorder="1" applyAlignment="1">
      <alignment vertical="center" wrapText="1"/>
    </xf>
    <xf numFmtId="168" fontId="47" fillId="0" borderId="10" xfId="0" applyNumberFormat="1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right" vertical="center" wrapText="1"/>
    </xf>
    <xf numFmtId="168" fontId="47" fillId="0" borderId="13" xfId="0" applyNumberFormat="1" applyFont="1" applyBorder="1" applyAlignment="1">
      <alignment vertical="center" wrapText="1"/>
    </xf>
    <xf numFmtId="168" fontId="47" fillId="0" borderId="12" xfId="0" applyNumberFormat="1" applyFont="1" applyBorder="1" applyAlignment="1">
      <alignment vertical="center" wrapText="1"/>
    </xf>
    <xf numFmtId="168" fontId="46" fillId="0" borderId="17" xfId="0" applyNumberFormat="1" applyFont="1" applyBorder="1" applyAlignment="1">
      <alignment vertical="center" wrapText="1"/>
    </xf>
    <xf numFmtId="168" fontId="46" fillId="0" borderId="18" xfId="0" applyNumberFormat="1" applyFont="1" applyBorder="1" applyAlignment="1">
      <alignment vertical="center" wrapText="1"/>
    </xf>
    <xf numFmtId="168" fontId="0" fillId="0" borderId="0" xfId="0" applyNumberFormat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4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68" fontId="41" fillId="0" borderId="0" xfId="0" applyNumberFormat="1" applyFont="1" applyAlignment="1">
      <alignment horizontal="center"/>
    </xf>
    <xf numFmtId="168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justify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3" fillId="0" borderId="19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168" fontId="54" fillId="0" borderId="20" xfId="0" applyNumberFormat="1" applyFont="1" applyBorder="1" applyAlignment="1">
      <alignment horizontal="center" vertical="center" wrapText="1"/>
    </xf>
    <xf numFmtId="168" fontId="54" fillId="0" borderId="21" xfId="0" applyNumberFormat="1" applyFont="1" applyBorder="1" applyAlignment="1">
      <alignment horizontal="center" vertical="center" wrapText="1"/>
    </xf>
    <xf numFmtId="168" fontId="54" fillId="0" borderId="2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tabSelected="1" zoomScalePageLayoutView="0" workbookViewId="0" topLeftCell="A13">
      <selection activeCell="I18" sqref="I18"/>
    </sheetView>
  </sheetViews>
  <sheetFormatPr defaultColWidth="9.140625" defaultRowHeight="15"/>
  <cols>
    <col min="1" max="1" width="19.00390625" style="2" customWidth="1"/>
    <col min="2" max="2" width="15.8515625" style="2" customWidth="1"/>
    <col min="3" max="3" width="32.421875" style="2" customWidth="1"/>
    <col min="4" max="4" width="9.140625" style="1" customWidth="1"/>
    <col min="5" max="5" width="9.140625" style="3" customWidth="1"/>
    <col min="6" max="6" width="14.421875" style="2" customWidth="1"/>
    <col min="7" max="7" width="31.00390625" style="2" customWidth="1"/>
    <col min="8" max="8" width="21.57421875" style="0" customWidth="1"/>
    <col min="9" max="9" width="10.8515625" style="0" bestFit="1" customWidth="1"/>
  </cols>
  <sheetData>
    <row r="1" spans="1:7" ht="15">
      <c r="A1" s="84" t="s">
        <v>191</v>
      </c>
      <c r="B1" s="85"/>
      <c r="C1"/>
      <c r="D1"/>
      <c r="E1"/>
      <c r="F1"/>
      <c r="G1" s="86" t="s">
        <v>183</v>
      </c>
    </row>
    <row r="2" spans="1:7" ht="15">
      <c r="A2"/>
      <c r="B2"/>
      <c r="C2"/>
      <c r="D2"/>
      <c r="E2"/>
      <c r="F2"/>
      <c r="G2"/>
    </row>
    <row r="3" spans="1:7" ht="90">
      <c r="A3"/>
      <c r="B3"/>
      <c r="C3"/>
      <c r="D3"/>
      <c r="E3"/>
      <c r="F3"/>
      <c r="G3" s="87" t="s">
        <v>184</v>
      </c>
    </row>
    <row r="4" spans="1:8" ht="15">
      <c r="A4"/>
      <c r="B4"/>
      <c r="C4"/>
      <c r="D4"/>
      <c r="E4"/>
      <c r="F4"/>
      <c r="G4"/>
      <c r="H4" s="87"/>
    </row>
    <row r="5" spans="1:8" ht="39">
      <c r="A5" s="88" t="s">
        <v>185</v>
      </c>
      <c r="B5"/>
      <c r="C5"/>
      <c r="D5"/>
      <c r="E5"/>
      <c r="F5"/>
      <c r="G5" s="82"/>
      <c r="H5" s="80"/>
    </row>
    <row r="6" spans="1:8" ht="15">
      <c r="A6" s="89" t="s">
        <v>186</v>
      </c>
      <c r="B6" s="89"/>
      <c r="C6" s="89"/>
      <c r="D6" s="89"/>
      <c r="E6" s="89"/>
      <c r="F6" s="89"/>
      <c r="G6" s="89"/>
      <c r="H6" s="80"/>
    </row>
    <row r="7" spans="1:8" ht="15">
      <c r="A7"/>
      <c r="B7"/>
      <c r="C7"/>
      <c r="D7"/>
      <c r="E7"/>
      <c r="F7"/>
      <c r="G7" s="82"/>
      <c r="H7" s="80"/>
    </row>
    <row r="8" spans="1:8" ht="15">
      <c r="A8"/>
      <c r="B8"/>
      <c r="C8"/>
      <c r="D8"/>
      <c r="E8"/>
      <c r="F8"/>
      <c r="G8" s="82"/>
      <c r="H8" s="80"/>
    </row>
    <row r="9" spans="1:8" ht="15">
      <c r="A9"/>
      <c r="B9"/>
      <c r="C9"/>
      <c r="D9"/>
      <c r="E9"/>
      <c r="F9"/>
      <c r="G9" s="82"/>
      <c r="H9" s="80"/>
    </row>
    <row r="10" spans="1:8" ht="15">
      <c r="A10" s="90" t="s">
        <v>187</v>
      </c>
      <c r="B10"/>
      <c r="C10"/>
      <c r="D10"/>
      <c r="E10"/>
      <c r="F10"/>
      <c r="G10" s="82"/>
      <c r="H10" s="80"/>
    </row>
    <row r="11" spans="1:8" ht="15">
      <c r="A11" s="90"/>
      <c r="B11"/>
      <c r="C11"/>
      <c r="D11"/>
      <c r="E11"/>
      <c r="F11"/>
      <c r="G11" s="82"/>
      <c r="H11" s="80"/>
    </row>
    <row r="12" spans="1:8" ht="15">
      <c r="A12" s="91" t="s">
        <v>188</v>
      </c>
      <c r="B12" s="91"/>
      <c r="C12"/>
      <c r="D12"/>
      <c r="E12"/>
      <c r="F12"/>
      <c r="G12" s="82"/>
      <c r="H12" s="80"/>
    </row>
    <row r="13" spans="1:8" ht="15">
      <c r="A13" s="90"/>
      <c r="B13"/>
      <c r="C13"/>
      <c r="D13"/>
      <c r="E13"/>
      <c r="F13"/>
      <c r="G13" s="82"/>
      <c r="H13" s="80"/>
    </row>
    <row r="14" spans="1:8" ht="15">
      <c r="A14" s="90"/>
      <c r="B14"/>
      <c r="C14"/>
      <c r="D14"/>
      <c r="E14"/>
      <c r="F14"/>
      <c r="G14" s="82"/>
      <c r="H14" s="80"/>
    </row>
    <row r="15" spans="1:8" ht="15">
      <c r="A15" s="92" t="s">
        <v>189</v>
      </c>
      <c r="B15" s="92"/>
      <c r="C15"/>
      <c r="D15"/>
      <c r="E15"/>
      <c r="F15"/>
      <c r="G15" s="82"/>
      <c r="H15" s="80"/>
    </row>
    <row r="16" spans="1:8" ht="15">
      <c r="A16"/>
      <c r="B16"/>
      <c r="C16"/>
      <c r="D16"/>
      <c r="E16"/>
      <c r="F16"/>
      <c r="G16" s="82"/>
      <c r="H16" s="80"/>
    </row>
    <row r="17" spans="1:8" ht="18.75">
      <c r="A17" s="93" t="s">
        <v>190</v>
      </c>
      <c r="B17" s="94"/>
      <c r="C17" s="94"/>
      <c r="D17" s="94"/>
      <c r="E17" s="94"/>
      <c r="F17" s="94"/>
      <c r="G17" s="94"/>
      <c r="H17" s="94"/>
    </row>
    <row r="18" spans="1:8" ht="81.75" customHeight="1">
      <c r="A18" s="95" t="s">
        <v>192</v>
      </c>
      <c r="B18" s="96"/>
      <c r="C18" s="96"/>
      <c r="D18" s="96"/>
      <c r="E18" s="96"/>
      <c r="F18" s="96"/>
      <c r="G18" s="96"/>
      <c r="H18" s="97"/>
    </row>
    <row r="19" spans="4:23" ht="31.5" customHeight="1">
      <c r="D19" s="17"/>
      <c r="W19" s="87"/>
    </row>
    <row r="20" spans="1:23" ht="25.5">
      <c r="A20" s="4" t="s">
        <v>0</v>
      </c>
      <c r="B20" s="5" t="s">
        <v>1</v>
      </c>
      <c r="C20" s="4" t="s">
        <v>2</v>
      </c>
      <c r="D20" s="6" t="s">
        <v>3</v>
      </c>
      <c r="E20" s="7" t="s">
        <v>4</v>
      </c>
      <c r="F20" s="6" t="s">
        <v>5</v>
      </c>
      <c r="G20" s="7" t="s">
        <v>6</v>
      </c>
      <c r="P20" s="88"/>
      <c r="V20" s="82"/>
      <c r="W20" s="80"/>
    </row>
    <row r="21" spans="1:23" ht="18.75" customHeight="1">
      <c r="A21" s="55">
        <v>1</v>
      </c>
      <c r="B21" s="49"/>
      <c r="C21" s="48" t="s">
        <v>7</v>
      </c>
      <c r="D21" s="50"/>
      <c r="E21" s="54"/>
      <c r="F21" s="49"/>
      <c r="G21" s="48"/>
      <c r="P21" s="89"/>
      <c r="Q21" s="89"/>
      <c r="R21" s="89"/>
      <c r="S21" s="89"/>
      <c r="T21" s="89"/>
      <c r="U21" s="89"/>
      <c r="V21" s="89"/>
      <c r="W21" s="80"/>
    </row>
    <row r="22" spans="1:23" ht="102">
      <c r="A22" s="8" t="s">
        <v>8</v>
      </c>
      <c r="B22" s="9" t="s">
        <v>9</v>
      </c>
      <c r="C22" s="8" t="s">
        <v>10</v>
      </c>
      <c r="D22" s="10" t="s">
        <v>11</v>
      </c>
      <c r="E22" s="18">
        <v>0.05</v>
      </c>
      <c r="F22" s="22"/>
      <c r="G22" s="23">
        <f>E22*F22</f>
        <v>0</v>
      </c>
      <c r="V22" s="82"/>
      <c r="W22" s="80"/>
    </row>
    <row r="23" spans="1:23" ht="15">
      <c r="A23" s="11"/>
      <c r="B23" s="12"/>
      <c r="C23" s="11" t="s">
        <v>12</v>
      </c>
      <c r="D23" s="13"/>
      <c r="E23" s="19"/>
      <c r="F23" s="24"/>
      <c r="G23" s="25"/>
      <c r="V23" s="82"/>
      <c r="W23" s="80"/>
    </row>
    <row r="24" spans="1:23" ht="15">
      <c r="A24" s="57"/>
      <c r="B24" s="58"/>
      <c r="C24" s="57" t="s">
        <v>13</v>
      </c>
      <c r="D24" s="59"/>
      <c r="E24" s="60"/>
      <c r="F24" s="61"/>
      <c r="G24" s="62">
        <f>G22</f>
        <v>0</v>
      </c>
      <c r="V24" s="82"/>
      <c r="W24" s="80"/>
    </row>
    <row r="25" spans="1:23" ht="18" customHeight="1">
      <c r="A25" s="56">
        <v>2</v>
      </c>
      <c r="B25" s="43"/>
      <c r="C25" s="42" t="s">
        <v>14</v>
      </c>
      <c r="D25" s="44"/>
      <c r="E25" s="45"/>
      <c r="F25" s="46"/>
      <c r="G25" s="47"/>
      <c r="P25" s="90"/>
      <c r="V25" s="82"/>
      <c r="W25" s="80"/>
    </row>
    <row r="26" spans="1:23" ht="51">
      <c r="A26" s="8" t="s">
        <v>15</v>
      </c>
      <c r="B26" s="9" t="s">
        <v>16</v>
      </c>
      <c r="C26" s="8" t="s">
        <v>17</v>
      </c>
      <c r="D26" s="10" t="s">
        <v>18</v>
      </c>
      <c r="E26" s="18">
        <v>50</v>
      </c>
      <c r="F26" s="22"/>
      <c r="G26" s="23">
        <f>E26*F26</f>
        <v>0</v>
      </c>
      <c r="P26" s="90"/>
      <c r="V26" s="82"/>
      <c r="W26" s="80"/>
    </row>
    <row r="27" spans="1:23" ht="51">
      <c r="A27" s="8" t="s">
        <v>19</v>
      </c>
      <c r="B27" s="9" t="s">
        <v>20</v>
      </c>
      <c r="C27" s="8" t="s">
        <v>21</v>
      </c>
      <c r="D27" s="10" t="s">
        <v>22</v>
      </c>
      <c r="E27" s="18">
        <v>30</v>
      </c>
      <c r="F27" s="22"/>
      <c r="G27" s="23">
        <f>E27*F27</f>
        <v>0</v>
      </c>
      <c r="P27" s="91"/>
      <c r="Q27" s="91"/>
      <c r="V27" s="82"/>
      <c r="W27" s="80"/>
    </row>
    <row r="28" spans="1:23" ht="15">
      <c r="A28" s="11"/>
      <c r="B28" s="12"/>
      <c r="C28" s="11" t="s">
        <v>23</v>
      </c>
      <c r="D28" s="13"/>
      <c r="E28" s="19"/>
      <c r="F28" s="24"/>
      <c r="G28" s="25"/>
      <c r="P28" s="90"/>
      <c r="V28" s="82"/>
      <c r="W28" s="80"/>
    </row>
    <row r="29" spans="1:23" ht="51">
      <c r="A29" s="8" t="s">
        <v>24</v>
      </c>
      <c r="B29" s="9" t="s">
        <v>16</v>
      </c>
      <c r="C29" s="8" t="s">
        <v>25</v>
      </c>
      <c r="D29" s="10" t="s">
        <v>18</v>
      </c>
      <c r="E29" s="18">
        <v>50</v>
      </c>
      <c r="F29" s="22"/>
      <c r="G29" s="23">
        <f>E29*F29</f>
        <v>0</v>
      </c>
      <c r="P29" s="90"/>
      <c r="V29" s="82"/>
      <c r="W29" s="80"/>
    </row>
    <row r="30" spans="1:23" ht="25.5">
      <c r="A30" s="8" t="s">
        <v>26</v>
      </c>
      <c r="B30" s="9" t="s">
        <v>20</v>
      </c>
      <c r="C30" s="8" t="s">
        <v>27</v>
      </c>
      <c r="D30" s="10" t="s">
        <v>22</v>
      </c>
      <c r="E30" s="18">
        <v>25</v>
      </c>
      <c r="F30" s="22"/>
      <c r="G30" s="23">
        <f>E30*F30</f>
        <v>0</v>
      </c>
      <c r="P30" s="92"/>
      <c r="Q30" s="92"/>
      <c r="V30" s="82"/>
      <c r="W30" s="80"/>
    </row>
    <row r="31" spans="1:23" ht="15">
      <c r="A31" s="11"/>
      <c r="B31" s="12"/>
      <c r="C31" s="11" t="s">
        <v>28</v>
      </c>
      <c r="D31" s="13"/>
      <c r="E31" s="19"/>
      <c r="F31" s="24"/>
      <c r="G31" s="25"/>
      <c r="V31" s="82"/>
      <c r="W31" s="80"/>
    </row>
    <row r="32" spans="1:23" ht="38.25">
      <c r="A32" s="11" t="s">
        <v>29</v>
      </c>
      <c r="B32" s="12" t="s">
        <v>30</v>
      </c>
      <c r="C32" s="11" t="s">
        <v>31</v>
      </c>
      <c r="D32" s="13" t="s">
        <v>22</v>
      </c>
      <c r="E32" s="19">
        <v>15</v>
      </c>
      <c r="F32" s="24"/>
      <c r="G32" s="25">
        <f>E32*F32</f>
        <v>0</v>
      </c>
      <c r="O32" s="104"/>
      <c r="P32" s="94"/>
      <c r="Q32" s="94"/>
      <c r="R32" s="94"/>
      <c r="S32" s="94"/>
      <c r="T32" s="94"/>
      <c r="U32" s="94"/>
      <c r="V32" s="94"/>
      <c r="W32" s="94"/>
    </row>
    <row r="33" spans="1:23" ht="25.5">
      <c r="A33" s="8" t="s">
        <v>32</v>
      </c>
      <c r="B33" s="9" t="s">
        <v>33</v>
      </c>
      <c r="C33" s="8" t="s">
        <v>34</v>
      </c>
      <c r="D33" s="10" t="s">
        <v>18</v>
      </c>
      <c r="E33" s="18">
        <v>5</v>
      </c>
      <c r="F33" s="22"/>
      <c r="G33" s="23">
        <f>E33*F33</f>
        <v>0</v>
      </c>
      <c r="O33" s="104"/>
      <c r="P33" s="96"/>
      <c r="Q33" s="96"/>
      <c r="R33" s="96"/>
      <c r="S33" s="96"/>
      <c r="T33" s="96"/>
      <c r="U33" s="96"/>
      <c r="V33" s="96"/>
      <c r="W33" s="96"/>
    </row>
    <row r="34" spans="1:7" ht="51">
      <c r="A34" s="8" t="s">
        <v>35</v>
      </c>
      <c r="B34" s="9" t="s">
        <v>36</v>
      </c>
      <c r="C34" s="8" t="s">
        <v>37</v>
      </c>
      <c r="D34" s="10" t="s">
        <v>38</v>
      </c>
      <c r="E34" s="18">
        <v>4.97</v>
      </c>
      <c r="F34" s="22"/>
      <c r="G34" s="23">
        <f>E34*F34</f>
        <v>0</v>
      </c>
    </row>
    <row r="35" spans="1:7" ht="25.5">
      <c r="A35" s="11"/>
      <c r="B35" s="12"/>
      <c r="C35" s="11" t="s">
        <v>39</v>
      </c>
      <c r="D35" s="13"/>
      <c r="E35" s="19"/>
      <c r="F35" s="24"/>
      <c r="G35" s="25"/>
    </row>
    <row r="36" spans="1:7" ht="38.25">
      <c r="A36" s="11" t="s">
        <v>40</v>
      </c>
      <c r="B36" s="12" t="s">
        <v>41</v>
      </c>
      <c r="C36" s="11" t="s">
        <v>42</v>
      </c>
      <c r="D36" s="13" t="s">
        <v>38</v>
      </c>
      <c r="E36" s="19" t="s">
        <v>43</v>
      </c>
      <c r="F36" s="24"/>
      <c r="G36" s="25">
        <f>E36*F36</f>
        <v>0</v>
      </c>
    </row>
    <row r="37" spans="1:7" ht="20.25" customHeight="1">
      <c r="A37" s="63"/>
      <c r="B37" s="64"/>
      <c r="C37" s="63" t="s">
        <v>44</v>
      </c>
      <c r="D37" s="65"/>
      <c r="E37" s="66"/>
      <c r="F37" s="67"/>
      <c r="G37" s="68">
        <f>SUM(G26,G27,G29,G30,G32,G33,G34,G36)</f>
        <v>0</v>
      </c>
    </row>
    <row r="38" spans="1:7" ht="15">
      <c r="A38" s="56">
        <v>3</v>
      </c>
      <c r="B38" s="43"/>
      <c r="C38" s="42" t="s">
        <v>45</v>
      </c>
      <c r="D38" s="44"/>
      <c r="E38" s="45"/>
      <c r="F38" s="46"/>
      <c r="G38" s="47"/>
    </row>
    <row r="39" spans="1:7" ht="15">
      <c r="A39" s="30" t="s">
        <v>46</v>
      </c>
      <c r="B39" s="31"/>
      <c r="C39" s="30" t="s">
        <v>47</v>
      </c>
      <c r="D39" s="32"/>
      <c r="E39" s="33"/>
      <c r="F39" s="34"/>
      <c r="G39" s="35"/>
    </row>
    <row r="40" spans="1:7" ht="76.5">
      <c r="A40" s="8" t="s">
        <v>48</v>
      </c>
      <c r="B40" s="9" t="s">
        <v>49</v>
      </c>
      <c r="C40" s="8" t="s">
        <v>50</v>
      </c>
      <c r="D40" s="10" t="s">
        <v>22</v>
      </c>
      <c r="E40" s="18">
        <v>134.13</v>
      </c>
      <c r="F40" s="22"/>
      <c r="G40" s="23">
        <f>E40*F40</f>
        <v>0</v>
      </c>
    </row>
    <row r="41" spans="1:7" ht="15">
      <c r="A41" s="11"/>
      <c r="B41" s="12"/>
      <c r="C41" s="14" t="s">
        <v>51</v>
      </c>
      <c r="D41" s="13"/>
      <c r="E41" s="19"/>
      <c r="F41" s="24"/>
      <c r="G41" s="25"/>
    </row>
    <row r="42" spans="1:7" ht="89.25">
      <c r="A42" s="15" t="s">
        <v>52</v>
      </c>
      <c r="B42" s="2" t="s">
        <v>53</v>
      </c>
      <c r="C42" s="15" t="s">
        <v>54</v>
      </c>
      <c r="D42" s="1" t="s">
        <v>38</v>
      </c>
      <c r="E42" s="21">
        <v>121.35</v>
      </c>
      <c r="F42" s="28"/>
      <c r="G42" s="29">
        <f>E42*F42</f>
        <v>0</v>
      </c>
    </row>
    <row r="43" spans="1:7" ht="76.5">
      <c r="A43" s="8" t="s">
        <v>55</v>
      </c>
      <c r="B43" s="9" t="s">
        <v>56</v>
      </c>
      <c r="C43" s="8" t="s">
        <v>57</v>
      </c>
      <c r="D43" s="10" t="s">
        <v>38</v>
      </c>
      <c r="E43" s="18">
        <v>15</v>
      </c>
      <c r="F43" s="22"/>
      <c r="G43" s="23">
        <f>E43*F43</f>
        <v>0</v>
      </c>
    </row>
    <row r="44" spans="1:7" ht="15">
      <c r="A44" s="11"/>
      <c r="B44" s="12"/>
      <c r="C44" s="14" t="s">
        <v>58</v>
      </c>
      <c r="D44" s="13"/>
      <c r="E44" s="19"/>
      <c r="F44" s="24"/>
      <c r="G44" s="25"/>
    </row>
    <row r="45" spans="1:7" ht="38.25">
      <c r="A45" s="11" t="s">
        <v>59</v>
      </c>
      <c r="B45" s="12" t="s">
        <v>60</v>
      </c>
      <c r="C45" s="11" t="s">
        <v>61</v>
      </c>
      <c r="D45" s="13" t="s">
        <v>38</v>
      </c>
      <c r="E45" s="19">
        <v>15</v>
      </c>
      <c r="F45" s="24"/>
      <c r="G45" s="25">
        <f>E45*F45</f>
        <v>0</v>
      </c>
    </row>
    <row r="46" spans="1:7" ht="25.5">
      <c r="A46" s="63"/>
      <c r="B46" s="64"/>
      <c r="C46" s="63" t="s">
        <v>62</v>
      </c>
      <c r="D46" s="65"/>
      <c r="E46" s="66"/>
      <c r="F46" s="67"/>
      <c r="G46" s="68">
        <f>SUM(G40,G42,G43,G45)</f>
        <v>0</v>
      </c>
    </row>
    <row r="47" spans="1:7" ht="15">
      <c r="A47" s="36" t="s">
        <v>63</v>
      </c>
      <c r="B47" s="37"/>
      <c r="C47" s="36" t="s">
        <v>64</v>
      </c>
      <c r="D47" s="38"/>
      <c r="E47" s="39"/>
      <c r="F47" s="40"/>
      <c r="G47" s="41"/>
    </row>
    <row r="48" spans="1:7" ht="51">
      <c r="A48" s="4" t="s">
        <v>65</v>
      </c>
      <c r="B48" s="5" t="s">
        <v>66</v>
      </c>
      <c r="C48" s="4" t="s">
        <v>67</v>
      </c>
      <c r="D48" s="6" t="s">
        <v>18</v>
      </c>
      <c r="E48" s="20">
        <v>3</v>
      </c>
      <c r="F48" s="26"/>
      <c r="G48" s="27">
        <f>E48*F48</f>
        <v>0</v>
      </c>
    </row>
    <row r="49" spans="1:7" ht="25.5">
      <c r="A49" s="63"/>
      <c r="B49" s="64"/>
      <c r="C49" s="63" t="s">
        <v>68</v>
      </c>
      <c r="D49" s="65"/>
      <c r="E49" s="66"/>
      <c r="F49" s="67"/>
      <c r="G49" s="68">
        <f>G48</f>
        <v>0</v>
      </c>
    </row>
    <row r="50" spans="1:7" ht="15">
      <c r="A50" s="36" t="s">
        <v>69</v>
      </c>
      <c r="B50" s="37"/>
      <c r="C50" s="36" t="s">
        <v>70</v>
      </c>
      <c r="D50" s="38"/>
      <c r="E50" s="39"/>
      <c r="F50" s="40"/>
      <c r="G50" s="41"/>
    </row>
    <row r="51" spans="1:7" ht="51">
      <c r="A51" s="4" t="s">
        <v>71</v>
      </c>
      <c r="B51" s="5" t="s">
        <v>72</v>
      </c>
      <c r="C51" s="4" t="s">
        <v>73</v>
      </c>
      <c r="D51" s="6" t="s">
        <v>74</v>
      </c>
      <c r="E51" s="20">
        <v>1</v>
      </c>
      <c r="F51" s="26"/>
      <c r="G51" s="27">
        <f>E51*F51</f>
        <v>0</v>
      </c>
    </row>
    <row r="52" spans="1:7" ht="38.25">
      <c r="A52" s="8" t="s">
        <v>75</v>
      </c>
      <c r="B52" s="9" t="s">
        <v>76</v>
      </c>
      <c r="C52" s="8" t="s">
        <v>77</v>
      </c>
      <c r="D52" s="10" t="s">
        <v>74</v>
      </c>
      <c r="E52" s="18">
        <v>1</v>
      </c>
      <c r="F52" s="22"/>
      <c r="G52" s="23">
        <f>E52*F52</f>
        <v>0</v>
      </c>
    </row>
    <row r="53" spans="1:7" ht="38.25">
      <c r="A53" s="8" t="s">
        <v>78</v>
      </c>
      <c r="B53" s="9" t="s">
        <v>79</v>
      </c>
      <c r="C53" s="8" t="s">
        <v>80</v>
      </c>
      <c r="D53" s="10" t="s">
        <v>38</v>
      </c>
      <c r="E53" s="18">
        <v>12.5</v>
      </c>
      <c r="F53" s="23"/>
      <c r="G53" s="75">
        <f>E53*F53</f>
        <v>0</v>
      </c>
    </row>
    <row r="54" spans="1:7" ht="15">
      <c r="A54" s="11"/>
      <c r="B54" s="12"/>
      <c r="C54" s="14" t="s">
        <v>81</v>
      </c>
      <c r="D54" s="13"/>
      <c r="E54" s="19"/>
      <c r="F54" s="24"/>
      <c r="G54" s="29"/>
    </row>
    <row r="55" spans="1:7" ht="25.5">
      <c r="A55" s="15" t="s">
        <v>82</v>
      </c>
      <c r="B55" s="2" t="s">
        <v>83</v>
      </c>
      <c r="C55" s="15" t="s">
        <v>84</v>
      </c>
      <c r="D55" s="1" t="s">
        <v>18</v>
      </c>
      <c r="E55" s="21">
        <v>50</v>
      </c>
      <c r="F55" s="28"/>
      <c r="G55" s="76">
        <f>E55*F55</f>
        <v>0</v>
      </c>
    </row>
    <row r="56" spans="1:7" ht="38.25">
      <c r="A56" s="8" t="s">
        <v>85</v>
      </c>
      <c r="B56" s="9" t="s">
        <v>79</v>
      </c>
      <c r="C56" s="8" t="s">
        <v>86</v>
      </c>
      <c r="D56" s="10" t="s">
        <v>38</v>
      </c>
      <c r="E56" s="18">
        <v>25.19</v>
      </c>
      <c r="F56" s="22"/>
      <c r="G56" s="29">
        <f>E56*F56</f>
        <v>0</v>
      </c>
    </row>
    <row r="57" spans="1:7" ht="25.5">
      <c r="A57" s="15"/>
      <c r="C57" s="16" t="s">
        <v>87</v>
      </c>
      <c r="E57" s="21"/>
      <c r="F57" s="28"/>
      <c r="G57" s="29"/>
    </row>
    <row r="58" spans="1:7" ht="51">
      <c r="A58" s="8" t="s">
        <v>88</v>
      </c>
      <c r="B58" s="9" t="s">
        <v>79</v>
      </c>
      <c r="C58" s="8" t="s">
        <v>89</v>
      </c>
      <c r="D58" s="10" t="s">
        <v>38</v>
      </c>
      <c r="E58" s="18">
        <v>35</v>
      </c>
      <c r="F58" s="22"/>
      <c r="G58" s="23">
        <f>E58*F58</f>
        <v>0</v>
      </c>
    </row>
    <row r="59" spans="1:7" ht="15">
      <c r="A59" s="15"/>
      <c r="C59" s="16" t="s">
        <v>90</v>
      </c>
      <c r="E59" s="21"/>
      <c r="F59" s="28"/>
      <c r="G59" s="29"/>
    </row>
    <row r="60" spans="1:7" ht="51">
      <c r="A60" s="8" t="s">
        <v>91</v>
      </c>
      <c r="B60" s="9" t="s">
        <v>79</v>
      </c>
      <c r="C60" s="8" t="s">
        <v>92</v>
      </c>
      <c r="D60" s="10" t="s">
        <v>38</v>
      </c>
      <c r="E60" s="18">
        <v>0.66</v>
      </c>
      <c r="F60" s="22"/>
      <c r="G60" s="23">
        <f>E60*F60</f>
        <v>0</v>
      </c>
    </row>
    <row r="61" spans="1:7" ht="15">
      <c r="A61" s="11"/>
      <c r="B61" s="12"/>
      <c r="C61" s="14" t="s">
        <v>93</v>
      </c>
      <c r="D61" s="13"/>
      <c r="E61" s="19"/>
      <c r="F61" s="24"/>
      <c r="G61" s="25"/>
    </row>
    <row r="62" spans="1:7" ht="25.5">
      <c r="A62" s="15" t="s">
        <v>94</v>
      </c>
      <c r="B62" s="2" t="s">
        <v>95</v>
      </c>
      <c r="C62" s="15" t="s">
        <v>96</v>
      </c>
      <c r="D62" s="1" t="s">
        <v>18</v>
      </c>
      <c r="E62" s="21">
        <v>3</v>
      </c>
      <c r="F62" s="28"/>
      <c r="G62" s="29">
        <f>E62*F62</f>
        <v>0</v>
      </c>
    </row>
    <row r="63" spans="1:7" ht="51">
      <c r="A63" s="8" t="s">
        <v>97</v>
      </c>
      <c r="B63" s="9" t="s">
        <v>79</v>
      </c>
      <c r="C63" s="8" t="s">
        <v>98</v>
      </c>
      <c r="D63" s="10" t="s">
        <v>38</v>
      </c>
      <c r="E63" s="18">
        <v>3.44</v>
      </c>
      <c r="F63" s="22"/>
      <c r="G63" s="23">
        <f>E63*F63</f>
        <v>0</v>
      </c>
    </row>
    <row r="64" spans="1:7" ht="25.5">
      <c r="A64" s="11"/>
      <c r="B64" s="12"/>
      <c r="C64" s="14" t="s">
        <v>99</v>
      </c>
      <c r="D64" s="13"/>
      <c r="E64" s="19"/>
      <c r="F64" s="24"/>
      <c r="G64" s="25"/>
    </row>
    <row r="65" spans="1:7" ht="38.25">
      <c r="A65" s="15" t="s">
        <v>100</v>
      </c>
      <c r="B65" s="2" t="s">
        <v>101</v>
      </c>
      <c r="C65" s="15" t="s">
        <v>102</v>
      </c>
      <c r="D65" s="1" t="s">
        <v>103</v>
      </c>
      <c r="E65" s="21">
        <v>2</v>
      </c>
      <c r="F65" s="28"/>
      <c r="G65" s="29">
        <f>E65*F65</f>
        <v>0</v>
      </c>
    </row>
    <row r="66" spans="1:7" ht="38.25">
      <c r="A66" s="8" t="s">
        <v>104</v>
      </c>
      <c r="B66" s="9" t="s">
        <v>79</v>
      </c>
      <c r="C66" s="8" t="s">
        <v>105</v>
      </c>
      <c r="D66" s="10" t="s">
        <v>38</v>
      </c>
      <c r="E66" s="18">
        <v>0.72</v>
      </c>
      <c r="F66" s="22"/>
      <c r="G66" s="23">
        <f>E66*F66</f>
        <v>0</v>
      </c>
    </row>
    <row r="67" spans="1:7" ht="15">
      <c r="A67" s="11"/>
      <c r="B67" s="12"/>
      <c r="C67" s="14" t="s">
        <v>106</v>
      </c>
      <c r="D67" s="13"/>
      <c r="E67" s="19"/>
      <c r="F67" s="24"/>
      <c r="G67" s="25"/>
    </row>
    <row r="68" spans="1:7" ht="25.5">
      <c r="A68" s="8" t="s">
        <v>107</v>
      </c>
      <c r="B68" s="9" t="s">
        <v>108</v>
      </c>
      <c r="C68" s="8" t="s">
        <v>109</v>
      </c>
      <c r="D68" s="10" t="s">
        <v>18</v>
      </c>
      <c r="E68" s="18">
        <v>6</v>
      </c>
      <c r="F68" s="22"/>
      <c r="G68" s="23">
        <f>E68*F68</f>
        <v>0</v>
      </c>
    </row>
    <row r="69" spans="1:7" ht="15">
      <c r="A69" s="11"/>
      <c r="B69" s="12"/>
      <c r="C69" s="14" t="s">
        <v>110</v>
      </c>
      <c r="D69" s="13"/>
      <c r="E69" s="19"/>
      <c r="F69" s="24"/>
      <c r="G69" s="25"/>
    </row>
    <row r="70" spans="1:7" ht="38.25">
      <c r="A70" s="8" t="s">
        <v>111</v>
      </c>
      <c r="B70" s="9" t="s">
        <v>79</v>
      </c>
      <c r="C70" s="8" t="s">
        <v>112</v>
      </c>
      <c r="D70" s="10" t="s">
        <v>38</v>
      </c>
      <c r="E70" s="18">
        <v>1.25</v>
      </c>
      <c r="F70" s="22"/>
      <c r="G70" s="23">
        <f>E70*F70</f>
        <v>0</v>
      </c>
    </row>
    <row r="71" spans="1:7" ht="15">
      <c r="A71" s="11"/>
      <c r="B71" s="12"/>
      <c r="C71" s="14" t="s">
        <v>113</v>
      </c>
      <c r="D71" s="13"/>
      <c r="E71" s="19"/>
      <c r="F71" s="24"/>
      <c r="G71" s="25"/>
    </row>
    <row r="72" spans="1:7" ht="38.25">
      <c r="A72" s="8" t="s">
        <v>114</v>
      </c>
      <c r="B72" s="9" t="s">
        <v>79</v>
      </c>
      <c r="C72" s="8" t="s">
        <v>115</v>
      </c>
      <c r="D72" s="10" t="s">
        <v>38</v>
      </c>
      <c r="E72" s="18">
        <v>0.72</v>
      </c>
      <c r="F72" s="22"/>
      <c r="G72" s="23">
        <f>E72*F72</f>
        <v>0</v>
      </c>
    </row>
    <row r="73" spans="1:7" ht="15">
      <c r="A73" s="11"/>
      <c r="B73" s="12"/>
      <c r="C73" s="14" t="s">
        <v>106</v>
      </c>
      <c r="D73" s="13"/>
      <c r="E73" s="19"/>
      <c r="F73" s="24"/>
      <c r="G73" s="25"/>
    </row>
    <row r="74" spans="1:7" ht="15">
      <c r="A74" s="57"/>
      <c r="B74" s="58"/>
      <c r="C74" s="57" t="s">
        <v>116</v>
      </c>
      <c r="D74" s="59"/>
      <c r="E74" s="60"/>
      <c r="F74" s="61"/>
      <c r="G74" s="62">
        <f>SUM(G51,G52,G53,G55,G56,G58,G60,G62,G63,G65,G66,G68,G70,G72)</f>
        <v>0</v>
      </c>
    </row>
    <row r="75" spans="1:7" ht="15">
      <c r="A75" s="55">
        <v>4</v>
      </c>
      <c r="B75" s="49"/>
      <c r="C75" s="48" t="s">
        <v>117</v>
      </c>
      <c r="D75" s="50"/>
      <c r="E75" s="51"/>
      <c r="F75" s="52"/>
      <c r="G75" s="53"/>
    </row>
    <row r="76" spans="1:7" ht="38.25">
      <c r="A76" s="8" t="s">
        <v>118</v>
      </c>
      <c r="B76" s="9" t="s">
        <v>119</v>
      </c>
      <c r="C76" s="8" t="s">
        <v>120</v>
      </c>
      <c r="D76" s="10" t="s">
        <v>38</v>
      </c>
      <c r="E76" s="18">
        <v>16.2</v>
      </c>
      <c r="F76" s="22"/>
      <c r="G76" s="23">
        <f>E76*F76</f>
        <v>0</v>
      </c>
    </row>
    <row r="77" spans="1:7" ht="15">
      <c r="A77" s="11"/>
      <c r="B77" s="12"/>
      <c r="C77" s="14" t="s">
        <v>121</v>
      </c>
      <c r="D77" s="13"/>
      <c r="E77" s="19"/>
      <c r="F77" s="24"/>
      <c r="G77" s="25"/>
    </row>
    <row r="78" spans="1:7" ht="63.75">
      <c r="A78" s="11" t="s">
        <v>122</v>
      </c>
      <c r="B78" s="12" t="s">
        <v>123</v>
      </c>
      <c r="C78" s="11" t="s">
        <v>124</v>
      </c>
      <c r="D78" s="13" t="s">
        <v>18</v>
      </c>
      <c r="E78" s="19">
        <v>54</v>
      </c>
      <c r="F78" s="24"/>
      <c r="G78" s="25">
        <f>E78*F78</f>
        <v>0</v>
      </c>
    </row>
    <row r="79" spans="1:7" ht="63.75">
      <c r="A79" s="4" t="s">
        <v>125</v>
      </c>
      <c r="B79" s="5" t="s">
        <v>126</v>
      </c>
      <c r="C79" s="4" t="s">
        <v>127</v>
      </c>
      <c r="D79" s="6" t="s">
        <v>18</v>
      </c>
      <c r="E79" s="20">
        <v>54</v>
      </c>
      <c r="F79" s="26"/>
      <c r="G79" s="27">
        <f>E79*F79</f>
        <v>0</v>
      </c>
    </row>
    <row r="80" spans="1:7" ht="15">
      <c r="A80" s="63"/>
      <c r="B80" s="64"/>
      <c r="C80" s="63" t="s">
        <v>128</v>
      </c>
      <c r="D80" s="65"/>
      <c r="E80" s="66"/>
      <c r="F80" s="67"/>
      <c r="G80" s="68">
        <f>SUM(G79,G78,G76)</f>
        <v>0</v>
      </c>
    </row>
    <row r="81" spans="1:7" ht="15">
      <c r="A81" s="55">
        <v>5</v>
      </c>
      <c r="B81" s="49"/>
      <c r="C81" s="48" t="s">
        <v>129</v>
      </c>
      <c r="D81" s="50"/>
      <c r="E81" s="51"/>
      <c r="F81" s="52"/>
      <c r="G81" s="53"/>
    </row>
    <row r="82" spans="1:7" ht="38.25">
      <c r="A82" s="8" t="s">
        <v>130</v>
      </c>
      <c r="B82" s="9" t="s">
        <v>131</v>
      </c>
      <c r="C82" s="8" t="s">
        <v>132</v>
      </c>
      <c r="D82" s="10" t="s">
        <v>22</v>
      </c>
      <c r="E82" s="18">
        <v>120</v>
      </c>
      <c r="F82" s="22"/>
      <c r="G82" s="23">
        <f>E82*F82</f>
        <v>0</v>
      </c>
    </row>
    <row r="83" spans="1:7" ht="15">
      <c r="A83" s="11"/>
      <c r="B83" s="12"/>
      <c r="C83" s="14" t="s">
        <v>133</v>
      </c>
      <c r="D83" s="13"/>
      <c r="E83" s="19"/>
      <c r="F83" s="24"/>
      <c r="G83" s="25"/>
    </row>
    <row r="84" spans="1:7" ht="63.75">
      <c r="A84" s="11" t="s">
        <v>134</v>
      </c>
      <c r="B84" s="12" t="s">
        <v>135</v>
      </c>
      <c r="C84" s="11" t="s">
        <v>136</v>
      </c>
      <c r="D84" s="13" t="s">
        <v>22</v>
      </c>
      <c r="E84" s="19">
        <v>30</v>
      </c>
      <c r="F84" s="24"/>
      <c r="G84" s="25">
        <f>E84*F84</f>
        <v>0</v>
      </c>
    </row>
    <row r="85" spans="1:7" ht="63.75">
      <c r="A85" s="8" t="s">
        <v>137</v>
      </c>
      <c r="B85" s="9" t="s">
        <v>135</v>
      </c>
      <c r="C85" s="8" t="s">
        <v>138</v>
      </c>
      <c r="D85" s="10" t="s">
        <v>22</v>
      </c>
      <c r="E85" s="18">
        <v>15</v>
      </c>
      <c r="F85" s="22"/>
      <c r="G85" s="23">
        <f>E85*F85</f>
        <v>0</v>
      </c>
    </row>
    <row r="86" spans="1:7" ht="51">
      <c r="A86" s="8" t="s">
        <v>139</v>
      </c>
      <c r="B86" s="9" t="s">
        <v>140</v>
      </c>
      <c r="C86" s="8" t="s">
        <v>141</v>
      </c>
      <c r="D86" s="10" t="s">
        <v>22</v>
      </c>
      <c r="E86" s="18">
        <v>45</v>
      </c>
      <c r="F86" s="22"/>
      <c r="G86" s="23">
        <f>E86*F86</f>
        <v>0</v>
      </c>
    </row>
    <row r="87" spans="1:7" ht="15">
      <c r="A87" s="11"/>
      <c r="B87" s="12"/>
      <c r="C87" s="14" t="s">
        <v>142</v>
      </c>
      <c r="D87" s="13"/>
      <c r="E87" s="19"/>
      <c r="F87" s="24"/>
      <c r="G87" s="25"/>
    </row>
    <row r="88" spans="1:7" ht="25.5">
      <c r="A88" s="11" t="s">
        <v>143</v>
      </c>
      <c r="B88" s="12" t="s">
        <v>140</v>
      </c>
      <c r="C88" s="11" t="s">
        <v>144</v>
      </c>
      <c r="D88" s="13" t="s">
        <v>22</v>
      </c>
      <c r="E88" s="19">
        <v>75</v>
      </c>
      <c r="F88" s="24"/>
      <c r="G88" s="25">
        <f>E88*F88</f>
        <v>0</v>
      </c>
    </row>
    <row r="89" spans="1:7" ht="51">
      <c r="A89" s="4" t="s">
        <v>145</v>
      </c>
      <c r="B89" s="5" t="s">
        <v>146</v>
      </c>
      <c r="C89" s="4" t="s">
        <v>147</v>
      </c>
      <c r="D89" s="6" t="s">
        <v>22</v>
      </c>
      <c r="E89" s="20">
        <v>75</v>
      </c>
      <c r="F89" s="26"/>
      <c r="G89" s="27">
        <f>E89*F89</f>
        <v>0</v>
      </c>
    </row>
    <row r="90" spans="1:7" ht="63.75">
      <c r="A90" s="4" t="s">
        <v>148</v>
      </c>
      <c r="B90" s="5" t="s">
        <v>149</v>
      </c>
      <c r="C90" s="4" t="s">
        <v>150</v>
      </c>
      <c r="D90" s="6" t="s">
        <v>22</v>
      </c>
      <c r="E90" s="20">
        <v>15</v>
      </c>
      <c r="F90" s="26"/>
      <c r="G90" s="27">
        <f>E90*F90</f>
        <v>0</v>
      </c>
    </row>
    <row r="91" spans="1:7" ht="15">
      <c r="A91" s="63"/>
      <c r="B91" s="64"/>
      <c r="C91" s="63" t="s">
        <v>151</v>
      </c>
      <c r="D91" s="65"/>
      <c r="E91" s="66"/>
      <c r="F91" s="67"/>
      <c r="G91" s="68">
        <f>SUM(G82,G84,G85,G86,G88,G89,G90)</f>
        <v>0</v>
      </c>
    </row>
    <row r="92" spans="1:7" ht="15">
      <c r="A92" s="56">
        <v>6</v>
      </c>
      <c r="B92" s="43"/>
      <c r="C92" s="42" t="s">
        <v>152</v>
      </c>
      <c r="D92" s="44"/>
      <c r="E92" s="45"/>
      <c r="F92" s="46"/>
      <c r="G92" s="47"/>
    </row>
    <row r="93" spans="1:7" ht="25.5">
      <c r="A93" s="4" t="s">
        <v>153</v>
      </c>
      <c r="B93" s="5" t="s">
        <v>154</v>
      </c>
      <c r="C93" s="4" t="s">
        <v>155</v>
      </c>
      <c r="D93" s="6" t="s">
        <v>22</v>
      </c>
      <c r="E93" s="20">
        <v>30</v>
      </c>
      <c r="F93" s="26"/>
      <c r="G93" s="27">
        <f>E93*F93</f>
        <v>0</v>
      </c>
    </row>
    <row r="94" spans="1:7" ht="25.5">
      <c r="A94" s="4" t="s">
        <v>156</v>
      </c>
      <c r="B94" s="5" t="s">
        <v>157</v>
      </c>
      <c r="C94" s="4" t="s">
        <v>158</v>
      </c>
      <c r="D94" s="6" t="s">
        <v>22</v>
      </c>
      <c r="E94" s="20">
        <v>30</v>
      </c>
      <c r="F94" s="26"/>
      <c r="G94" s="27">
        <f>E94*F94</f>
        <v>0</v>
      </c>
    </row>
    <row r="95" spans="1:7" ht="38.25">
      <c r="A95" s="4" t="s">
        <v>159</v>
      </c>
      <c r="B95" s="5" t="s">
        <v>160</v>
      </c>
      <c r="C95" s="4" t="s">
        <v>161</v>
      </c>
      <c r="D95" s="6" t="s">
        <v>162</v>
      </c>
      <c r="E95" s="20">
        <v>2.5</v>
      </c>
      <c r="F95" s="26"/>
      <c r="G95" s="27">
        <f>E95*F95</f>
        <v>0</v>
      </c>
    </row>
    <row r="96" spans="1:7" ht="63.75">
      <c r="A96" s="4" t="s">
        <v>163</v>
      </c>
      <c r="B96" s="5" t="s">
        <v>164</v>
      </c>
      <c r="C96" s="4" t="s">
        <v>165</v>
      </c>
      <c r="D96" s="6" t="s">
        <v>22</v>
      </c>
      <c r="E96" s="20">
        <v>30</v>
      </c>
      <c r="F96" s="26"/>
      <c r="G96" s="27">
        <f>E96*F96</f>
        <v>0</v>
      </c>
    </row>
    <row r="97" spans="1:7" ht="38.25">
      <c r="A97" s="4" t="s">
        <v>166</v>
      </c>
      <c r="B97" s="5" t="s">
        <v>167</v>
      </c>
      <c r="C97" s="4" t="s">
        <v>168</v>
      </c>
      <c r="D97" s="6" t="s">
        <v>22</v>
      </c>
      <c r="E97" s="20">
        <v>30</v>
      </c>
      <c r="F97" s="26"/>
      <c r="G97" s="27">
        <f>E97*F97</f>
        <v>0</v>
      </c>
    </row>
    <row r="98" spans="1:7" ht="38.25">
      <c r="A98" s="4" t="s">
        <v>169</v>
      </c>
      <c r="B98" s="5" t="s">
        <v>170</v>
      </c>
      <c r="C98" s="4" t="s">
        <v>171</v>
      </c>
      <c r="D98" s="6" t="s">
        <v>22</v>
      </c>
      <c r="E98" s="20">
        <v>30</v>
      </c>
      <c r="F98" s="26"/>
      <c r="G98" s="27">
        <f>E98*F98</f>
        <v>0</v>
      </c>
    </row>
    <row r="99" spans="1:7" ht="15">
      <c r="A99" s="63"/>
      <c r="B99" s="64"/>
      <c r="C99" s="63" t="s">
        <v>172</v>
      </c>
      <c r="D99" s="65"/>
      <c r="E99" s="66"/>
      <c r="F99" s="67"/>
      <c r="G99" s="68">
        <f>SUM(G93,G94,G95,G96,G97,G98)</f>
        <v>0</v>
      </c>
    </row>
    <row r="100" spans="1:7" ht="15">
      <c r="A100" s="56">
        <v>7</v>
      </c>
      <c r="B100" s="43"/>
      <c r="C100" s="42" t="s">
        <v>173</v>
      </c>
      <c r="D100" s="44"/>
      <c r="E100" s="45"/>
      <c r="F100" s="46"/>
      <c r="G100" s="47"/>
    </row>
    <row r="101" spans="1:7" ht="25.5">
      <c r="A101" s="4" t="s">
        <v>174</v>
      </c>
      <c r="B101" s="5" t="s">
        <v>140</v>
      </c>
      <c r="C101" s="4" t="s">
        <v>175</v>
      </c>
      <c r="D101" s="6" t="s">
        <v>22</v>
      </c>
      <c r="E101" s="20">
        <v>25</v>
      </c>
      <c r="F101" s="26"/>
      <c r="G101" s="27">
        <f>E101*F101</f>
        <v>0</v>
      </c>
    </row>
    <row r="102" spans="1:7" ht="15">
      <c r="A102" s="69"/>
      <c r="B102" s="70"/>
      <c r="C102" s="69" t="s">
        <v>176</v>
      </c>
      <c r="D102" s="71"/>
      <c r="E102" s="72"/>
      <c r="F102" s="73"/>
      <c r="G102" s="74">
        <f>G101</f>
        <v>0</v>
      </c>
    </row>
    <row r="103" spans="1:9" ht="24.75" customHeight="1">
      <c r="A103" s="98" t="s">
        <v>179</v>
      </c>
      <c r="B103" s="99"/>
      <c r="C103" s="99"/>
      <c r="D103" s="100"/>
      <c r="E103" s="101">
        <f>SUM(G24,G37,G46,G49,G74,G80,G91,G99,G102)</f>
        <v>0</v>
      </c>
      <c r="F103" s="102"/>
      <c r="G103" s="103"/>
      <c r="I103" s="77"/>
    </row>
    <row r="104" spans="1:9" ht="24.75" customHeight="1">
      <c r="A104" s="98" t="s">
        <v>177</v>
      </c>
      <c r="B104" s="99"/>
      <c r="C104" s="99"/>
      <c r="D104" s="100"/>
      <c r="E104" s="101">
        <f>E103*0.23</f>
        <v>0</v>
      </c>
      <c r="F104" s="102"/>
      <c r="G104" s="103"/>
      <c r="I104" s="77"/>
    </row>
    <row r="105" spans="1:7" ht="24.75" customHeight="1">
      <c r="A105" s="98" t="s">
        <v>178</v>
      </c>
      <c r="B105" s="99"/>
      <c r="C105" s="99"/>
      <c r="D105" s="100"/>
      <c r="E105" s="101">
        <f>E103+E104</f>
        <v>0</v>
      </c>
      <c r="F105" s="102"/>
      <c r="G105" s="103"/>
    </row>
    <row r="108" spans="1:7" ht="15">
      <c r="A108"/>
      <c r="B108"/>
      <c r="C108"/>
      <c r="D108"/>
      <c r="E108"/>
      <c r="F108"/>
      <c r="G108"/>
    </row>
    <row r="109" spans="1:8" ht="15">
      <c r="A109"/>
      <c r="B109" s="78" t="s">
        <v>180</v>
      </c>
      <c r="C109" s="79"/>
      <c r="D109" s="79"/>
      <c r="E109" s="79"/>
      <c r="F109" s="79"/>
      <c r="G109" s="80" t="s">
        <v>181</v>
      </c>
      <c r="H109" s="81"/>
    </row>
    <row r="110" spans="1:8" ht="15">
      <c r="A110"/>
      <c r="B110"/>
      <c r="C110"/>
      <c r="D110"/>
      <c r="E110"/>
      <c r="F110"/>
      <c r="G110" s="82"/>
      <c r="H110" s="80"/>
    </row>
    <row r="111" spans="1:8" ht="15">
      <c r="A111"/>
      <c r="B111"/>
      <c r="C111"/>
      <c r="D111"/>
      <c r="E111"/>
      <c r="F111"/>
      <c r="G111" s="82"/>
      <c r="H111" s="80"/>
    </row>
    <row r="112" spans="1:8" ht="15">
      <c r="A112"/>
      <c r="B112"/>
      <c r="C112"/>
      <c r="D112"/>
      <c r="E112"/>
      <c r="F112"/>
      <c r="G112" s="82"/>
      <c r="H112" s="80"/>
    </row>
    <row r="113" spans="1:8" ht="15">
      <c r="A113"/>
      <c r="B113"/>
      <c r="C113"/>
      <c r="D113"/>
      <c r="E113"/>
      <c r="F113"/>
      <c r="G113" s="82"/>
      <c r="H113" s="80"/>
    </row>
    <row r="114" spans="1:8" ht="15">
      <c r="A114"/>
      <c r="B114"/>
      <c r="C114"/>
      <c r="D114"/>
      <c r="E114"/>
      <c r="F114"/>
      <c r="G114" s="82"/>
      <c r="H114" s="80"/>
    </row>
    <row r="115" spans="1:8" ht="15">
      <c r="A115"/>
      <c r="B115"/>
      <c r="C115"/>
      <c r="D115"/>
      <c r="E115"/>
      <c r="F115"/>
      <c r="G115" s="82"/>
      <c r="H115" s="80"/>
    </row>
    <row r="116" spans="1:8" ht="15">
      <c r="A116"/>
      <c r="B116"/>
      <c r="C116"/>
      <c r="D116"/>
      <c r="E116"/>
      <c r="F116"/>
      <c r="G116" s="82"/>
      <c r="H116" s="80"/>
    </row>
    <row r="117" spans="1:8" ht="15">
      <c r="A117"/>
      <c r="B117"/>
      <c r="C117"/>
      <c r="D117"/>
      <c r="E117"/>
      <c r="F117"/>
      <c r="G117" s="82"/>
      <c r="H117" s="80"/>
    </row>
    <row r="118" spans="1:8" ht="45" customHeight="1">
      <c r="A118" s="83" t="s">
        <v>182</v>
      </c>
      <c r="B118" s="83"/>
      <c r="C118" s="83"/>
      <c r="D118" s="83"/>
      <c r="E118" s="83"/>
      <c r="F118" s="83"/>
      <c r="G118" s="83"/>
      <c r="H118" s="83"/>
    </row>
  </sheetData>
  <sheetProtection/>
  <mergeCells count="17">
    <mergeCell ref="A18:G18"/>
    <mergeCell ref="P21:V21"/>
    <mergeCell ref="P27:Q27"/>
    <mergeCell ref="P30:Q30"/>
    <mergeCell ref="P32:W32"/>
    <mergeCell ref="P33:W33"/>
    <mergeCell ref="A6:G6"/>
    <mergeCell ref="A12:B12"/>
    <mergeCell ref="A15:B15"/>
    <mergeCell ref="A17:H17"/>
    <mergeCell ref="A118:H118"/>
    <mergeCell ref="A103:D103"/>
    <mergeCell ref="A104:D104"/>
    <mergeCell ref="A105:D105"/>
    <mergeCell ref="E103:G103"/>
    <mergeCell ref="E104:G104"/>
    <mergeCell ref="E105:G105"/>
  </mergeCells>
  <printOptions/>
  <pageMargins left="0.25" right="0.25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Justyna</cp:lastModifiedBy>
  <dcterms:created xsi:type="dcterms:W3CDTF">2023-11-06T12:58:53Z</dcterms:created>
  <dcterms:modified xsi:type="dcterms:W3CDTF">2023-11-07T08:24:24Z</dcterms:modified>
  <cp:category/>
  <cp:version/>
  <cp:contentType/>
  <cp:contentStatus/>
</cp:coreProperties>
</file>