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AB06F8A8-3BC3-4967-9C5D-4F4852BA01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G13" i="2"/>
  <c r="I13" i="2" s="1"/>
  <c r="G12" i="2"/>
  <c r="G11" i="2"/>
  <c r="I11" i="2" s="1"/>
  <c r="J11" i="2" s="1"/>
  <c r="G10" i="2"/>
  <c r="I10" i="2" s="1"/>
  <c r="J10" i="2" s="1"/>
  <c r="G9" i="2"/>
  <c r="I9" i="2" s="1"/>
  <c r="J9" i="2" s="1"/>
  <c r="I14" i="2"/>
  <c r="J14" i="2" s="1"/>
  <c r="I12" i="2"/>
  <c r="J12" i="2" s="1"/>
  <c r="H31" i="2"/>
  <c r="I31" i="2" s="1"/>
  <c r="F31" i="2"/>
  <c r="F30" i="2"/>
  <c r="H30" i="2" s="1"/>
  <c r="I30" i="2" s="1"/>
  <c r="F29" i="2"/>
  <c r="H29" i="2" s="1"/>
  <c r="I29" i="2" s="1"/>
  <c r="I44" i="2"/>
  <c r="H44" i="2"/>
  <c r="D54" i="2"/>
  <c r="F53" i="2"/>
  <c r="F52" i="2"/>
  <c r="F51" i="2"/>
  <c r="H51" i="2" s="1"/>
  <c r="I51" i="2" s="1"/>
  <c r="J13" i="2" l="1"/>
  <c r="H52" i="2"/>
  <c r="I52" i="2" s="1"/>
  <c r="H53" i="2"/>
  <c r="I53" i="2" s="1"/>
  <c r="G8" i="2" l="1"/>
  <c r="D53" i="2"/>
  <c r="D52" i="2"/>
  <c r="D51" i="2"/>
  <c r="D50" i="2"/>
  <c r="G23" i="2" l="1"/>
  <c r="F42" i="2" s="1"/>
  <c r="F50" i="2"/>
  <c r="H37" i="2"/>
  <c r="F44" i="2"/>
  <c r="F28" i="2"/>
  <c r="F32" i="2" s="1"/>
  <c r="H50" i="2" l="1"/>
  <c r="H54" i="2" s="1"/>
  <c r="F54" i="2"/>
  <c r="I37" i="2"/>
  <c r="I50" i="2"/>
  <c r="I54" i="2" s="1"/>
  <c r="H28" i="2"/>
  <c r="I8" i="2"/>
  <c r="I23" i="2" s="1"/>
  <c r="I28" i="2" l="1"/>
  <c r="I32" i="2" s="1"/>
  <c r="H32" i="2"/>
  <c r="H42" i="2"/>
  <c r="H43" i="2"/>
  <c r="F43" i="2"/>
  <c r="F45" i="2" s="1"/>
  <c r="F58" i="2" s="1"/>
  <c r="J8" i="2"/>
  <c r="J23" i="2" s="1"/>
  <c r="I42" i="2" l="1"/>
  <c r="H45" i="2"/>
  <c r="H58" i="2" s="1"/>
  <c r="I43" i="2" l="1"/>
  <c r="I45" i="2" s="1"/>
  <c r="I58" i="2" s="1"/>
</calcChain>
</file>

<file path=xl/sharedStrings.xml><?xml version="1.0" encoding="utf-8"?>
<sst xmlns="http://schemas.openxmlformats.org/spreadsheetml/2006/main" count="108" uniqueCount="65">
  <si>
    <t>x</t>
  </si>
  <si>
    <t>Grupa taryfowa  oraz jednostka miary</t>
  </si>
  <si>
    <t>Rozliczenie wg cen taryfowych/konkurencyjnych</t>
  </si>
  <si>
    <t xml:space="preserve">Ilość j.m.
</t>
  </si>
  <si>
    <t xml:space="preserve">Ilość miesięcy </t>
  </si>
  <si>
    <t>Stawka podatku VAT %</t>
  </si>
  <si>
    <t>Podatek VAT zł (kol. 5 x 23%)</t>
  </si>
  <si>
    <t>W - 1.1 szt.</t>
  </si>
  <si>
    <t>taryfa</t>
  </si>
  <si>
    <t>konkurencyjne</t>
  </si>
  <si>
    <t>W - 2.1 szt.</t>
  </si>
  <si>
    <t>W - 3.6 szt.</t>
  </si>
  <si>
    <t>Paliwo gazowe w podziale na płatnika podatku akcyzowego   oraz jednostka miary</t>
  </si>
  <si>
    <t>Wartość zamówienia podstawowego zł netto (kol. 3 x 4)</t>
  </si>
  <si>
    <t>Ilość paliwa gazowego (zwolniony z podatku akcyzowego) kWh</t>
  </si>
  <si>
    <t>Ilość paliwa gazowego (płatnik podatku akcyzowego) kWh</t>
  </si>
  <si>
    <t>Wartość zamówienia podstawowego wyliczona przez Zamawiającego zł netto</t>
  </si>
  <si>
    <t>*Zamawiający wyliczył wartość dystrybucji na podstawie taryfy PSG Sp. z o.o. oraz obowiązujących przepisów prawa. Wykonawca nie dokonuje zmiany wartości dystrybucji.</t>
  </si>
  <si>
    <t>2. zakup paliwa gazowego 10% od ilości (kWh) paliwa dla zamówienia podstawowego (tabela w pkt 2 powyżej):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</si>
  <si>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</si>
  <si>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</si>
  <si>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>Nazwa opłat</t>
  </si>
  <si>
    <t>Ilość kWh</t>
  </si>
  <si>
    <t>Cena jednostkowa dla zakupu paliwa gazowego zł</t>
  </si>
  <si>
    <t>Wartość zamówienia podstawowego zł netto</t>
  </si>
  <si>
    <t>Podatek VAT zł</t>
  </si>
  <si>
    <t>Nazwa opłaty</t>
  </si>
  <si>
    <t xml:space="preserve">Podatek VAT zł </t>
  </si>
  <si>
    <t>3. Usługa dystrybucji (dane z tabeli nr 3 powyżej):</t>
  </si>
  <si>
    <t>2. Wyliczenie zakupu paliwa gazowego dla zamówienia podstawowego:</t>
  </si>
  <si>
    <t>6. Podsumowanie wartości zamówienia podstawowego wraz z prawem opcji (suma z tabeli z pkt 4 i 5 powyżej):</t>
  </si>
  <si>
    <t xml:space="preserve">Załącznik nr 4 do SWZ - kalkulator </t>
  </si>
  <si>
    <t xml:space="preserve">Wykonawca może skorzystać z przygotowanego przez Zamawiającego kalkulatora stanowiącego Załącznik nr 4 do SWZ, przy czym  wyliczenia z kalkulatora nie  stanowią podstawy do jakichkolwiek roszczeń Wykonawcy w stosunku do Zamawiającego i sam kalkulator nie stanowi załącznika do oferty. </t>
  </si>
  <si>
    <t>W - 5.1. szt.</t>
  </si>
  <si>
    <t>Wartość  zł netto</t>
  </si>
  <si>
    <t>Wartość zł brutto</t>
  </si>
  <si>
    <t>Stawka jednostkowa  (dla j.m. z kol.3) zł netto</t>
  </si>
  <si>
    <t>Zamówienie podstawowe zł brutto (kol. 5 + 7)</t>
  </si>
  <si>
    <t>Podatek VAT zł (kol. 4 x  5)</t>
  </si>
  <si>
    <t>Zamówienie podstawowe zł brutto (kol. 4 + 6)</t>
  </si>
  <si>
    <t>4. Podsumowanie wartości:</t>
  </si>
  <si>
    <t>1. Opłata handlowa dla zamówienia podstawowego (dane z tabeli nr 1 powyżej):</t>
  </si>
  <si>
    <t>2. Zakup paliwa gazowego dla zamówienia podstawowego (dane z tabeli nr 2 powyżej):</t>
  </si>
  <si>
    <t xml:space="preserve">Wartość zamówienia  zł netto </t>
  </si>
  <si>
    <t>Wartość zamówienia zł brutto</t>
  </si>
  <si>
    <t>1. zakup paliwa gazowego 10% od ilości (kWh) paliwa dla zamówienia podstawowego (tabela w pkt 2 powyżej):</t>
  </si>
  <si>
    <t>Zamówienie podstawowe zł brutto (kol. 2 + 5)</t>
  </si>
  <si>
    <t>1. Wyliczenie opłaty handlowej dla zamówienia podstawowego:</t>
  </si>
  <si>
    <t>Podsumowanie  wartości dla tabeli nr 1:</t>
  </si>
  <si>
    <t>Podsumowanie wartości dla tabeli nr 2:</t>
  </si>
  <si>
    <t>3. Wyliczenie wartości usługi dystrybucji z uwzględnieniem wartości prawa opcji dla zakupu paliwa gazowego*:</t>
  </si>
  <si>
    <t>Wszystkie opłaty dystrybucyjne dla zamówienia wynikające z  taryfy dystrybucyjnej PSG Sp. z o.o.</t>
  </si>
  <si>
    <t>Podatek VAT zł (kol. 2 x 23%)</t>
  </si>
  <si>
    <t>Podsumowanie wartości dla tabeli nr 3:</t>
  </si>
  <si>
    <t>Podsumowanie wartości dla tabeli nr 4:</t>
  </si>
  <si>
    <t>Podsumowanie wartości dla tabeli nr 5:</t>
  </si>
  <si>
    <t>Zakup paliwa gazowego wraz z usługą dystrybucji i z  prawem opcji dla zakupu paliwa gazowego:</t>
  </si>
  <si>
    <t>5 Wyliczenie prawa opcji dla zakupu paliwa gazowgo (10% paliwa gazowego dla zamówienia podstawowego):</t>
  </si>
  <si>
    <t>„Kompleksowa dostawa gazu ziemnego wysokometanowego (grupa E) dla Gminy Murowana Goślina i podmiotów wymienionych w SWZ, na okres od 01.07.2023 r. do 30.06.2025 r.”</t>
  </si>
  <si>
    <t>W - 4 szt.</t>
  </si>
  <si>
    <t>Procentowe zużycie gazu - rynek taryfowy i rynek konkurencyjny</t>
  </si>
  <si>
    <t>Wartość zamówienia podstawowego zł netto (kol. 3 x 4 x 5 x 6)</t>
  </si>
  <si>
    <t>Podatek VAT zł (kol. 7 x 23%)</t>
  </si>
  <si>
    <t>Zamówienie podstawowe zł brutto (kol. 7 + 9)</t>
  </si>
  <si>
    <t>Cena jednostkowa zł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</si>
</sst>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0" fontId="1" fillId="0" borderId="0" xfId="0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1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8" fillId="0" borderId="0" xfId="0" applyFont="1"/>
    <xf numFmtId="3" fontId="6" fillId="0" borderId="1" xfId="0" applyNumberFormat="1" applyFont="1" applyBorder="1" applyAlignment="1">
      <alignment vertical="center"/>
    </xf>
    <xf numFmtId="0" fontId="1" fillId="3" borderId="0" xfId="0" applyFont="1" applyFill="1"/>
    <xf numFmtId="0" fontId="6" fillId="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/>
      <protection locked="0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1113-417F-4890-92B8-6D367AFE0514}">
  <dimension ref="A1:J61"/>
  <sheetViews>
    <sheetView tabSelected="1" topLeftCell="A6" zoomScale="90" zoomScaleNormal="90" workbookViewId="0">
      <selection activeCell="A8" sqref="A8:A22"/>
    </sheetView>
  </sheetViews>
  <sheetFormatPr defaultRowHeight="13.8" x14ac:dyDescent="0.3"/>
  <cols>
    <col min="1" max="1" width="32" style="38" customWidth="1"/>
    <col min="2" max="2" width="17.6640625" style="38" customWidth="1"/>
    <col min="3" max="3" width="11.109375" style="38" customWidth="1"/>
    <col min="4" max="4" width="10.5546875" style="38" customWidth="1"/>
    <col min="5" max="5" width="9" style="38" bestFit="1" customWidth="1"/>
    <col min="6" max="6" width="11.33203125" style="38" customWidth="1"/>
    <col min="7" max="7" width="11.21875" style="38" customWidth="1"/>
    <col min="8" max="8" width="10" style="38" bestFit="1" customWidth="1"/>
    <col min="9" max="9" width="12.21875" style="38" customWidth="1"/>
    <col min="10" max="10" width="11.21875" style="38" customWidth="1"/>
    <col min="11" max="16384" width="8.88671875" style="38"/>
  </cols>
  <sheetData>
    <row r="1" spans="1:10" ht="14.4" x14ac:dyDescent="0.3">
      <c r="G1"/>
      <c r="H1" t="s">
        <v>31</v>
      </c>
    </row>
    <row r="3" spans="1:10" ht="33" customHeight="1" x14ac:dyDescent="0.3">
      <c r="A3" s="51" t="s">
        <v>58</v>
      </c>
      <c r="B3" s="51"/>
      <c r="C3" s="51"/>
      <c r="D3" s="51"/>
      <c r="E3" s="51"/>
      <c r="F3" s="51"/>
      <c r="G3" s="51"/>
      <c r="H3" s="51"/>
      <c r="I3" s="51"/>
    </row>
    <row r="4" spans="1:10" ht="15.6" customHeight="1" x14ac:dyDescent="0.3"/>
    <row r="5" spans="1:10" ht="18" customHeight="1" x14ac:dyDescent="0.3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49"/>
    </row>
    <row r="6" spans="1:10" ht="60" x14ac:dyDescent="0.3">
      <c r="A6" s="1" t="s">
        <v>1</v>
      </c>
      <c r="B6" s="1" t="s">
        <v>2</v>
      </c>
      <c r="C6" s="1" t="s">
        <v>60</v>
      </c>
      <c r="D6" s="1" t="s">
        <v>3</v>
      </c>
      <c r="E6" s="1" t="s">
        <v>4</v>
      </c>
      <c r="F6" s="2" t="s">
        <v>64</v>
      </c>
      <c r="G6" s="3" t="s">
        <v>61</v>
      </c>
      <c r="H6" s="1" t="s">
        <v>5</v>
      </c>
      <c r="I6" s="1" t="s">
        <v>62</v>
      </c>
      <c r="J6" s="1" t="s">
        <v>63</v>
      </c>
    </row>
    <row r="7" spans="1:10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3">
        <v>6</v>
      </c>
      <c r="G7" s="4">
        <v>7</v>
      </c>
      <c r="H7" s="4">
        <v>8</v>
      </c>
      <c r="I7" s="4">
        <v>9</v>
      </c>
      <c r="J7" s="4">
        <v>10</v>
      </c>
    </row>
    <row r="8" spans="1:10" x14ac:dyDescent="0.3">
      <c r="A8" s="5" t="s">
        <v>7</v>
      </c>
      <c r="B8" s="6" t="s">
        <v>8</v>
      </c>
      <c r="C8" s="44">
        <v>1</v>
      </c>
      <c r="D8" s="7">
        <v>2</v>
      </c>
      <c r="E8" s="7">
        <v>24</v>
      </c>
      <c r="F8" s="8"/>
      <c r="G8" s="9">
        <f>ROUND(C8*D8*E8*F8,2)</f>
        <v>0</v>
      </c>
      <c r="H8" s="9">
        <v>23</v>
      </c>
      <c r="I8" s="9">
        <f>ROUND(G8*0.23,2)</f>
        <v>0</v>
      </c>
      <c r="J8" s="9">
        <f>G8+I8</f>
        <v>0</v>
      </c>
    </row>
    <row r="9" spans="1:10" x14ac:dyDescent="0.3">
      <c r="A9" s="5" t="s">
        <v>10</v>
      </c>
      <c r="B9" s="6" t="s">
        <v>8</v>
      </c>
      <c r="C9" s="44">
        <v>1</v>
      </c>
      <c r="D9" s="10">
        <v>2</v>
      </c>
      <c r="E9" s="7">
        <v>24</v>
      </c>
      <c r="F9" s="8"/>
      <c r="G9" s="9">
        <f t="shared" ref="G9:G22" si="0">ROUND(C9*D9*E9*F9,2)</f>
        <v>0</v>
      </c>
      <c r="H9" s="9">
        <v>23</v>
      </c>
      <c r="I9" s="9">
        <f t="shared" ref="I9:I22" si="1">ROUND(G9*0.23,2)</f>
        <v>0</v>
      </c>
      <c r="J9" s="9">
        <f t="shared" ref="J9:J22" si="2">G9+I9</f>
        <v>0</v>
      </c>
    </row>
    <row r="10" spans="1:10" x14ac:dyDescent="0.3">
      <c r="A10" s="5" t="s">
        <v>11</v>
      </c>
      <c r="B10" s="6" t="s">
        <v>8</v>
      </c>
      <c r="C10" s="44">
        <v>1</v>
      </c>
      <c r="D10" s="7">
        <v>3</v>
      </c>
      <c r="E10" s="7">
        <v>24</v>
      </c>
      <c r="F10" s="8"/>
      <c r="G10" s="9">
        <f t="shared" si="0"/>
        <v>0</v>
      </c>
      <c r="H10" s="9">
        <v>23</v>
      </c>
      <c r="I10" s="9">
        <f t="shared" si="1"/>
        <v>0</v>
      </c>
      <c r="J10" s="9">
        <f t="shared" si="2"/>
        <v>0</v>
      </c>
    </row>
    <row r="11" spans="1:10" x14ac:dyDescent="0.3">
      <c r="A11" s="5" t="s">
        <v>59</v>
      </c>
      <c r="B11" s="6" t="s">
        <v>8</v>
      </c>
      <c r="C11" s="44">
        <v>1</v>
      </c>
      <c r="D11" s="7">
        <v>2</v>
      </c>
      <c r="E11" s="7">
        <v>24</v>
      </c>
      <c r="F11" s="8"/>
      <c r="G11" s="9">
        <f t="shared" si="0"/>
        <v>0</v>
      </c>
      <c r="H11" s="9">
        <v>23</v>
      </c>
      <c r="I11" s="9">
        <f t="shared" si="1"/>
        <v>0</v>
      </c>
      <c r="J11" s="9">
        <f t="shared" si="2"/>
        <v>0</v>
      </c>
    </row>
    <row r="12" spans="1:10" x14ac:dyDescent="0.3">
      <c r="A12" s="5" t="s">
        <v>33</v>
      </c>
      <c r="B12" s="6" t="s">
        <v>8</v>
      </c>
      <c r="C12" s="44">
        <v>1</v>
      </c>
      <c r="D12" s="10">
        <v>1</v>
      </c>
      <c r="E12" s="7">
        <v>24</v>
      </c>
      <c r="F12" s="8"/>
      <c r="G12" s="9">
        <f t="shared" si="0"/>
        <v>0</v>
      </c>
      <c r="H12" s="9">
        <v>23</v>
      </c>
      <c r="I12" s="9">
        <f t="shared" si="1"/>
        <v>0</v>
      </c>
      <c r="J12" s="9">
        <f t="shared" si="2"/>
        <v>0</v>
      </c>
    </row>
    <row r="13" spans="1:10" x14ac:dyDescent="0.3">
      <c r="A13" s="5" t="s">
        <v>7</v>
      </c>
      <c r="B13" s="6" t="s">
        <v>9</v>
      </c>
      <c r="C13" s="44">
        <v>1</v>
      </c>
      <c r="D13" s="10">
        <v>2</v>
      </c>
      <c r="E13" s="7">
        <v>24</v>
      </c>
      <c r="F13" s="8"/>
      <c r="G13" s="9">
        <f t="shared" si="0"/>
        <v>0</v>
      </c>
      <c r="H13" s="9">
        <v>23</v>
      </c>
      <c r="I13" s="9">
        <f t="shared" si="1"/>
        <v>0</v>
      </c>
      <c r="J13" s="9">
        <f t="shared" si="2"/>
        <v>0</v>
      </c>
    </row>
    <row r="14" spans="1:10" x14ac:dyDescent="0.3">
      <c r="A14" s="5" t="s">
        <v>10</v>
      </c>
      <c r="B14" s="6" t="s">
        <v>9</v>
      </c>
      <c r="C14" s="44">
        <v>1</v>
      </c>
      <c r="D14" s="10">
        <v>1</v>
      </c>
      <c r="E14" s="7">
        <v>24</v>
      </c>
      <c r="F14" s="8"/>
      <c r="G14" s="9">
        <f t="shared" si="0"/>
        <v>0</v>
      </c>
      <c r="H14" s="9">
        <v>23</v>
      </c>
      <c r="I14" s="9">
        <f t="shared" si="1"/>
        <v>0</v>
      </c>
      <c r="J14" s="9">
        <f t="shared" si="2"/>
        <v>0</v>
      </c>
    </row>
    <row r="15" spans="1:10" x14ac:dyDescent="0.3">
      <c r="A15" s="5" t="s">
        <v>11</v>
      </c>
      <c r="B15" s="6" t="s">
        <v>9</v>
      </c>
      <c r="C15" s="44">
        <v>1</v>
      </c>
      <c r="D15" s="10">
        <v>4</v>
      </c>
      <c r="E15" s="7">
        <v>24</v>
      </c>
      <c r="F15" s="8"/>
      <c r="G15" s="9">
        <f t="shared" si="0"/>
        <v>0</v>
      </c>
      <c r="H15" s="9">
        <v>23</v>
      </c>
      <c r="I15" s="9">
        <f t="shared" si="1"/>
        <v>0</v>
      </c>
      <c r="J15" s="9">
        <f t="shared" si="2"/>
        <v>0</v>
      </c>
    </row>
    <row r="16" spans="1:10" x14ac:dyDescent="0.3">
      <c r="A16" s="5" t="s">
        <v>59</v>
      </c>
      <c r="B16" s="6" t="s">
        <v>9</v>
      </c>
      <c r="C16" s="44">
        <v>1</v>
      </c>
      <c r="D16" s="10">
        <v>2</v>
      </c>
      <c r="E16" s="7">
        <v>24</v>
      </c>
      <c r="F16" s="8"/>
      <c r="G16" s="9">
        <f t="shared" si="0"/>
        <v>0</v>
      </c>
      <c r="H16" s="9">
        <v>23</v>
      </c>
      <c r="I16" s="9">
        <f t="shared" si="1"/>
        <v>0</v>
      </c>
      <c r="J16" s="9">
        <f t="shared" si="2"/>
        <v>0</v>
      </c>
    </row>
    <row r="17" spans="1:10" x14ac:dyDescent="0.3">
      <c r="A17" s="5" t="s">
        <v>7</v>
      </c>
      <c r="B17" s="6" t="s">
        <v>8</v>
      </c>
      <c r="C17" s="44">
        <v>0.97189999999999999</v>
      </c>
      <c r="D17" s="10">
        <v>1</v>
      </c>
      <c r="E17" s="7">
        <v>24</v>
      </c>
      <c r="F17" s="8"/>
      <c r="G17" s="9">
        <f t="shared" si="0"/>
        <v>0</v>
      </c>
      <c r="H17" s="9">
        <v>23</v>
      </c>
      <c r="I17" s="9">
        <f t="shared" si="1"/>
        <v>0</v>
      </c>
      <c r="J17" s="9">
        <f t="shared" si="2"/>
        <v>0</v>
      </c>
    </row>
    <row r="18" spans="1:10" x14ac:dyDescent="0.3">
      <c r="A18" s="5" t="s">
        <v>7</v>
      </c>
      <c r="B18" s="6" t="s">
        <v>9</v>
      </c>
      <c r="C18" s="44">
        <v>2.81E-2</v>
      </c>
      <c r="D18" s="10">
        <v>1</v>
      </c>
      <c r="E18" s="7">
        <v>24</v>
      </c>
      <c r="F18" s="8"/>
      <c r="G18" s="9">
        <f t="shared" si="0"/>
        <v>0</v>
      </c>
      <c r="H18" s="9">
        <v>23</v>
      </c>
      <c r="I18" s="9">
        <f t="shared" si="1"/>
        <v>0</v>
      </c>
      <c r="J18" s="9">
        <f t="shared" si="2"/>
        <v>0</v>
      </c>
    </row>
    <row r="19" spans="1:10" x14ac:dyDescent="0.3">
      <c r="A19" s="5" t="s">
        <v>11</v>
      </c>
      <c r="B19" s="6" t="s">
        <v>8</v>
      </c>
      <c r="C19" s="44">
        <v>0.97189999999999999</v>
      </c>
      <c r="D19" s="10">
        <v>1</v>
      </c>
      <c r="E19" s="7">
        <v>24</v>
      </c>
      <c r="F19" s="8"/>
      <c r="G19" s="9">
        <f t="shared" si="0"/>
        <v>0</v>
      </c>
      <c r="H19" s="9">
        <v>23</v>
      </c>
      <c r="I19" s="9">
        <f t="shared" si="1"/>
        <v>0</v>
      </c>
      <c r="J19" s="9">
        <f t="shared" si="2"/>
        <v>0</v>
      </c>
    </row>
    <row r="20" spans="1:10" x14ac:dyDescent="0.3">
      <c r="A20" s="5" t="s">
        <v>11</v>
      </c>
      <c r="B20" s="6" t="s">
        <v>9</v>
      </c>
      <c r="C20" s="44">
        <v>2.81E-2</v>
      </c>
      <c r="D20" s="10">
        <v>1</v>
      </c>
      <c r="E20" s="7">
        <v>24</v>
      </c>
      <c r="F20" s="8"/>
      <c r="G20" s="9">
        <f t="shared" si="0"/>
        <v>0</v>
      </c>
      <c r="H20" s="9">
        <v>23</v>
      </c>
      <c r="I20" s="9">
        <f t="shared" si="1"/>
        <v>0</v>
      </c>
      <c r="J20" s="9">
        <f t="shared" si="2"/>
        <v>0</v>
      </c>
    </row>
    <row r="21" spans="1:10" ht="15.6" customHeight="1" x14ac:dyDescent="0.3">
      <c r="A21" s="5" t="s">
        <v>33</v>
      </c>
      <c r="B21" s="6" t="s">
        <v>8</v>
      </c>
      <c r="C21" s="44">
        <v>0.78490000000000004</v>
      </c>
      <c r="D21" s="10">
        <v>1</v>
      </c>
      <c r="E21" s="7">
        <v>24</v>
      </c>
      <c r="F21" s="8"/>
      <c r="G21" s="9">
        <f t="shared" si="0"/>
        <v>0</v>
      </c>
      <c r="H21" s="9">
        <v>23</v>
      </c>
      <c r="I21" s="9">
        <f t="shared" si="1"/>
        <v>0</v>
      </c>
      <c r="J21" s="9">
        <f t="shared" si="2"/>
        <v>0</v>
      </c>
    </row>
    <row r="22" spans="1:10" x14ac:dyDescent="0.3">
      <c r="A22" s="5" t="s">
        <v>33</v>
      </c>
      <c r="B22" s="6" t="s">
        <v>9</v>
      </c>
      <c r="C22" s="44">
        <v>0.21510000000000001</v>
      </c>
      <c r="D22" s="7">
        <v>1</v>
      </c>
      <c r="E22" s="7">
        <v>24</v>
      </c>
      <c r="F22" s="8"/>
      <c r="G22" s="9">
        <f t="shared" si="0"/>
        <v>0</v>
      </c>
      <c r="H22" s="9">
        <v>23</v>
      </c>
      <c r="I22" s="9">
        <f t="shared" si="1"/>
        <v>0</v>
      </c>
      <c r="J22" s="9">
        <f t="shared" si="2"/>
        <v>0</v>
      </c>
    </row>
    <row r="23" spans="1:10" s="47" customFormat="1" x14ac:dyDescent="0.3">
      <c r="A23" s="86" t="s">
        <v>48</v>
      </c>
      <c r="B23" s="86"/>
      <c r="C23" s="86"/>
      <c r="D23" s="86"/>
      <c r="E23" s="86"/>
      <c r="F23" s="45" t="s">
        <v>0</v>
      </c>
      <c r="G23" s="46">
        <f>SUM(G8:G22)</f>
        <v>0</v>
      </c>
      <c r="H23" s="11" t="s">
        <v>0</v>
      </c>
      <c r="I23" s="46">
        <f t="shared" ref="I23:J23" si="3">SUM(I8:I22)</f>
        <v>0</v>
      </c>
      <c r="J23" s="46">
        <f t="shared" si="3"/>
        <v>0</v>
      </c>
    </row>
    <row r="24" spans="1:10" x14ac:dyDescent="0.3">
      <c r="A24" s="12"/>
      <c r="B24" s="12"/>
      <c r="C24" s="12"/>
      <c r="D24" s="12"/>
      <c r="E24" s="13"/>
      <c r="F24" s="14"/>
      <c r="G24" s="14"/>
      <c r="H24" s="14"/>
      <c r="I24" s="14"/>
    </row>
    <row r="25" spans="1:10" x14ac:dyDescent="0.3">
      <c r="A25" s="77" t="s">
        <v>29</v>
      </c>
      <c r="B25" s="77"/>
      <c r="C25" s="77"/>
      <c r="D25" s="77"/>
      <c r="E25" s="77"/>
      <c r="F25" s="77"/>
      <c r="G25" s="77"/>
      <c r="H25" s="77"/>
      <c r="I25" s="77"/>
    </row>
    <row r="26" spans="1:10" ht="60" x14ac:dyDescent="0.3">
      <c r="A26" s="1" t="s">
        <v>12</v>
      </c>
      <c r="B26" s="1" t="s">
        <v>2</v>
      </c>
      <c r="C26" s="52" t="s">
        <v>3</v>
      </c>
      <c r="D26" s="54"/>
      <c r="E26" s="2" t="s">
        <v>36</v>
      </c>
      <c r="F26" s="3" t="s">
        <v>13</v>
      </c>
      <c r="G26" s="1" t="s">
        <v>5</v>
      </c>
      <c r="H26" s="1" t="s">
        <v>6</v>
      </c>
      <c r="I26" s="1" t="s">
        <v>37</v>
      </c>
    </row>
    <row r="27" spans="1:10" x14ac:dyDescent="0.3">
      <c r="A27" s="4">
        <v>1</v>
      </c>
      <c r="B27" s="4">
        <v>2</v>
      </c>
      <c r="C27" s="87">
        <v>3</v>
      </c>
      <c r="D27" s="88"/>
      <c r="E27" s="3">
        <v>4</v>
      </c>
      <c r="F27" s="4">
        <v>5</v>
      </c>
      <c r="G27" s="4">
        <v>6</v>
      </c>
      <c r="H27" s="4">
        <v>7</v>
      </c>
      <c r="I27" s="4">
        <v>8</v>
      </c>
    </row>
    <row r="28" spans="1:10" x14ac:dyDescent="0.3">
      <c r="A28" s="5" t="s">
        <v>14</v>
      </c>
      <c r="B28" s="15" t="s">
        <v>8</v>
      </c>
      <c r="C28" s="82">
        <v>1334508</v>
      </c>
      <c r="D28" s="83"/>
      <c r="E28" s="8"/>
      <c r="F28" s="9">
        <f>ROUND(C28*E28,2)</f>
        <v>0</v>
      </c>
      <c r="G28" s="9">
        <v>23</v>
      </c>
      <c r="H28" s="9">
        <f t="shared" ref="H28:H31" si="4">ROUND(F28*0.23,2)</f>
        <v>0</v>
      </c>
      <c r="I28" s="9">
        <f>F28+H28</f>
        <v>0</v>
      </c>
    </row>
    <row r="29" spans="1:10" x14ac:dyDescent="0.3">
      <c r="A29" s="5" t="s">
        <v>15</v>
      </c>
      <c r="B29" s="15" t="s">
        <v>8</v>
      </c>
      <c r="C29" s="82">
        <v>1188062</v>
      </c>
      <c r="D29" s="83"/>
      <c r="E29" s="8"/>
      <c r="F29" s="9">
        <f t="shared" ref="F29:F31" si="5">ROUND(C29*E29,2)</f>
        <v>0</v>
      </c>
      <c r="G29" s="9">
        <v>23</v>
      </c>
      <c r="H29" s="9">
        <f t="shared" si="4"/>
        <v>0</v>
      </c>
      <c r="I29" s="9">
        <f t="shared" ref="I29:I31" si="6">F29+H29</f>
        <v>0</v>
      </c>
    </row>
    <row r="30" spans="1:10" x14ac:dyDescent="0.3">
      <c r="A30" s="5" t="s">
        <v>14</v>
      </c>
      <c r="B30" s="15" t="s">
        <v>9</v>
      </c>
      <c r="C30" s="82">
        <v>226110</v>
      </c>
      <c r="D30" s="83"/>
      <c r="E30" s="8"/>
      <c r="F30" s="9">
        <f t="shared" si="5"/>
        <v>0</v>
      </c>
      <c r="G30" s="9">
        <v>23</v>
      </c>
      <c r="H30" s="9">
        <f t="shared" si="4"/>
        <v>0</v>
      </c>
      <c r="I30" s="9">
        <f t="shared" si="6"/>
        <v>0</v>
      </c>
    </row>
    <row r="31" spans="1:10" x14ac:dyDescent="0.3">
      <c r="A31" s="5" t="s">
        <v>15</v>
      </c>
      <c r="B31" s="15" t="s">
        <v>9</v>
      </c>
      <c r="C31" s="82">
        <v>948280</v>
      </c>
      <c r="D31" s="83"/>
      <c r="E31" s="8"/>
      <c r="F31" s="9">
        <f t="shared" si="5"/>
        <v>0</v>
      </c>
      <c r="G31" s="9">
        <v>23</v>
      </c>
      <c r="H31" s="9">
        <f t="shared" si="4"/>
        <v>0</v>
      </c>
      <c r="I31" s="9">
        <f t="shared" si="6"/>
        <v>0</v>
      </c>
    </row>
    <row r="32" spans="1:10" ht="14.4" customHeight="1" x14ac:dyDescent="0.3">
      <c r="A32" s="66" t="s">
        <v>49</v>
      </c>
      <c r="B32" s="68"/>
      <c r="C32" s="84">
        <f>SUM(C28:D31)</f>
        <v>3696960</v>
      </c>
      <c r="D32" s="85"/>
      <c r="E32" s="16" t="s">
        <v>0</v>
      </c>
      <c r="F32" s="11">
        <f>SUM(F28:F31)</f>
        <v>0</v>
      </c>
      <c r="G32" s="11" t="s">
        <v>0</v>
      </c>
      <c r="H32" s="11">
        <f>SUM(H28:H31)</f>
        <v>0</v>
      </c>
      <c r="I32" s="11">
        <f>SUM(I28:I31)</f>
        <v>0</v>
      </c>
    </row>
    <row r="33" spans="1:9" x14ac:dyDescent="0.3">
      <c r="A33" s="17"/>
      <c r="B33" s="17"/>
      <c r="C33" s="17"/>
      <c r="D33" s="17"/>
      <c r="E33" s="18"/>
      <c r="F33" s="14"/>
      <c r="G33" s="14"/>
      <c r="H33" s="14"/>
      <c r="I33" s="14"/>
    </row>
    <row r="34" spans="1:9" ht="14.4" customHeight="1" x14ac:dyDescent="0.3">
      <c r="A34" s="76" t="s">
        <v>50</v>
      </c>
      <c r="B34" s="76"/>
      <c r="C34" s="76"/>
      <c r="D34" s="76"/>
      <c r="E34" s="76"/>
      <c r="F34" s="76"/>
      <c r="G34" s="76"/>
      <c r="H34" s="76"/>
      <c r="I34" s="76"/>
    </row>
    <row r="35" spans="1:9" ht="88.2" customHeight="1" x14ac:dyDescent="0.3">
      <c r="A35" s="52" t="s">
        <v>51</v>
      </c>
      <c r="B35" s="53"/>
      <c r="C35" s="53"/>
      <c r="D35" s="53"/>
      <c r="E35" s="54"/>
      <c r="F35" s="3" t="s">
        <v>16</v>
      </c>
      <c r="G35" s="1" t="s">
        <v>5</v>
      </c>
      <c r="H35" s="1" t="s">
        <v>52</v>
      </c>
      <c r="I35" s="1" t="s">
        <v>46</v>
      </c>
    </row>
    <row r="36" spans="1:9" x14ac:dyDescent="0.3">
      <c r="A36" s="55">
        <v>1</v>
      </c>
      <c r="B36" s="56"/>
      <c r="C36" s="56"/>
      <c r="D36" s="56"/>
      <c r="E36" s="57"/>
      <c r="F36" s="4">
        <v>2</v>
      </c>
      <c r="G36" s="4">
        <v>2</v>
      </c>
      <c r="H36" s="4">
        <v>4</v>
      </c>
      <c r="I36" s="4">
        <v>5</v>
      </c>
    </row>
    <row r="37" spans="1:9" x14ac:dyDescent="0.3">
      <c r="A37" s="78" t="s">
        <v>53</v>
      </c>
      <c r="B37" s="79"/>
      <c r="C37" s="79"/>
      <c r="D37" s="79"/>
      <c r="E37" s="80"/>
      <c r="F37" s="11">
        <v>199116.78</v>
      </c>
      <c r="G37" s="11">
        <v>23</v>
      </c>
      <c r="H37" s="11">
        <f>ROUND(F37*0.23,2)</f>
        <v>45796.86</v>
      </c>
      <c r="I37" s="11">
        <f>F37+H37</f>
        <v>244913.64</v>
      </c>
    </row>
    <row r="38" spans="1:9" ht="23.4" customHeight="1" x14ac:dyDescent="0.3">
      <c r="A38" s="81" t="s">
        <v>17</v>
      </c>
      <c r="B38" s="81"/>
      <c r="C38" s="81"/>
      <c r="D38" s="81"/>
      <c r="E38" s="81"/>
      <c r="F38" s="81"/>
      <c r="G38" s="81"/>
      <c r="H38" s="81"/>
      <c r="I38" s="81"/>
    </row>
    <row r="39" spans="1:9" x14ac:dyDescent="0.3">
      <c r="A39" s="17"/>
      <c r="B39" s="17"/>
      <c r="C39" s="17"/>
      <c r="D39" s="17"/>
      <c r="E39" s="18"/>
      <c r="F39" s="17"/>
      <c r="G39" s="17"/>
      <c r="H39" s="17"/>
      <c r="I39" s="17"/>
    </row>
    <row r="40" spans="1:9" ht="14.4" customHeight="1" x14ac:dyDescent="0.3">
      <c r="A40" s="76" t="s">
        <v>40</v>
      </c>
      <c r="B40" s="76"/>
      <c r="C40" s="76"/>
      <c r="D40" s="76"/>
      <c r="E40" s="76"/>
      <c r="F40" s="76"/>
      <c r="G40" s="76"/>
      <c r="H40" s="76"/>
      <c r="I40" s="76"/>
    </row>
    <row r="41" spans="1:9" ht="40.799999999999997" customHeight="1" x14ac:dyDescent="0.3">
      <c r="A41" s="75" t="s">
        <v>26</v>
      </c>
      <c r="B41" s="75"/>
      <c r="C41" s="75"/>
      <c r="D41" s="75"/>
      <c r="E41" s="75"/>
      <c r="F41" s="3" t="s">
        <v>43</v>
      </c>
      <c r="G41" s="1" t="s">
        <v>5</v>
      </c>
      <c r="H41" s="1" t="s">
        <v>27</v>
      </c>
      <c r="I41" s="1" t="s">
        <v>44</v>
      </c>
    </row>
    <row r="42" spans="1:9" ht="14.4" customHeight="1" x14ac:dyDescent="0.3">
      <c r="A42" s="65" t="s">
        <v>41</v>
      </c>
      <c r="B42" s="65"/>
      <c r="C42" s="65"/>
      <c r="D42" s="65"/>
      <c r="E42" s="65"/>
      <c r="F42" s="9">
        <f>G23</f>
        <v>0</v>
      </c>
      <c r="G42" s="9">
        <v>23</v>
      </c>
      <c r="H42" s="9">
        <f>I23</f>
        <v>0</v>
      </c>
      <c r="I42" s="9">
        <f>J23</f>
        <v>0</v>
      </c>
    </row>
    <row r="43" spans="1:9" ht="14.4" customHeight="1" x14ac:dyDescent="0.3">
      <c r="A43" s="65" t="s">
        <v>42</v>
      </c>
      <c r="B43" s="65"/>
      <c r="C43" s="65"/>
      <c r="D43" s="65"/>
      <c r="E43" s="65"/>
      <c r="F43" s="9">
        <f>F32</f>
        <v>0</v>
      </c>
      <c r="G43" s="9">
        <v>23</v>
      </c>
      <c r="H43" s="9">
        <f>H32</f>
        <v>0</v>
      </c>
      <c r="I43" s="9">
        <f>I32</f>
        <v>0</v>
      </c>
    </row>
    <row r="44" spans="1:9" x14ac:dyDescent="0.3">
      <c r="A44" s="65" t="s">
        <v>28</v>
      </c>
      <c r="B44" s="65"/>
      <c r="C44" s="65"/>
      <c r="D44" s="65"/>
      <c r="E44" s="65"/>
      <c r="F44" s="9">
        <f>F37</f>
        <v>199116.78</v>
      </c>
      <c r="G44" s="9">
        <v>23</v>
      </c>
      <c r="H44" s="9">
        <f>H37</f>
        <v>45796.86</v>
      </c>
      <c r="I44" s="9">
        <f>I37</f>
        <v>244913.64</v>
      </c>
    </row>
    <row r="45" spans="1:9" x14ac:dyDescent="0.3">
      <c r="A45" s="66" t="s">
        <v>54</v>
      </c>
      <c r="B45" s="67"/>
      <c r="C45" s="67"/>
      <c r="D45" s="67"/>
      <c r="E45" s="68"/>
      <c r="F45" s="11">
        <f>SUM(F42:F44)</f>
        <v>199116.78</v>
      </c>
      <c r="G45" s="11" t="s">
        <v>0</v>
      </c>
      <c r="H45" s="11">
        <f>SUM(H42:H44)</f>
        <v>45796.86</v>
      </c>
      <c r="I45" s="11">
        <f t="shared" ref="I45" si="7">SUM(I42:I44)</f>
        <v>244913.64</v>
      </c>
    </row>
    <row r="46" spans="1:9" x14ac:dyDescent="0.3">
      <c r="A46" s="17"/>
      <c r="B46" s="17"/>
      <c r="C46" s="17"/>
      <c r="D46" s="17"/>
      <c r="E46" s="18"/>
      <c r="F46" s="17"/>
      <c r="G46" s="17"/>
      <c r="H46" s="17"/>
      <c r="I46" s="17"/>
    </row>
    <row r="47" spans="1:9" ht="14.4" customHeight="1" x14ac:dyDescent="0.3">
      <c r="A47" s="50" t="s">
        <v>57</v>
      </c>
      <c r="B47" s="50"/>
      <c r="C47" s="50"/>
      <c r="D47" s="50"/>
      <c r="E47" s="50"/>
      <c r="F47" s="50"/>
      <c r="G47" s="50"/>
      <c r="H47" s="50"/>
      <c r="I47" s="50"/>
    </row>
    <row r="48" spans="1:9" ht="85.2" customHeight="1" x14ac:dyDescent="0.3">
      <c r="A48" s="69" t="s">
        <v>21</v>
      </c>
      <c r="B48" s="70"/>
      <c r="C48" s="71"/>
      <c r="D48" s="20" t="s">
        <v>22</v>
      </c>
      <c r="E48" s="21" t="s">
        <v>23</v>
      </c>
      <c r="F48" s="3" t="s">
        <v>24</v>
      </c>
      <c r="G48" s="1" t="s">
        <v>5</v>
      </c>
      <c r="H48" s="1" t="s">
        <v>38</v>
      </c>
      <c r="I48" s="1" t="s">
        <v>39</v>
      </c>
    </row>
    <row r="49" spans="1:9" x14ac:dyDescent="0.3">
      <c r="A49" s="72">
        <v>1</v>
      </c>
      <c r="B49" s="73"/>
      <c r="C49" s="74"/>
      <c r="D49" s="22">
        <v>2</v>
      </c>
      <c r="E49" s="23">
        <v>3</v>
      </c>
      <c r="F49" s="24">
        <v>4</v>
      </c>
      <c r="G49" s="24">
        <v>5</v>
      </c>
      <c r="H49" s="24">
        <v>6</v>
      </c>
      <c r="I49" s="24">
        <v>7</v>
      </c>
    </row>
    <row r="50" spans="1:9" x14ac:dyDescent="0.3">
      <c r="A50" s="25" t="s">
        <v>45</v>
      </c>
      <c r="B50" s="26"/>
      <c r="C50" s="27"/>
      <c r="D50" s="28">
        <f>ROUND(C28*0.1,0)</f>
        <v>133451</v>
      </c>
      <c r="E50" s="8"/>
      <c r="F50" s="29">
        <f>ROUND(D50*E50,2)</f>
        <v>0</v>
      </c>
      <c r="G50" s="9">
        <v>23</v>
      </c>
      <c r="H50" s="9">
        <f>ROUND(F50*0.23,2)</f>
        <v>0</v>
      </c>
      <c r="I50" s="9">
        <f>F50+H50</f>
        <v>0</v>
      </c>
    </row>
    <row r="51" spans="1:9" x14ac:dyDescent="0.3">
      <c r="A51" s="25" t="s">
        <v>18</v>
      </c>
      <c r="B51" s="26"/>
      <c r="C51" s="27"/>
      <c r="D51" s="28">
        <f>ROUND(C29*0.1,0)</f>
        <v>118806</v>
      </c>
      <c r="E51" s="8"/>
      <c r="F51" s="29">
        <f t="shared" ref="F51:F53" si="8">ROUND(D51*E51,2)</f>
        <v>0</v>
      </c>
      <c r="G51" s="9">
        <v>23</v>
      </c>
      <c r="H51" s="9">
        <f t="shared" ref="H51:H53" si="9">ROUND(F51*0.23,2)</f>
        <v>0</v>
      </c>
      <c r="I51" s="9">
        <f t="shared" ref="I51:I53" si="10">F51+H51</f>
        <v>0</v>
      </c>
    </row>
    <row r="52" spans="1:9" x14ac:dyDescent="0.3">
      <c r="A52" s="25" t="s">
        <v>19</v>
      </c>
      <c r="B52" s="26"/>
      <c r="C52" s="27"/>
      <c r="D52" s="28">
        <f>ROUND(C30*0.1,0)</f>
        <v>22611</v>
      </c>
      <c r="E52" s="8"/>
      <c r="F52" s="29">
        <f t="shared" si="8"/>
        <v>0</v>
      </c>
      <c r="G52" s="9">
        <v>23</v>
      </c>
      <c r="H52" s="9">
        <f t="shared" si="9"/>
        <v>0</v>
      </c>
      <c r="I52" s="9">
        <f t="shared" si="10"/>
        <v>0</v>
      </c>
    </row>
    <row r="53" spans="1:9" x14ac:dyDescent="0.3">
      <c r="A53" s="25" t="s">
        <v>20</v>
      </c>
      <c r="B53" s="26"/>
      <c r="C53" s="27"/>
      <c r="D53" s="28">
        <f>ROUND(C31*0.1,0)</f>
        <v>94828</v>
      </c>
      <c r="E53" s="8"/>
      <c r="F53" s="29">
        <f t="shared" si="8"/>
        <v>0</v>
      </c>
      <c r="G53" s="9">
        <v>23</v>
      </c>
      <c r="H53" s="9">
        <f t="shared" si="9"/>
        <v>0</v>
      </c>
      <c r="I53" s="9">
        <f t="shared" si="10"/>
        <v>0</v>
      </c>
    </row>
    <row r="54" spans="1:9" x14ac:dyDescent="0.3">
      <c r="A54" s="58" t="s">
        <v>55</v>
      </c>
      <c r="B54" s="58"/>
      <c r="C54" s="58"/>
      <c r="D54" s="48">
        <f t="shared" ref="D54" si="11">SUM(D50:D53)</f>
        <v>369696</v>
      </c>
      <c r="E54" s="30" t="s">
        <v>0</v>
      </c>
      <c r="F54" s="31">
        <f>SUM(F50:F53)</f>
        <v>0</v>
      </c>
      <c r="G54" s="32" t="s">
        <v>0</v>
      </c>
      <c r="H54" s="31">
        <f t="shared" ref="H54:I54" si="12">SUM(H50:H53)</f>
        <v>0</v>
      </c>
      <c r="I54" s="31">
        <f t="shared" si="12"/>
        <v>0</v>
      </c>
    </row>
    <row r="55" spans="1:9" x14ac:dyDescent="0.3">
      <c r="A55" s="33"/>
      <c r="B55" s="33"/>
      <c r="C55" s="33"/>
      <c r="D55" s="33"/>
      <c r="E55" s="34"/>
      <c r="F55" s="33"/>
      <c r="G55" s="33"/>
      <c r="H55" s="33"/>
      <c r="I55" s="33"/>
    </row>
    <row r="56" spans="1:9" ht="14.4" customHeight="1" x14ac:dyDescent="0.3">
      <c r="A56" s="50" t="s">
        <v>30</v>
      </c>
      <c r="B56" s="50"/>
      <c r="C56" s="50"/>
      <c r="D56" s="50"/>
      <c r="E56" s="50"/>
      <c r="F56" s="50"/>
      <c r="G56" s="50"/>
      <c r="H56" s="50"/>
      <c r="I56" s="50"/>
    </row>
    <row r="57" spans="1:9" ht="36" x14ac:dyDescent="0.3">
      <c r="A57" s="59" t="s">
        <v>56</v>
      </c>
      <c r="B57" s="60"/>
      <c r="C57" s="60"/>
      <c r="D57" s="60"/>
      <c r="E57" s="61"/>
      <c r="F57" s="35" t="s">
        <v>34</v>
      </c>
      <c r="G57" s="36" t="s">
        <v>5</v>
      </c>
      <c r="H57" s="36" t="s">
        <v>25</v>
      </c>
      <c r="I57" s="36" t="s">
        <v>35</v>
      </c>
    </row>
    <row r="58" spans="1:9" x14ac:dyDescent="0.3">
      <c r="A58" s="62"/>
      <c r="B58" s="63"/>
      <c r="C58" s="63"/>
      <c r="D58" s="63"/>
      <c r="E58" s="64"/>
      <c r="F58" s="31">
        <f>F45+F54</f>
        <v>199116.78</v>
      </c>
      <c r="G58" s="37" t="s">
        <v>0</v>
      </c>
      <c r="H58" s="31">
        <f>H45+H54</f>
        <v>45796.86</v>
      </c>
      <c r="I58" s="31">
        <f>I45+I54</f>
        <v>244913.64</v>
      </c>
    </row>
    <row r="59" spans="1:9" x14ac:dyDescent="0.3">
      <c r="A59" s="39"/>
      <c r="B59" s="40"/>
      <c r="C59" s="19"/>
      <c r="D59" s="19"/>
      <c r="E59" s="41"/>
      <c r="F59" s="41"/>
      <c r="G59" s="42"/>
      <c r="H59" s="19"/>
      <c r="I59" s="19"/>
    </row>
    <row r="60" spans="1:9" x14ac:dyDescent="0.3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52.2" customHeight="1" x14ac:dyDescent="0.3">
      <c r="A61" s="51" t="s">
        <v>32</v>
      </c>
      <c r="B61" s="51"/>
      <c r="C61" s="51"/>
      <c r="D61" s="51"/>
      <c r="E61" s="51"/>
      <c r="F61" s="51"/>
      <c r="G61" s="51"/>
      <c r="H61" s="51"/>
      <c r="I61" s="51"/>
    </row>
  </sheetData>
  <mergeCells count="30">
    <mergeCell ref="A3:I3"/>
    <mergeCell ref="A5:I5"/>
    <mergeCell ref="A25:I25"/>
    <mergeCell ref="A34:I34"/>
    <mergeCell ref="A40:I40"/>
    <mergeCell ref="A37:E37"/>
    <mergeCell ref="A38:I38"/>
    <mergeCell ref="C29:D29"/>
    <mergeCell ref="C30:D30"/>
    <mergeCell ref="C31:D31"/>
    <mergeCell ref="A32:B32"/>
    <mergeCell ref="C32:D32"/>
    <mergeCell ref="A23:E23"/>
    <mergeCell ref="C26:D26"/>
    <mergeCell ref="C27:D27"/>
    <mergeCell ref="C28:D28"/>
    <mergeCell ref="A56:I56"/>
    <mergeCell ref="A61:I61"/>
    <mergeCell ref="A35:E35"/>
    <mergeCell ref="A36:E36"/>
    <mergeCell ref="A54:C54"/>
    <mergeCell ref="A57:E58"/>
    <mergeCell ref="A47:I47"/>
    <mergeCell ref="A43:E43"/>
    <mergeCell ref="A44:E44"/>
    <mergeCell ref="A45:E45"/>
    <mergeCell ref="A48:C48"/>
    <mergeCell ref="A49:C49"/>
    <mergeCell ref="A41:E41"/>
    <mergeCell ref="A42:E4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2023-04-18T17:46:27Z</dcterms:modified>
</cp:coreProperties>
</file>