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9090" activeTab="0"/>
  </bookViews>
  <sheets>
    <sheet name="zał. nr 1 do oferty" sheetId="1" r:id="rId1"/>
    <sheet name="Arkusz1" sheetId="2" r:id="rId2"/>
  </sheets>
  <definedNames>
    <definedName name="_xlnm.Print_Area" localSheetId="0">'zał. nr 1 do oferty'!$A$1:$J$62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<sst xmlns="http://schemas.openxmlformats.org/spreadsheetml/2006/main" count="169" uniqueCount="107">
  <si>
    <t>Śruba blokowana kobaltowa wieloosiowa ø 2.4 mm, z mocowaniem gwiazdowym, dostęp do wszystkich długości w zakresie:  8-40 mm ze skokiem co 2mm i  ø 3,5 mm  dostęp do wszystkich długości od 12-50 mm ze sokiem co 2 mm</t>
  </si>
  <si>
    <t>Śruba blokowana tytanowa ø 3.5 mm, dostęp do wszystkich długości 
w zakresie: 12-60 mm ze skokiem co 2mm i od 60-70 mm ze skokiem co 5mm</t>
  </si>
  <si>
    <t xml:space="preserve">Śruba blokowana tytanowa ø 2.4 mm, w zakresie:  10-40 mm ze skokiem co 2mm </t>
  </si>
  <si>
    <r>
      <t>Tytanowe płytki proste  do zespoleń  kości długich. Pełen dostę</t>
    </r>
    <r>
      <rPr>
        <sz val="10"/>
        <color indexed="8"/>
        <rFont val="Garamond"/>
        <family val="1"/>
      </rPr>
      <t>p do co najmniej 6 rozmiarów płytek</t>
    </r>
    <r>
      <rPr>
        <sz val="10"/>
        <rFont val="Garamond"/>
        <family val="1"/>
      </rPr>
      <t>. W trzonie płytki otwory do śrub korowych i blokowanych. Płytka z otworami pod tymczasową stabilizacje drutami Kirschnera .</t>
    </r>
  </si>
  <si>
    <r>
      <t xml:space="preserve">Śruba blokowana tytanowa ø 3.5 mm, </t>
    </r>
    <r>
      <rPr>
        <sz val="10"/>
        <color indexed="8"/>
        <rFont val="Garamond"/>
        <family val="1"/>
      </rPr>
      <t>dostęp do wszystkich długości 
w zakresie:   12-34 mm ze skokiem co 2mm</t>
    </r>
  </si>
  <si>
    <t>Śruba blokowana tytanowa ø 2.4 mm, dostęp do wszystkich długości 
w zakresie: 10-34 mm ze skokiem co 2mm</t>
  </si>
  <si>
    <t>Śruba korowa tytanowa ø 2.7 mm, dostęp do wszystkich długości 
w zakresie: 10-34 mm ze skokiem co 2mm</t>
  </si>
  <si>
    <t>Sterylny system implantów do rekonstrukcji artroskopowej ACL - BTB, PCL (cała procedura endoskopowa):
Skład systemu:
a)  śruba interferencyjna - mocowanie piszczelowe.
b) system mocowania udowego</t>
  </si>
  <si>
    <t xml:space="preserve">poz. 2 </t>
  </si>
  <si>
    <t>poz.7</t>
  </si>
  <si>
    <t>pakiet 1</t>
  </si>
  <si>
    <t>pakiet 2</t>
  </si>
  <si>
    <t>pakiet 3</t>
  </si>
  <si>
    <t>pakiet 4</t>
  </si>
  <si>
    <t xml:space="preserve">poz. 3 </t>
  </si>
  <si>
    <t>poz.8</t>
  </si>
  <si>
    <r>
      <t>Śruba blokowana kobaltowa, ø 2.4 mm, z mocowaniem gwiazdowym, wieloosiowa,</t>
    </r>
    <r>
      <rPr>
        <sz val="10"/>
        <color indexed="8"/>
        <rFont val="Garamond"/>
        <family val="1"/>
      </rPr>
      <t xml:space="preserve"> dostęp do wszystkich długości w zakresie:10-38 mm ze skokiem co 2mm </t>
    </r>
  </si>
  <si>
    <r>
      <t>Ś</t>
    </r>
    <r>
      <rPr>
        <sz val="10"/>
        <color indexed="8"/>
        <rFont val="Garamond"/>
        <family val="1"/>
      </rPr>
      <t>ruba korowa tytanowa  ø 2.7 mm, dostęp do wszystkich długości w zakresie: 10-26 mm ze skokiem co 2mm</t>
    </r>
  </si>
  <si>
    <r>
      <t>System sterylnych tytanowych płytek anatomicznych do zespoleń</t>
    </r>
    <r>
      <rPr>
        <b/>
        <sz val="10"/>
        <color indexed="8"/>
        <rFont val="Garamond"/>
        <family val="1"/>
      </rPr>
      <t xml:space="preserve"> dalszej</t>
    </r>
    <r>
      <rPr>
        <b/>
        <sz val="10"/>
        <rFont val="Garamond"/>
        <family val="1"/>
      </rPr>
      <t xml:space="preserve"> części kości strzałkowej</t>
    </r>
  </si>
  <si>
    <t>Sterylne wiertło kaniulowane śr. 4.5mm</t>
  </si>
  <si>
    <t>Sterylny drut wiercący z oczkiem śr. 2.4mm</t>
  </si>
  <si>
    <t>Sterylny drut kierunkowy do śrub, opakowanie 5 sztuk</t>
  </si>
  <si>
    <t>System sterylnych tytanowych płytek anatomicznych do zespoleń kości stopy, śródstopia, kości piętowej</t>
  </si>
  <si>
    <t>System sterylnych tytanowych płytek anatomicznych o zmniejszonym nacisku do zespoleń złamań nasady dalszej kości ramieniowej i części bliższej kości łokciowej</t>
  </si>
  <si>
    <t>System sterylnych tytanowych płytek do zespoleń złamań nasady dalszej kości promieniowej</t>
  </si>
  <si>
    <t>System sterylnych tytanowych płytek prostych  do zespoleń  kości długich</t>
  </si>
  <si>
    <t>System sterylnych tytanowych płytek anatomicznych o zmniejszonym nacisku do zespoleń złamań obojczyka</t>
  </si>
  <si>
    <t>poz.5c</t>
  </si>
  <si>
    <t>poz.3e</t>
  </si>
  <si>
    <t>poz.6b</t>
  </si>
  <si>
    <t>poz.6a</t>
  </si>
  <si>
    <t>poz.6c</t>
  </si>
  <si>
    <t xml:space="preserve">                     Skład jednego kąpletu:</t>
  </si>
  <si>
    <t>Lp.</t>
  </si>
  <si>
    <t>poz.1</t>
  </si>
  <si>
    <t>poz.2</t>
  </si>
  <si>
    <t>poz.3</t>
  </si>
  <si>
    <t>wartość brutto</t>
  </si>
  <si>
    <t>Opis przedmiotu zamówienia</t>
  </si>
  <si>
    <t>poz.4</t>
  </si>
  <si>
    <t>poz.5</t>
  </si>
  <si>
    <t>wartość pakietu</t>
  </si>
  <si>
    <t>poz.6</t>
  </si>
  <si>
    <t>szt.</t>
  </si>
  <si>
    <t>poz.1a</t>
  </si>
  <si>
    <t>poz.1b</t>
  </si>
  <si>
    <t>poz.1c</t>
  </si>
  <si>
    <t>poz.1d</t>
  </si>
  <si>
    <t>poz.2a</t>
  </si>
  <si>
    <t>poz.2b</t>
  </si>
  <si>
    <t>poz.2c</t>
  </si>
  <si>
    <t>poz.3d</t>
  </si>
  <si>
    <t>poz.2d</t>
  </si>
  <si>
    <t>poz.3a</t>
  </si>
  <si>
    <t>poz.3b</t>
  </si>
  <si>
    <t>poz.3c</t>
  </si>
  <si>
    <t>poz.2e</t>
  </si>
  <si>
    <t>poz.4a</t>
  </si>
  <si>
    <t>poz.4b</t>
  </si>
  <si>
    <t>poz.4c</t>
  </si>
  <si>
    <t>poz.5a</t>
  </si>
  <si>
    <t>nazwa/ nr katalogowy dla wszystkich oferowanych wielkości</t>
  </si>
  <si>
    <t>nazwa producenta</t>
  </si>
  <si>
    <t xml:space="preserve">                     Skład jednego kompletu:</t>
  </si>
  <si>
    <t>poz.5b</t>
  </si>
  <si>
    <t>j.m.</t>
  </si>
  <si>
    <t>cena jednostkowa netto  wg j.m.</t>
  </si>
  <si>
    <t>wartość netto</t>
  </si>
  <si>
    <t xml:space="preserve">stawka 
 VAT </t>
  </si>
  <si>
    <t>ilość wg j.m.</t>
  </si>
  <si>
    <t>komplet</t>
  </si>
  <si>
    <t xml:space="preserve">Tytanowe płytki do zespoleń złamań nasady dalszej kości promieniowej,  dostęp do całego systemu płytek, co najmniej 3 rozmiary dla każdgo rodzaju płytki:
1.  prawe anatomiczne dłoniowe,
2.  lewe anatomiczne dłoniowe,
3. grzbietowe,
4. kolumnowe promieniowe
5. kolumnowe łokciowe, 
płytki z otworami do śrub korowych i blokowanych (ilość otworów adekwatna do wielkości i kształtu płytki ), z możliwością ustawienia kąta wprowadzenia śruby blokowanej w zakresie +/- 15°. </t>
  </si>
  <si>
    <r>
      <t>Tytanowe płytki anatomiczne prawe i lewe, do zespoleń kości stopy, śródstopia, kości piętowej. Dostęp do całego systemu płytek w pełnym zakresie roz</t>
    </r>
    <r>
      <rPr>
        <sz val="10"/>
        <color indexed="8"/>
        <rFont val="Garamond"/>
        <family val="1"/>
      </rPr>
      <t>miarowym.</t>
    </r>
    <r>
      <rPr>
        <sz val="10"/>
        <rFont val="Garamond"/>
        <family val="1"/>
      </rPr>
      <t xml:space="preserve">
płytki dostosowane do śrub o średnicy 2.7 i 3.5mm. Otwory do śrub korowych i blokowanych (ilość otworów adekwatna do wielkości i kształtu płytki ) z możliwością ustawienia kąta wprowadzenia śruby blokowanej w zakresie +/- 15°.</t>
    </r>
  </si>
  <si>
    <t>Płytka z  8 otworami wykonana ze stopu tytanu o kształcie prostokąta z zaokrąglonymi bokami o dł. 12mm na stałe połączona z grubą pętlą chroniącą przeszczep, z nici niewchłanialnej,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załadowany, ułatwiający założenie przeszczepu.</t>
  </si>
  <si>
    <r>
      <t>Śruba blokowana tytanowa, ø 2.4 i 2.7 mm</t>
    </r>
    <r>
      <rPr>
        <sz val="10"/>
        <color indexed="8"/>
        <rFont val="Garamond"/>
        <family val="1"/>
      </rPr>
      <t>, dostęp do wszystkich długości
 w zakresie: 10-26 mm ze skokiem co 2mm</t>
    </r>
  </si>
  <si>
    <t>poz.6d</t>
  </si>
  <si>
    <t>poz.6e</t>
  </si>
  <si>
    <t>op</t>
  </si>
  <si>
    <r>
      <t>Śruba blokowana tytanowa ø 3.5 mm</t>
    </r>
    <r>
      <rPr>
        <sz val="10"/>
        <color indexed="8"/>
        <rFont val="Garamond"/>
        <family val="1"/>
      </rPr>
      <t>, dostęp do wszystkich długości 
w zakresie: 12-70 mm ze skokiem co 2mm lub co 5mm</t>
    </r>
  </si>
  <si>
    <t>Śruba korowa tytanowa ø 3.5 mm, dostęp do wszystkich długości 
w zakresie:  12-70 mm ze skokiem co 2 mm lub co 5mm</t>
  </si>
  <si>
    <r>
      <t>Śruba blokowana tytanowa ø 3.5 mm</t>
    </r>
    <r>
      <rPr>
        <sz val="10"/>
        <color indexed="8"/>
        <rFont val="Garamond"/>
        <family val="1"/>
      </rPr>
      <t>, dostęp do wszystkich długości 
w zakresie: 12-70mm ze skokiem co 2mm lub co 5mm</t>
    </r>
  </si>
  <si>
    <t>Śruba korowa tytanowa ø 3.5 mm, dostęp do wszystkich długości 
w zakresie:  12-70mm ze skokiem co 2mm lub co 5mm</t>
  </si>
  <si>
    <t>poz. 4</t>
  </si>
  <si>
    <r>
      <t>Śruba blokowana tytanowa z mocowaniem gwiazdowym, ø 2,4mm  w zakresie 10-40 mm ze skokiem co 2 mm i  ø 3.5 mm w zakresie 12-70 mm,  dla 12-60 mm skok co 2 mm, 60-70 mm ze skokiem co 5 mm.  D</t>
    </r>
    <r>
      <rPr>
        <sz val="10"/>
        <color indexed="8"/>
        <rFont val="Garamond"/>
        <family val="1"/>
      </rPr>
      <t xml:space="preserve">ostęp do wszystkich długości. </t>
    </r>
  </si>
  <si>
    <r>
      <t xml:space="preserve">Pakiet 1  
Wykonawca zobowiązany jest do udostępnienia </t>
    </r>
    <r>
      <rPr>
        <b/>
        <sz val="10"/>
        <color indexed="14"/>
        <rFont val="Garamond"/>
        <family val="1"/>
      </rPr>
      <t xml:space="preserve">na czas wykonywania zabiegu </t>
    </r>
    <r>
      <rPr>
        <b/>
        <sz val="10"/>
        <rFont val="Garamond"/>
        <family val="1"/>
      </rPr>
      <t xml:space="preserve">dla każdego oferowanego systemu w poz. 2, 3, 5, 6 oraz </t>
    </r>
    <r>
      <rPr>
        <b/>
        <sz val="10"/>
        <color indexed="14"/>
        <rFont val="Garamond"/>
        <family val="1"/>
      </rPr>
      <t xml:space="preserve">na czas trwania umowy </t>
    </r>
    <r>
      <rPr>
        <b/>
        <sz val="10"/>
        <rFont val="Garamond"/>
        <family val="1"/>
      </rPr>
      <t xml:space="preserve"> dla poz. 1, 4: kompletnego instrumentarium,  wiertarki  oraz pełnej rozmiarówki oferowanych implantów i innych akcesoriów i urządzeń umożliwiających zaimplantowanie systemu. Wykonawca jest zobowiązany do dostarczenia (przy pierwszej dostawie) broszury producenta - w formie papierowej i elektronicznej zawierającej opis instrumentów, technikę operacyjną i opis implantów.</t>
    </r>
  </si>
  <si>
    <r>
      <t>Ty</t>
    </r>
    <r>
      <rPr>
        <sz val="10"/>
        <color indexed="8"/>
        <rFont val="Garamond"/>
        <family val="1"/>
      </rPr>
      <t>tanowe płytki anatomiczne o zmniejszonym nacisku do zespoleń złamań nasady dalszej kości ramieniowej i części bliższej kości łokciowej. Dostęp do następującego rodzaju płytek:
a) Płytki z wgłębieniami minimalizujące kontakt z okostną, blokowane od strony przyśrodkowej, od 4 do 8 otworów,  pełen zakres długości.
b) Płytki blokowane od strony bocznej nasady dalszej kości ramieniowej (prawe i lewe), pełen zakres długości. 
c)  Płytki blokowane od strony tylno-przyśrodkowej (prawe i lewe), pełen zakres długości.
d) Płytki blokowane od strony tylno-bocznej nasady dalszej kości ramieniowej (prawe i lewe), pełen zakres długości 
e) Płytki blokowane na olecranon (prawe i lewe) od 4 - 8 otworów ze skokiem co 2.  
f) płytki do kości łokciowej dalszej 3 długości od 45, 53 i 61mm
Dostęp do wszystkich rozmiarów.</t>
    </r>
    <r>
      <rPr>
        <sz val="10"/>
        <rFont val="Garamond"/>
        <family val="1"/>
      </rPr>
      <t xml:space="preserve"> Otwory do śrub korowych i blokowanych.</t>
    </r>
  </si>
  <si>
    <t>Tytanowe płytki anatomiczne do zespoleń dalszej części kości strzałkowej. Pełen dostęp do co najmniej 5 rozmiarów płytek. W części nasadowej  i trzonie płytki otwory dla śrub korowych i blokowanych. Płytka z otworami pod tymczasową stabilizacje drutami Kirschnera .</t>
  </si>
  <si>
    <t xml:space="preserve">Tytanowe płytki anatomiczne o zmniejszonym nacisku do zespoleń złamań obojczyka. Płytki z wgłębieniami minimalizujące kontakt z okostną. Dostęp do następnujących płytek:
a) płytki trzonowe  lewe i prawe od 6 do10 otworów (dostęp do co najmniej 3 rozmiarów dla każdej płytki prawej/lewej).
b) płytki anatomioczne górno-bocze lewe i prawe od 3 do 8 otworów (dostęp do co najmniej 4 rozmiarów dla każdej płytki prawej/lewej).
Otwory do śrub korowych i blokowanych (ilość otworów adekwatna do wielkości płyty ). </t>
  </si>
  <si>
    <r>
      <t>Pakiet 2
Wykonawca zobowiązany jest do udostępnienia</t>
    </r>
    <r>
      <rPr>
        <b/>
        <sz val="10"/>
        <color indexed="14"/>
        <rFont val="Garamond"/>
        <family val="1"/>
      </rPr>
      <t xml:space="preserve"> na czas wykonywania zabiegu</t>
    </r>
    <r>
      <rPr>
        <b/>
        <sz val="10"/>
        <color indexed="20"/>
        <rFont val="Garamond"/>
        <family val="1"/>
      </rPr>
      <t xml:space="preserve"> </t>
    </r>
    <r>
      <rPr>
        <b/>
        <sz val="10"/>
        <rFont val="Garamond"/>
        <family val="1"/>
      </rPr>
      <t xml:space="preserve">kompletnego instrumentarium (oraz inny akcesoriów i urządzeń niezbędnych do implantacji oferowanego systemu) oraz pełnej rozmiarówki oferowanych  implantów umożliwiających zaimplantowanie systemu. Wykonawca jest zobowiązany do dostarczenia (przy pierwszej dostawie) broszury producenta - w formie papierowej i elektronicznej zawierającej opis instrumentów, technikę operacyjną i opis implantów.  </t>
    </r>
  </si>
  <si>
    <t>System tytanowych płytek dłoniowych. Śruby tytanowe korowe, blokowane . Wkręty kompatybilne ze wszystkimi płytkami blokowanymi w systemie. Kodowana jednym kolorem średnica wkręta oraz dedykowanego do niego narzędzia . Gniazdo typu X, jeden romiar wkrętaka do wszystkich wkrętów systemu.</t>
  </si>
  <si>
    <t>Tytanowe, kształtowe płytki blokowane do zespoleń kości dłoni, grubość 0,8mm i 1,2mm. Otwory blokowane gwintowane, gwint na pełnym obwodzie otworu. otwory pod druty kirschnera.
1. Płytka z otworem kompresyjnym, typ prosta, liczba otworów 6 i 12.
2. Płytka z otworem kompresyjnym, typ L, liczba otworów od 2/5. Wersja prawa/lewa.
3. Płytka z otworem kompresyjnym, typ L 100°, liczba otworów 2/5. Wersja prawa/lewa.
4. Płytka z otworem kompresyjnym, typ T, liczba otworów 2/7.
5. Płytka z otworem kompresyjnym, typ T, liczba otworów 3/7
6. Płytka z otworem kompresyjnym, typ Y, liczba otworów 2/7.
7. Płytka z otworem kompresyjnym, korekcyjna, liczba otworów 2/6
8. Płytka z otworem kompresyjnym, typ T, liczba otworów 3/7.
9. Płytka,z otworem kompresyjnym ,typ H, liczba otworów 3/7
10.Płytka kształtowa blokowana do kości dłoni typ równoległobok, liczba otworów 2/4, prawa/lewa.
11.Płytka trapezowa, liczba otworów 2/3,  prawa/lewa.
12.Płytka prostokąt zwężany, liczba otworów 2/4.
13.Płytka prostokąt, liczba otworów 2/2 i 2/8.
Płytka kompatybilna z wkrętami blokowanymi, zmiennoosiowymi o średnicach 1.5mm/2.0mm/2.3mm.
Płytka kompatybilna z wkrętami nie-blokowanymi o średnicach: 1.2mm/1.5mm/2.0mm/2.3mm.    
Wszystkie wkręty 1.2mm/1.5mm/2.0mm/2.3mm z jednym rozmiarem gniazda typu X</t>
  </si>
  <si>
    <t>Wkręt kostny blokowany zmiennoosiowy VA do kości dłoni o średnicy 1.5; 2.0 i 2.3 mm. Samogwintujący, z zacięciami na końcówce wkręta. Długośćdla każdej ze średnic  6÷20mm ze skokiem co 2. Gniazdo typu X</t>
  </si>
  <si>
    <t>Pakiet 3
Wykonawca jest zobowiązany do dostarczenia (przy pierwszej dostawie) broszury producenta - w formie papierowej i elektronicznej zawierającej opis materiału zespalającego.</t>
  </si>
  <si>
    <r>
      <t>Pakiet 4 
Wykonawca zobowiązany jest do udostępnien</t>
    </r>
    <r>
      <rPr>
        <b/>
        <sz val="10"/>
        <color indexed="8"/>
        <rFont val="Garamond"/>
        <family val="1"/>
      </rPr>
      <t xml:space="preserve">ia </t>
    </r>
    <r>
      <rPr>
        <b/>
        <sz val="10"/>
        <color indexed="14"/>
        <rFont val="Garamond"/>
        <family val="1"/>
      </rPr>
      <t>na czas trwania umowy</t>
    </r>
    <r>
      <rPr>
        <b/>
        <sz val="10"/>
        <rFont val="Garamond"/>
        <family val="1"/>
      </rPr>
      <t>:  kompletnego instrumentarium,  oraz pełnej rozmiarówki oferowanych implantów i innych akcesoriów i urządzeń umożliwiających zaimplantowanie systemu. W</t>
    </r>
    <r>
      <rPr>
        <b/>
        <sz val="10"/>
        <color indexed="12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składzie instrumentarium musi być celownik do rozwiercania kanału piszczelowego do rekonstrukcji więzadła krzyżowego tylnego. Wykonawca jest zobowiązany do dostarcz</t>
    </r>
    <r>
      <rPr>
        <b/>
        <sz val="10"/>
        <rFont val="Garamond"/>
        <family val="1"/>
      </rPr>
      <t>enia (przy pierwszej dostawie) broszury producenta - w formie papierowej i elektronicznej zawierającej opis instrumentów, technikę operacyjną i opis implantów.</t>
    </r>
  </si>
  <si>
    <t xml:space="preserve">Śruba interferencyjna biowchłanialna PLLA-HA lub z materiału PEEK dostęp do 7 średnic w zakresie od 6 do 12mm  i 4 długości w zakresie 20 - 35mm </t>
  </si>
  <si>
    <t>Sterylne wiertło o średnicy 1.7-1.9mm</t>
  </si>
  <si>
    <t xml:space="preserve">Gładka taśma chirurgiczna, która w porównaniu z tradycyjną nicią chirurgiczną nr 2 daje o 75% większy kontakt między ścięgnem a kością, jednocześnie oferując istotnie niższy poziom bardziej równomiernie rozłożonego nacisku. Do zabiegów bezwęzłowych, jak i do zbiegów wymagających wiązania węzła. Sterylna, pakowana pojedyńczo, w opakowaniach zbiorczych po 6 szt. </t>
  </si>
  <si>
    <r>
      <t xml:space="preserve">Druty Kirschnera typu trójgraniec, </t>
    </r>
    <r>
      <rPr>
        <sz val="10"/>
        <color indexed="8"/>
        <rFont val="Garamond"/>
        <family val="1"/>
      </rPr>
      <t>zaotrzony jednostronni</t>
    </r>
    <r>
      <rPr>
        <sz val="10"/>
        <rFont val="Garamond"/>
        <family val="1"/>
      </rPr>
      <t>e. 
Dostęp do co najmniej następujacych rozmiarów:
dł. 70mm-średnica 0.6, 0.8
dł. 140mm lub 150mm- średnica 0.8, 1.0, 1.2, 1.4, 1.6
dł. 210mm- średnica 1.0, 1.2, 1.4, 1.6, 1.8, 2.0, 2.2
dł. 310mm- średnica 1.4, 1.6, 1.8, 2.0, 2.2, 2.4
dł. 485mm -średnica 2.2, 2.4, 2.8, 3.0</t>
    </r>
  </si>
  <si>
    <t>Mocowanie piszczelowe: 
Sterylna śruba tytanowa, kaniulowana, dostęp do 4 średnic od 7mm do 10mm, dostęp do 3 długości w zakresie od 20 do 30mm dla każdej średnicy</t>
  </si>
  <si>
    <t xml:space="preserve">Mocowanie udowe - dostęp do następujących impalntów w zależności od rodzaju zabiegu: 
a) podłużna płytka metalowa,  trwale bezwęzłowo związana z pętlą plecioną wykonaną z polietylenu o wysokiej wytrzymałości na zerwanie. Długość pętli od 15 do 50 mm ze skokiem co 5mm. Zaopatrzona w dwie nici umożliwiające obrócenie i zablokowanie implantu nad kością korową;
b) podłużna płytka metalowa, bez pętli umożliwiająca zawieszenie przeszczepu bezpośrednio na płytce w przypadku krótkiego kanału w kości udowej, oraz płytka wydłużona, stanowiąca nakładkę na płytkę podstawową. </t>
  </si>
  <si>
    <r>
      <t xml:space="preserve">Śruba korowa tytanowa ø 3.5 mm, dostęp do wszystkich długości 
zakresie:  10-40 mm ze skokiem co 2 mm i od 40-70 ze skokiem co 5 mm;
</t>
    </r>
    <r>
      <rPr>
        <sz val="10"/>
        <color indexed="12"/>
        <rFont val="Garamond"/>
        <family val="1"/>
      </rPr>
      <t>dopuszczono zakres: 12-40 mm ze skokiem co 2 mm i od 40-70 ze skokiem co 5 mm</t>
    </r>
  </si>
  <si>
    <r>
      <t xml:space="preserve">Śruba korowa tytanowa ø 3.5 mm, dostęp do wszystkich długości 
w zakresie:  10-40 mm ze skokiem co 2mm i od 40-70mm ze skokiem co 5mm
</t>
    </r>
    <r>
      <rPr>
        <sz val="10"/>
        <color indexed="12"/>
        <rFont val="Garamond"/>
        <family val="1"/>
      </rPr>
      <t>dopuszczono zakres: 12-40 mm ze skokiem co 2 mm i od 40-70 ze skokiem co 5 mm</t>
    </r>
  </si>
  <si>
    <r>
      <t xml:space="preserve">Śruba korowa tytanowa ø 2.7 mm, dostęp do wszystkich długości 
w zakresie:  10-40 mm ze skokiem co 2mm i od 40-50mm ze sokiem co 5mm;
</t>
    </r>
    <r>
      <rPr>
        <sz val="10"/>
        <color indexed="12"/>
        <rFont val="Garamond"/>
        <family val="1"/>
      </rPr>
      <t>dopuszczono zakres: 10-40 mm ze skokiem co 2 mm</t>
    </r>
  </si>
  <si>
    <r>
      <t xml:space="preserve">Śruba korowa tytanowa ø 2.7 mm, dostęp do wszystkich długości
w zakresie:  10-40 mm ze skokiem co 2mm i od 40-70mm ze skokiem co 5mm;
</t>
    </r>
    <r>
      <rPr>
        <sz val="10"/>
        <color indexed="12"/>
        <rFont val="Garamond"/>
        <family val="1"/>
      </rPr>
      <t>dopuszczono zakres: 10-40 mm ze skokiem co 2 mm</t>
    </r>
  </si>
  <si>
    <r>
      <t xml:space="preserve">Śruba korowa tytanowa ø 3.5 mm, dostęp do wszystkich długości 
w zakresie: 10-34 mm ze skokiem co 2mm
</t>
    </r>
    <r>
      <rPr>
        <sz val="10"/>
        <color indexed="12"/>
        <rFont val="Garamond"/>
        <family val="1"/>
      </rPr>
      <t>dopuszczono zakres: 12-34 mm ze skokiem co 2 mm</t>
    </r>
  </si>
  <si>
    <r>
      <t xml:space="preserve">Wkręt kostny do kości dłoni o średnicy 1.2; 1.5; 2.0 i 2.3 mm. Samogwintujący, z zacięciami na końcówce wkręta. Długość dla każdej ze średnic 6÷20mm ze skokiem co 2. Gniazdo typu X;
</t>
    </r>
    <r>
      <rPr>
        <sz val="10"/>
        <color indexed="12"/>
        <rFont val="Garamond"/>
        <family val="1"/>
      </rPr>
      <t>dopuszczono zakres długości od 6-10mm dla średnicy 1.2mm, pozostałe parametry bez zmian;</t>
    </r>
  </si>
  <si>
    <t xml:space="preserve">
dodatek nr 2 do SWZ (zmiana 1)
Załącznik nr 1 do oferty na dostawę implantów ortopedycznych dla PCZ Sp. z o. o. w Drezdenku, nr sprawy PCZSzp/TP-MN/5/2023
Opis przedmiotu zamówienia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</si>
</sst>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#,##0.00_ ;\-#,##0.00\ "/>
    <numFmt numFmtId="169" formatCode="#,##0.00\ [$€-1]"/>
    <numFmt numFmtId="170" formatCode="#,##0.00\ [$€-1];\-#,##0.00\ [$€-1]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0\ &quot;zł&quot;"/>
    <numFmt numFmtId="176" formatCode="#,##0.000\ [$€-1]"/>
    <numFmt numFmtId="177" formatCode="#,##0.0000\ [$€-1]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b/>
      <sz val="10"/>
      <color indexed="14"/>
      <name val="Garamond"/>
      <family val="1"/>
    </font>
    <font>
      <b/>
      <sz val="10.5"/>
      <name val="Garamond"/>
      <family val="1"/>
    </font>
    <font>
      <sz val="7"/>
      <name val="Garamond"/>
      <family val="1"/>
    </font>
    <font>
      <b/>
      <sz val="10"/>
      <color indexed="12"/>
      <name val="Garamond"/>
      <family val="1"/>
    </font>
    <font>
      <sz val="10"/>
      <color indexed="12"/>
      <name val="Garamond"/>
      <family val="1"/>
    </font>
    <font>
      <sz val="9"/>
      <name val="Garamond"/>
      <family val="1"/>
    </font>
    <font>
      <sz val="9"/>
      <color indexed="10"/>
      <name val="Garamond"/>
      <family val="1"/>
    </font>
    <font>
      <sz val="7"/>
      <color indexed="10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8"/>
      <color indexed="8"/>
      <name val="Garamond"/>
      <family val="1"/>
    </font>
    <font>
      <b/>
      <sz val="10"/>
      <color indexed="20"/>
      <name val="Garamond"/>
      <family val="1"/>
    </font>
    <font>
      <sz val="9"/>
      <color indexed="8"/>
      <name val="Garamond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44" fontId="22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vertical="center"/>
    </xf>
    <xf numFmtId="0" fontId="29" fillId="26" borderId="10" xfId="53" applyFont="1" applyFill="1" applyBorder="1" applyAlignment="1">
      <alignment horizontal="center" vertical="center" shrinkToFit="1"/>
      <protection/>
    </xf>
    <xf numFmtId="0" fontId="29" fillId="27" borderId="10" xfId="53" applyFont="1" applyFill="1" applyBorder="1" applyAlignment="1">
      <alignment horizontal="left" vertical="center" wrapText="1"/>
      <protection/>
    </xf>
    <xf numFmtId="3" fontId="29" fillId="28" borderId="10" xfId="53" applyNumberFormat="1" applyFont="1" applyFill="1" applyBorder="1" applyAlignment="1">
      <alignment vertical="center" wrapText="1"/>
      <protection/>
    </xf>
    <xf numFmtId="44" fontId="29" fillId="28" borderId="10" xfId="53" applyNumberFormat="1" applyFont="1" applyFill="1" applyBorder="1" applyAlignment="1">
      <alignment vertical="center" wrapText="1"/>
      <protection/>
    </xf>
    <xf numFmtId="44" fontId="29" fillId="27" borderId="10" xfId="53" applyNumberFormat="1" applyFont="1" applyFill="1" applyBorder="1" applyAlignment="1">
      <alignment horizontal="left" vertical="center" wrapText="1"/>
      <protection/>
    </xf>
    <xf numFmtId="0" fontId="29" fillId="28" borderId="10" xfId="53" applyNumberFormat="1" applyFont="1" applyFill="1" applyBorder="1" applyAlignment="1">
      <alignment horizontal="center" vertical="center" wrapText="1"/>
      <protection/>
    </xf>
    <xf numFmtId="0" fontId="29" fillId="26" borderId="10" xfId="0" applyFont="1" applyFill="1" applyBorder="1" applyAlignment="1">
      <alignment vertical="center" wrapText="1"/>
    </xf>
    <xf numFmtId="0" fontId="29" fillId="26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 shrinkToFit="1"/>
      <protection/>
    </xf>
    <xf numFmtId="0" fontId="22" fillId="29" borderId="10" xfId="53" applyFont="1" applyFill="1" applyBorder="1" applyAlignment="1">
      <alignment horizontal="left" vertical="center" wrapText="1"/>
      <protection/>
    </xf>
    <xf numFmtId="44" fontId="22" fillId="29" borderId="10" xfId="53" applyNumberFormat="1" applyFont="1" applyFill="1" applyBorder="1" applyAlignment="1">
      <alignment horizontal="right" vertical="center"/>
      <protection/>
    </xf>
    <xf numFmtId="0" fontId="22" fillId="29" borderId="10" xfId="53" applyNumberFormat="1" applyFont="1" applyFill="1" applyBorder="1" applyAlignment="1">
      <alignment horizontal="center" vertical="center" wrapText="1"/>
      <protection/>
    </xf>
    <xf numFmtId="0" fontId="23" fillId="29" borderId="10" xfId="53" applyFont="1" applyFill="1" applyBorder="1" applyAlignment="1">
      <alignment horizontal="left" vertical="center" wrapText="1"/>
      <protection/>
    </xf>
    <xf numFmtId="0" fontId="23" fillId="29" borderId="10" xfId="53" applyFont="1" applyFill="1" applyBorder="1" applyAlignment="1">
      <alignment horizontal="center" vertical="center"/>
      <protection/>
    </xf>
    <xf numFmtId="44" fontId="23" fillId="29" borderId="10" xfId="53" applyNumberFormat="1" applyFont="1" applyFill="1" applyBorder="1" applyAlignment="1">
      <alignment horizontal="right" vertical="center"/>
      <protection/>
    </xf>
    <xf numFmtId="0" fontId="23" fillId="29" borderId="10" xfId="53" applyNumberFormat="1" applyFont="1" applyFill="1" applyBorder="1" applyAlignment="1">
      <alignment horizontal="center" vertical="center"/>
      <protection/>
    </xf>
    <xf numFmtId="0" fontId="25" fillId="29" borderId="10" xfId="53" applyFont="1" applyFill="1" applyBorder="1" applyAlignment="1">
      <alignment horizontal="left" vertical="center" wrapText="1"/>
      <protection/>
    </xf>
    <xf numFmtId="0" fontId="23" fillId="29" borderId="10" xfId="0" applyFont="1" applyFill="1" applyBorder="1" applyAlignment="1">
      <alignment vertical="center"/>
    </xf>
    <xf numFmtId="0" fontId="22" fillId="29" borderId="10" xfId="53" applyFont="1" applyFill="1" applyBorder="1" applyAlignment="1">
      <alignment horizontal="center" vertical="center"/>
      <protection/>
    </xf>
    <xf numFmtId="0" fontId="22" fillId="29" borderId="10" xfId="53" applyNumberFormat="1" applyFont="1" applyFill="1" applyBorder="1" applyAlignment="1">
      <alignment horizontal="center" vertical="center"/>
      <protection/>
    </xf>
    <xf numFmtId="44" fontId="22" fillId="29" borderId="10" xfId="53" applyNumberFormat="1" applyFont="1" applyFill="1" applyBorder="1" applyAlignment="1">
      <alignment horizontal="left" vertical="center" wrapText="1"/>
      <protection/>
    </xf>
    <xf numFmtId="0" fontId="22" fillId="29" borderId="10" xfId="53" applyFont="1" applyFill="1" applyBorder="1" applyAlignment="1">
      <alignment vertical="center" shrinkToFit="1"/>
      <protection/>
    </xf>
    <xf numFmtId="0" fontId="23" fillId="29" borderId="10" xfId="53" applyFont="1" applyFill="1" applyBorder="1" applyAlignment="1">
      <alignment horizontal="center" vertical="center" shrinkToFit="1"/>
      <protection/>
    </xf>
    <xf numFmtId="0" fontId="23" fillId="29" borderId="10" xfId="53" applyNumberFormat="1" applyFont="1" applyFill="1" applyBorder="1" applyAlignment="1">
      <alignment horizontal="center" vertical="center" wrapText="1"/>
      <protection/>
    </xf>
    <xf numFmtId="44" fontId="23" fillId="29" borderId="10" xfId="53" applyNumberFormat="1" applyFont="1" applyFill="1" applyBorder="1" applyAlignment="1">
      <alignment horizontal="left" vertical="center" wrapText="1"/>
      <protection/>
    </xf>
    <xf numFmtId="0" fontId="24" fillId="29" borderId="10" xfId="53" applyFont="1" applyFill="1" applyBorder="1" applyAlignment="1">
      <alignment horizontal="center" vertical="center" shrinkToFit="1"/>
      <protection/>
    </xf>
    <xf numFmtId="0" fontId="25" fillId="29" borderId="10" xfId="53" applyFont="1" applyFill="1" applyBorder="1" applyAlignment="1">
      <alignment horizontal="center" vertical="center"/>
      <protection/>
    </xf>
    <xf numFmtId="0" fontId="25" fillId="29" borderId="10" xfId="0" applyFont="1" applyFill="1" applyBorder="1" applyAlignment="1">
      <alignment vertical="center"/>
    </xf>
    <xf numFmtId="0" fontId="24" fillId="29" borderId="10" xfId="53" applyFont="1" applyFill="1" applyBorder="1" applyAlignment="1">
      <alignment horizontal="left" vertical="center" wrapText="1"/>
      <protection/>
    </xf>
    <xf numFmtId="44" fontId="22" fillId="29" borderId="10" xfId="53" applyNumberFormat="1" applyFont="1" applyFill="1" applyBorder="1" applyAlignment="1">
      <alignment vertical="center" shrinkToFit="1"/>
      <protection/>
    </xf>
    <xf numFmtId="0" fontId="22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left" vertical="center" wrapText="1"/>
    </xf>
    <xf numFmtId="0" fontId="23" fillId="29" borderId="0" xfId="0" applyFont="1" applyFill="1" applyAlignment="1">
      <alignment horizontal="center"/>
    </xf>
    <xf numFmtId="0" fontId="23" fillId="29" borderId="10" xfId="0" applyFont="1" applyFill="1" applyBorder="1" applyAlignment="1">
      <alignment horizontal="center" vertical="center"/>
    </xf>
    <xf numFmtId="0" fontId="23" fillId="29" borderId="0" xfId="0" applyFont="1" applyFill="1" applyAlignment="1">
      <alignment/>
    </xf>
    <xf numFmtId="0" fontId="23" fillId="29" borderId="10" xfId="0" applyFont="1" applyFill="1" applyBorder="1" applyAlignment="1">
      <alignment vertical="center" wrapText="1"/>
    </xf>
    <xf numFmtId="44" fontId="22" fillId="29" borderId="10" xfId="53" applyNumberFormat="1" applyFont="1" applyFill="1" applyBorder="1" applyAlignment="1">
      <alignment horizontal="center" vertical="center"/>
      <protection/>
    </xf>
    <xf numFmtId="0" fontId="22" fillId="29" borderId="11" xfId="53" applyFont="1" applyFill="1" applyBorder="1" applyAlignment="1">
      <alignment horizontal="center" vertical="center" shrinkToFit="1"/>
      <protection/>
    </xf>
    <xf numFmtId="0" fontId="32" fillId="29" borderId="10" xfId="0" applyFont="1" applyFill="1" applyBorder="1" applyAlignment="1">
      <alignment vertical="center" wrapText="1"/>
    </xf>
    <xf numFmtId="0" fontId="29" fillId="29" borderId="10" xfId="0" applyFont="1" applyFill="1" applyBorder="1" applyAlignment="1">
      <alignment vertical="center"/>
    </xf>
    <xf numFmtId="0" fontId="29" fillId="29" borderId="10" xfId="0" applyFont="1" applyFill="1" applyBorder="1" applyAlignment="1">
      <alignment vertical="center" wrapText="1"/>
    </xf>
    <xf numFmtId="0" fontId="32" fillId="29" borderId="10" xfId="0" applyFont="1" applyFill="1" applyBorder="1" applyAlignment="1">
      <alignment wrapText="1"/>
    </xf>
    <xf numFmtId="0" fontId="33" fillId="29" borderId="10" xfId="0" applyFont="1" applyFill="1" applyBorder="1" applyAlignment="1">
      <alignment vertical="center" wrapText="1"/>
    </xf>
    <xf numFmtId="0" fontId="34" fillId="29" borderId="10" xfId="0" applyFont="1" applyFill="1" applyBorder="1" applyAlignment="1">
      <alignment vertical="center"/>
    </xf>
    <xf numFmtId="44" fontId="23" fillId="29" borderId="10" xfId="53" applyNumberFormat="1" applyFont="1" applyFill="1" applyBorder="1" applyAlignment="1">
      <alignment horizontal="center" vertical="center"/>
      <protection/>
    </xf>
    <xf numFmtId="44" fontId="23" fillId="0" borderId="10" xfId="0" applyNumberFormat="1" applyFont="1" applyBorder="1" applyAlignment="1">
      <alignment horizontal="center" vertical="center"/>
    </xf>
    <xf numFmtId="0" fontId="35" fillId="28" borderId="10" xfId="53" applyFont="1" applyFill="1" applyBorder="1" applyAlignment="1">
      <alignment vertical="center" wrapText="1"/>
      <protection/>
    </xf>
    <xf numFmtId="0" fontId="35" fillId="29" borderId="10" xfId="53" applyFont="1" applyFill="1" applyBorder="1" applyAlignment="1">
      <alignment horizontal="center" vertical="center"/>
      <protection/>
    </xf>
    <xf numFmtId="0" fontId="36" fillId="29" borderId="10" xfId="53" applyFont="1" applyFill="1" applyBorder="1" applyAlignment="1">
      <alignment horizontal="center" vertical="center"/>
      <protection/>
    </xf>
    <xf numFmtId="0" fontId="37" fillId="29" borderId="10" xfId="53" applyFont="1" applyFill="1" applyBorder="1" applyAlignment="1">
      <alignment horizontal="center" vertical="center"/>
      <protection/>
    </xf>
    <xf numFmtId="0" fontId="35" fillId="29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28" fillId="0" borderId="12" xfId="0" applyFont="1" applyBorder="1" applyAlignment="1">
      <alignment wrapText="1"/>
    </xf>
    <xf numFmtId="44" fontId="30" fillId="24" borderId="10" xfId="0" applyNumberFormat="1" applyFont="1" applyFill="1" applyBorder="1" applyAlignment="1">
      <alignment vertical="center"/>
    </xf>
    <xf numFmtId="0" fontId="31" fillId="24" borderId="10" xfId="0" applyNumberFormat="1" applyFont="1" applyFill="1" applyBorder="1" applyAlignment="1">
      <alignment horizontal="center" vertical="center"/>
    </xf>
    <xf numFmtId="44" fontId="23" fillId="29" borderId="10" xfId="0" applyNumberFormat="1" applyFont="1" applyFill="1" applyBorder="1" applyAlignment="1">
      <alignment horizontal="center" vertical="center"/>
    </xf>
    <xf numFmtId="0" fontId="24" fillId="29" borderId="10" xfId="53" applyFont="1" applyFill="1" applyBorder="1" applyAlignment="1">
      <alignment horizontal="center" vertical="center" shrinkToFit="1"/>
      <protection/>
    </xf>
    <xf numFmtId="0" fontId="26" fillId="29" borderId="10" xfId="53" applyNumberFormat="1" applyFont="1" applyFill="1" applyBorder="1" applyAlignment="1">
      <alignment horizontal="center" vertical="center"/>
      <protection/>
    </xf>
    <xf numFmtId="0" fontId="26" fillId="29" borderId="10" xfId="0" applyFont="1" applyFill="1" applyBorder="1" applyAlignment="1">
      <alignment vertical="center"/>
    </xf>
    <xf numFmtId="170" fontId="23" fillId="0" borderId="10" xfId="0" applyNumberFormat="1" applyFont="1" applyBorder="1" applyAlignment="1">
      <alignment vertical="center"/>
    </xf>
    <xf numFmtId="0" fontId="25" fillId="29" borderId="10" xfId="53" applyNumberFormat="1" applyFont="1" applyFill="1" applyBorder="1" applyAlignment="1">
      <alignment horizontal="center" vertical="center"/>
      <protection/>
    </xf>
    <xf numFmtId="44" fontId="25" fillId="29" borderId="10" xfId="53" applyNumberFormat="1" applyFont="1" applyFill="1" applyBorder="1" applyAlignment="1">
      <alignment horizontal="center" vertical="center"/>
      <protection/>
    </xf>
    <xf numFmtId="0" fontId="39" fillId="29" borderId="10" xfId="53" applyFont="1" applyFill="1" applyBorder="1" applyAlignment="1">
      <alignment horizontal="left" vertical="center" wrapText="1"/>
      <protection/>
    </xf>
    <xf numFmtId="0" fontId="22" fillId="30" borderId="10" xfId="53" applyFont="1" applyFill="1" applyBorder="1" applyAlignment="1">
      <alignment vertical="center" wrapText="1"/>
      <protection/>
    </xf>
    <xf numFmtId="0" fontId="22" fillId="29" borderId="10" xfId="53" applyFont="1" applyFill="1" applyBorder="1" applyAlignment="1">
      <alignment horizontal="center" vertical="center" shrinkToFit="1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30" borderId="13" xfId="53" applyFont="1" applyFill="1" applyBorder="1" applyAlignment="1">
      <alignment horizontal="left" vertical="center" wrapText="1"/>
      <protection/>
    </xf>
    <xf numFmtId="0" fontId="22" fillId="30" borderId="14" xfId="53" applyFont="1" applyFill="1" applyBorder="1" applyAlignment="1">
      <alignment horizontal="left" vertical="center" wrapText="1"/>
      <protection/>
    </xf>
    <xf numFmtId="0" fontId="22" fillId="30" borderId="15" xfId="53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22" fillId="29" borderId="13" xfId="53" applyFont="1" applyFill="1" applyBorder="1" applyAlignment="1">
      <alignment horizontal="left" vertical="center" shrinkToFit="1"/>
      <protection/>
    </xf>
    <xf numFmtId="0" fontId="22" fillId="29" borderId="14" xfId="53" applyFont="1" applyFill="1" applyBorder="1" applyAlignment="1">
      <alignment horizontal="left" vertical="center" shrinkToFit="1"/>
      <protection/>
    </xf>
    <xf numFmtId="0" fontId="22" fillId="29" borderId="15" xfId="53" applyFont="1" applyFill="1" applyBorder="1" applyAlignment="1">
      <alignment horizontal="left" vertical="center" shrinkToFit="1"/>
      <protection/>
    </xf>
    <xf numFmtId="0" fontId="28" fillId="0" borderId="16" xfId="0" applyFont="1" applyBorder="1" applyAlignment="1">
      <alignment horizontal="center" wrapText="1"/>
    </xf>
    <xf numFmtId="0" fontId="22" fillId="30" borderId="10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IOLOGICS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49">
      <selection activeCell="E6" sqref="E6"/>
    </sheetView>
  </sheetViews>
  <sheetFormatPr defaultColWidth="9.140625" defaultRowHeight="12.75"/>
  <cols>
    <col min="1" max="1" width="8.28125" style="6" customWidth="1"/>
    <col min="2" max="2" width="67.57421875" style="1" customWidth="1"/>
    <col min="3" max="3" width="7.7109375" style="1" customWidth="1"/>
    <col min="4" max="4" width="6.28125" style="59" customWidth="1"/>
    <col min="5" max="5" width="10.7109375" style="5" customWidth="1"/>
    <col min="6" max="6" width="12.28125" style="5" customWidth="1"/>
    <col min="7" max="7" width="6.57421875" style="53" customWidth="1"/>
    <col min="8" max="8" width="12.421875" style="4" customWidth="1"/>
    <col min="9" max="9" width="14.7109375" style="5" customWidth="1"/>
    <col min="10" max="10" width="11.8515625" style="1" customWidth="1"/>
    <col min="11" max="11" width="9.140625" style="1" customWidth="1"/>
    <col min="12" max="12" width="12.57421875" style="1" customWidth="1"/>
    <col min="13" max="13" width="11.421875" style="1" customWidth="1"/>
    <col min="14" max="16384" width="9.140625" style="1" customWidth="1"/>
  </cols>
  <sheetData>
    <row r="1" spans="1:11" ht="48" customHeight="1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60"/>
    </row>
    <row r="2" spans="1:10" s="15" customFormat="1" ht="27" customHeight="1">
      <c r="A2" s="8" t="s">
        <v>33</v>
      </c>
      <c r="B2" s="9" t="s">
        <v>38</v>
      </c>
      <c r="C2" s="10" t="s">
        <v>69</v>
      </c>
      <c r="D2" s="54" t="s">
        <v>65</v>
      </c>
      <c r="E2" s="11" t="s">
        <v>66</v>
      </c>
      <c r="F2" s="12" t="s">
        <v>67</v>
      </c>
      <c r="G2" s="13" t="s">
        <v>68</v>
      </c>
      <c r="H2" s="11" t="s">
        <v>37</v>
      </c>
      <c r="I2" s="14" t="s">
        <v>61</v>
      </c>
      <c r="J2" s="14" t="s">
        <v>62</v>
      </c>
    </row>
    <row r="3" spans="1:11" s="7" customFormat="1" ht="59.25" customHeight="1">
      <c r="A3" s="84" t="s">
        <v>84</v>
      </c>
      <c r="B3" s="84"/>
      <c r="C3" s="84"/>
      <c r="D3" s="84"/>
      <c r="E3" s="84"/>
      <c r="F3" s="84"/>
      <c r="G3" s="84"/>
      <c r="H3" s="84"/>
      <c r="I3" s="84"/>
      <c r="J3" s="84"/>
      <c r="K3" s="71"/>
    </row>
    <row r="4" spans="1:8" s="25" customFormat="1" ht="28.5" customHeight="1">
      <c r="A4" s="16" t="s">
        <v>34</v>
      </c>
      <c r="B4" s="17" t="s">
        <v>24</v>
      </c>
      <c r="C4" s="26">
        <v>20</v>
      </c>
      <c r="D4" s="56" t="s">
        <v>70</v>
      </c>
      <c r="E4" s="18">
        <f>SUM(F6:F9)</f>
        <v>0</v>
      </c>
      <c r="F4" s="18">
        <f>E4*C4</f>
        <v>0</v>
      </c>
      <c r="G4" s="27"/>
      <c r="H4" s="18">
        <f aca="true" t="shared" si="0" ref="H4:H40">ROUND(F4*(G4/100)+F4,2)</f>
        <v>0</v>
      </c>
    </row>
    <row r="5" spans="1:8" s="29" customFormat="1" ht="18.75" customHeight="1">
      <c r="A5" s="72" t="s">
        <v>63</v>
      </c>
      <c r="B5" s="72"/>
      <c r="C5" s="72"/>
      <c r="D5" s="72"/>
      <c r="E5" s="72"/>
      <c r="F5" s="72"/>
      <c r="G5" s="16"/>
      <c r="H5" s="18"/>
    </row>
    <row r="6" spans="1:8" s="25" customFormat="1" ht="127.5">
      <c r="A6" s="16" t="s">
        <v>44</v>
      </c>
      <c r="B6" s="20" t="s">
        <v>71</v>
      </c>
      <c r="C6" s="21">
        <v>1</v>
      </c>
      <c r="D6" s="55" t="s">
        <v>43</v>
      </c>
      <c r="E6" s="22"/>
      <c r="F6" s="22">
        <f>E6*C6</f>
        <v>0</v>
      </c>
      <c r="G6" s="23"/>
      <c r="H6" s="22">
        <f t="shared" si="0"/>
        <v>0</v>
      </c>
    </row>
    <row r="7" spans="1:8" s="25" customFormat="1" ht="24.75" customHeight="1">
      <c r="A7" s="16" t="s">
        <v>45</v>
      </c>
      <c r="B7" s="20" t="s">
        <v>74</v>
      </c>
      <c r="C7" s="21">
        <v>2</v>
      </c>
      <c r="D7" s="55" t="s">
        <v>43</v>
      </c>
      <c r="E7" s="22"/>
      <c r="F7" s="22">
        <f>E7*C7</f>
        <v>0</v>
      </c>
      <c r="G7" s="23"/>
      <c r="H7" s="22">
        <f t="shared" si="0"/>
        <v>0</v>
      </c>
    </row>
    <row r="8" spans="1:8" s="25" customFormat="1" ht="29.25" customHeight="1">
      <c r="A8" s="16" t="s">
        <v>46</v>
      </c>
      <c r="B8" s="20" t="s">
        <v>16</v>
      </c>
      <c r="C8" s="21">
        <v>2</v>
      </c>
      <c r="D8" s="55" t="s">
        <v>43</v>
      </c>
      <c r="E8" s="22"/>
      <c r="F8" s="22">
        <f>E8*C8</f>
        <v>0</v>
      </c>
      <c r="G8" s="23"/>
      <c r="H8" s="22">
        <f t="shared" si="0"/>
        <v>0</v>
      </c>
    </row>
    <row r="9" spans="1:8" s="25" customFormat="1" ht="30.75" customHeight="1">
      <c r="A9" s="16" t="s">
        <v>47</v>
      </c>
      <c r="B9" s="20" t="s">
        <v>17</v>
      </c>
      <c r="C9" s="21">
        <v>1</v>
      </c>
      <c r="D9" s="55" t="s">
        <v>43</v>
      </c>
      <c r="E9" s="22"/>
      <c r="F9" s="22">
        <f>E9*C9</f>
        <v>0</v>
      </c>
      <c r="G9" s="23"/>
      <c r="H9" s="22">
        <f t="shared" si="0"/>
        <v>0</v>
      </c>
    </row>
    <row r="10" spans="1:8" s="25" customFormat="1" ht="25.5">
      <c r="A10" s="16" t="s">
        <v>35</v>
      </c>
      <c r="B10" s="17" t="s">
        <v>22</v>
      </c>
      <c r="C10" s="21">
        <v>4</v>
      </c>
      <c r="D10" s="56" t="s">
        <v>70</v>
      </c>
      <c r="E10" s="18">
        <f>SUM(F12:F16)</f>
        <v>0</v>
      </c>
      <c r="F10" s="18">
        <f>E10*C10</f>
        <v>0</v>
      </c>
      <c r="G10" s="27"/>
      <c r="H10" s="18">
        <f t="shared" si="0"/>
        <v>0</v>
      </c>
    </row>
    <row r="11" spans="1:8" s="29" customFormat="1" ht="20.25" customHeight="1">
      <c r="A11" s="72" t="s">
        <v>63</v>
      </c>
      <c r="B11" s="72"/>
      <c r="C11" s="72"/>
      <c r="D11" s="72"/>
      <c r="E11" s="72"/>
      <c r="F11" s="72"/>
      <c r="G11" s="16"/>
      <c r="H11" s="18"/>
    </row>
    <row r="12" spans="1:8" s="25" customFormat="1" ht="63.75" customHeight="1">
      <c r="A12" s="16" t="s">
        <v>48</v>
      </c>
      <c r="B12" s="20" t="s">
        <v>72</v>
      </c>
      <c r="C12" s="21">
        <v>1</v>
      </c>
      <c r="D12" s="55" t="s">
        <v>43</v>
      </c>
      <c r="E12" s="22"/>
      <c r="F12" s="22">
        <f aca="true" t="shared" si="1" ref="F12:F17">E12*C12</f>
        <v>0</v>
      </c>
      <c r="G12" s="23"/>
      <c r="H12" s="22">
        <f t="shared" si="0"/>
        <v>0</v>
      </c>
    </row>
    <row r="13" spans="1:8" s="25" customFormat="1" ht="40.5" customHeight="1">
      <c r="A13" s="16" t="s">
        <v>49</v>
      </c>
      <c r="B13" s="20" t="s">
        <v>83</v>
      </c>
      <c r="C13" s="21">
        <v>2</v>
      </c>
      <c r="D13" s="55" t="s">
        <v>43</v>
      </c>
      <c r="E13" s="22"/>
      <c r="F13" s="22">
        <f t="shared" si="1"/>
        <v>0</v>
      </c>
      <c r="G13" s="23"/>
      <c r="H13" s="22">
        <f t="shared" si="0"/>
        <v>0</v>
      </c>
    </row>
    <row r="14" spans="1:8" s="25" customFormat="1" ht="39" customHeight="1">
      <c r="A14" s="16" t="s">
        <v>50</v>
      </c>
      <c r="B14" s="20" t="s">
        <v>0</v>
      </c>
      <c r="C14" s="21">
        <v>2</v>
      </c>
      <c r="D14" s="55" t="s">
        <v>43</v>
      </c>
      <c r="E14" s="22"/>
      <c r="F14" s="22">
        <f t="shared" si="1"/>
        <v>0</v>
      </c>
      <c r="G14" s="23"/>
      <c r="H14" s="22">
        <f t="shared" si="0"/>
        <v>0</v>
      </c>
    </row>
    <row r="15" spans="1:8" s="25" customFormat="1" ht="39" customHeight="1">
      <c r="A15" s="16" t="s">
        <v>52</v>
      </c>
      <c r="B15" s="20" t="s">
        <v>100</v>
      </c>
      <c r="C15" s="21">
        <v>1</v>
      </c>
      <c r="D15" s="55" t="s">
        <v>43</v>
      </c>
      <c r="E15" s="22"/>
      <c r="F15" s="22">
        <f t="shared" si="1"/>
        <v>0</v>
      </c>
      <c r="G15" s="23"/>
      <c r="H15" s="22">
        <f t="shared" si="0"/>
        <v>0</v>
      </c>
    </row>
    <row r="16" spans="1:8" s="25" customFormat="1" ht="37.5" customHeight="1">
      <c r="A16" s="16" t="s">
        <v>56</v>
      </c>
      <c r="B16" s="20" t="s">
        <v>102</v>
      </c>
      <c r="C16" s="21">
        <v>1</v>
      </c>
      <c r="D16" s="55" t="s">
        <v>43</v>
      </c>
      <c r="E16" s="22"/>
      <c r="F16" s="22">
        <f t="shared" si="1"/>
        <v>0</v>
      </c>
      <c r="G16" s="23"/>
      <c r="H16" s="22">
        <f t="shared" si="0"/>
        <v>0</v>
      </c>
    </row>
    <row r="17" spans="1:8" s="25" customFormat="1" ht="27" customHeight="1">
      <c r="A17" s="16" t="s">
        <v>36</v>
      </c>
      <c r="B17" s="17" t="s">
        <v>23</v>
      </c>
      <c r="C17" s="26">
        <v>4</v>
      </c>
      <c r="D17" s="56" t="s">
        <v>70</v>
      </c>
      <c r="E17" s="18">
        <f>SUM(F19:F23)</f>
        <v>0</v>
      </c>
      <c r="F17" s="28">
        <f t="shared" si="1"/>
        <v>0</v>
      </c>
      <c r="G17" s="19"/>
      <c r="H17" s="18">
        <f t="shared" si="0"/>
        <v>0</v>
      </c>
    </row>
    <row r="18" spans="1:8" s="29" customFormat="1" ht="16.5" customHeight="1">
      <c r="A18" s="72" t="s">
        <v>63</v>
      </c>
      <c r="B18" s="72"/>
      <c r="C18" s="72"/>
      <c r="D18" s="72"/>
      <c r="E18" s="72"/>
      <c r="F18" s="72"/>
      <c r="G18" s="16"/>
      <c r="H18" s="18"/>
    </row>
    <row r="19" spans="1:8" s="25" customFormat="1" ht="161.25" customHeight="1">
      <c r="A19" s="16" t="s">
        <v>53</v>
      </c>
      <c r="B19" s="20" t="s">
        <v>85</v>
      </c>
      <c r="C19" s="21">
        <v>1</v>
      </c>
      <c r="D19" s="55" t="s">
        <v>43</v>
      </c>
      <c r="E19" s="22"/>
      <c r="F19" s="32">
        <f aca="true" t="shared" si="2" ref="F19:F24">E19*C19</f>
        <v>0</v>
      </c>
      <c r="G19" s="31"/>
      <c r="H19" s="22">
        <f t="shared" si="0"/>
        <v>0</v>
      </c>
    </row>
    <row r="20" spans="1:8" s="25" customFormat="1" ht="29.25" customHeight="1">
      <c r="A20" s="16" t="s">
        <v>54</v>
      </c>
      <c r="B20" s="20" t="s">
        <v>1</v>
      </c>
      <c r="C20" s="21">
        <v>2</v>
      </c>
      <c r="D20" s="55" t="s">
        <v>43</v>
      </c>
      <c r="E20" s="22"/>
      <c r="F20" s="32">
        <f t="shared" si="2"/>
        <v>0</v>
      </c>
      <c r="G20" s="23"/>
      <c r="H20" s="22">
        <f t="shared" si="0"/>
        <v>0</v>
      </c>
    </row>
    <row r="21" spans="1:8" s="25" customFormat="1" ht="22.5" customHeight="1">
      <c r="A21" s="16" t="s">
        <v>55</v>
      </c>
      <c r="B21" s="20" t="s">
        <v>2</v>
      </c>
      <c r="C21" s="21">
        <v>2</v>
      </c>
      <c r="D21" s="55" t="s">
        <v>43</v>
      </c>
      <c r="E21" s="22"/>
      <c r="F21" s="32">
        <f t="shared" si="2"/>
        <v>0</v>
      </c>
      <c r="G21" s="23"/>
      <c r="H21" s="22">
        <f t="shared" si="0"/>
        <v>0</v>
      </c>
    </row>
    <row r="22" spans="1:8" s="25" customFormat="1" ht="38.25">
      <c r="A22" s="16" t="s">
        <v>51</v>
      </c>
      <c r="B22" s="20" t="s">
        <v>101</v>
      </c>
      <c r="C22" s="21">
        <v>1</v>
      </c>
      <c r="D22" s="55" t="s">
        <v>43</v>
      </c>
      <c r="E22" s="22"/>
      <c r="F22" s="32">
        <f t="shared" si="2"/>
        <v>0</v>
      </c>
      <c r="G22" s="23"/>
      <c r="H22" s="22">
        <f t="shared" si="0"/>
        <v>0</v>
      </c>
    </row>
    <row r="23" spans="1:8" s="25" customFormat="1" ht="42" customHeight="1">
      <c r="A23" s="16" t="s">
        <v>28</v>
      </c>
      <c r="B23" s="20" t="s">
        <v>103</v>
      </c>
      <c r="C23" s="21">
        <v>1</v>
      </c>
      <c r="D23" s="55" t="s">
        <v>43</v>
      </c>
      <c r="E23" s="22"/>
      <c r="F23" s="32">
        <f t="shared" si="2"/>
        <v>0</v>
      </c>
      <c r="G23" s="23"/>
      <c r="H23" s="22">
        <f t="shared" si="0"/>
        <v>0</v>
      </c>
    </row>
    <row r="24" spans="1:8" s="25" customFormat="1" ht="25.5" customHeight="1">
      <c r="A24" s="16" t="s">
        <v>39</v>
      </c>
      <c r="B24" s="17" t="s">
        <v>18</v>
      </c>
      <c r="C24" s="26">
        <v>15</v>
      </c>
      <c r="D24" s="56" t="s">
        <v>70</v>
      </c>
      <c r="E24" s="18">
        <f>SUM(F26:F28)</f>
        <v>0</v>
      </c>
      <c r="F24" s="18">
        <f t="shared" si="2"/>
        <v>0</v>
      </c>
      <c r="G24" s="27"/>
      <c r="H24" s="18">
        <f t="shared" si="0"/>
        <v>0</v>
      </c>
    </row>
    <row r="25" spans="1:8" s="29" customFormat="1" ht="14.25" customHeight="1">
      <c r="A25" s="72" t="s">
        <v>63</v>
      </c>
      <c r="B25" s="72"/>
      <c r="C25" s="72"/>
      <c r="D25" s="72"/>
      <c r="E25" s="72"/>
      <c r="F25" s="72"/>
      <c r="G25" s="16"/>
      <c r="H25" s="18"/>
    </row>
    <row r="26" spans="1:8" s="25" customFormat="1" ht="51">
      <c r="A26" s="16" t="s">
        <v>57</v>
      </c>
      <c r="B26" s="20" t="s">
        <v>86</v>
      </c>
      <c r="C26" s="55">
        <v>1</v>
      </c>
      <c r="D26" s="55" t="s">
        <v>43</v>
      </c>
      <c r="E26" s="22"/>
      <c r="F26" s="52">
        <f>E26*C26</f>
        <v>0</v>
      </c>
      <c r="G26" s="23"/>
      <c r="H26" s="22">
        <f t="shared" si="0"/>
        <v>0</v>
      </c>
    </row>
    <row r="27" spans="1:8" s="25" customFormat="1" ht="27" customHeight="1">
      <c r="A27" s="16" t="s">
        <v>58</v>
      </c>
      <c r="B27" s="20" t="s">
        <v>78</v>
      </c>
      <c r="C27" s="55">
        <v>3</v>
      </c>
      <c r="D27" s="55" t="s">
        <v>43</v>
      </c>
      <c r="E27" s="22"/>
      <c r="F27" s="52">
        <f>E27*C27</f>
        <v>0</v>
      </c>
      <c r="G27" s="23"/>
      <c r="H27" s="22">
        <f t="shared" si="0"/>
        <v>0</v>
      </c>
    </row>
    <row r="28" spans="1:8" s="25" customFormat="1" ht="28.5" customHeight="1">
      <c r="A28" s="16" t="s">
        <v>59</v>
      </c>
      <c r="B28" s="20" t="s">
        <v>79</v>
      </c>
      <c r="C28" s="55">
        <v>3</v>
      </c>
      <c r="D28" s="55" t="s">
        <v>43</v>
      </c>
      <c r="E28" s="22"/>
      <c r="F28" s="52">
        <f>E28*C28</f>
        <v>0</v>
      </c>
      <c r="G28" s="23"/>
      <c r="H28" s="22">
        <f t="shared" si="0"/>
        <v>0</v>
      </c>
    </row>
    <row r="29" spans="1:8" s="25" customFormat="1" ht="18" customHeight="1">
      <c r="A29" s="16" t="s">
        <v>40</v>
      </c>
      <c r="B29" s="17" t="s">
        <v>25</v>
      </c>
      <c r="C29" s="56">
        <v>4</v>
      </c>
      <c r="D29" s="56" t="s">
        <v>70</v>
      </c>
      <c r="E29" s="18">
        <f>SUM(F31:F33)</f>
        <v>0</v>
      </c>
      <c r="F29" s="44">
        <f>E29*C29</f>
        <v>0</v>
      </c>
      <c r="G29" s="27"/>
      <c r="H29" s="18">
        <f t="shared" si="0"/>
        <v>0</v>
      </c>
    </row>
    <row r="30" spans="1:8" s="29" customFormat="1" ht="18.75" customHeight="1">
      <c r="A30" s="72" t="s">
        <v>32</v>
      </c>
      <c r="B30" s="72"/>
      <c r="C30" s="72"/>
      <c r="D30" s="72"/>
      <c r="E30" s="72"/>
      <c r="F30" s="72"/>
      <c r="G30" s="16"/>
      <c r="H30" s="18"/>
    </row>
    <row r="31" spans="1:8" s="25" customFormat="1" ht="36.75" customHeight="1">
      <c r="A31" s="16" t="s">
        <v>60</v>
      </c>
      <c r="B31" s="20" t="s">
        <v>3</v>
      </c>
      <c r="C31" s="21">
        <v>1</v>
      </c>
      <c r="D31" s="55" t="s">
        <v>43</v>
      </c>
      <c r="E31" s="22"/>
      <c r="F31" s="22">
        <f>E31*C31</f>
        <v>0</v>
      </c>
      <c r="G31" s="23"/>
      <c r="H31" s="22">
        <f t="shared" si="0"/>
        <v>0</v>
      </c>
    </row>
    <row r="32" spans="1:8" s="25" customFormat="1" ht="28.5" customHeight="1">
      <c r="A32" s="16" t="s">
        <v>64</v>
      </c>
      <c r="B32" s="20" t="s">
        <v>80</v>
      </c>
      <c r="C32" s="21">
        <v>3</v>
      </c>
      <c r="D32" s="55" t="s">
        <v>43</v>
      </c>
      <c r="E32" s="22"/>
      <c r="F32" s="22">
        <f>E32*C32</f>
        <v>0</v>
      </c>
      <c r="G32" s="23"/>
      <c r="H32" s="22">
        <f t="shared" si="0"/>
        <v>0</v>
      </c>
    </row>
    <row r="33" spans="1:8" s="25" customFormat="1" ht="26.25" customHeight="1">
      <c r="A33" s="16" t="s">
        <v>27</v>
      </c>
      <c r="B33" s="20" t="s">
        <v>81</v>
      </c>
      <c r="C33" s="21">
        <v>3</v>
      </c>
      <c r="D33" s="55" t="s">
        <v>43</v>
      </c>
      <c r="E33" s="22"/>
      <c r="F33" s="22">
        <f>E33*C33</f>
        <v>0</v>
      </c>
      <c r="G33" s="23"/>
      <c r="H33" s="22">
        <f t="shared" si="0"/>
        <v>0</v>
      </c>
    </row>
    <row r="34" spans="1:8" s="25" customFormat="1" ht="28.5" customHeight="1">
      <c r="A34" s="16" t="s">
        <v>42</v>
      </c>
      <c r="B34" s="17" t="s">
        <v>26</v>
      </c>
      <c r="C34" s="26">
        <v>5</v>
      </c>
      <c r="D34" s="56" t="s">
        <v>70</v>
      </c>
      <c r="E34" s="18">
        <f>SUM(F36:F40)</f>
        <v>0</v>
      </c>
      <c r="F34" s="18">
        <f>E34*C34</f>
        <v>0</v>
      </c>
      <c r="G34" s="27"/>
      <c r="H34" s="18">
        <f t="shared" si="0"/>
        <v>0</v>
      </c>
    </row>
    <row r="35" spans="1:8" s="29" customFormat="1" ht="18" customHeight="1">
      <c r="A35" s="72" t="s">
        <v>63</v>
      </c>
      <c r="B35" s="72"/>
      <c r="C35" s="72"/>
      <c r="D35" s="72"/>
      <c r="E35" s="72"/>
      <c r="F35" s="72"/>
      <c r="G35" s="16"/>
      <c r="H35" s="18"/>
    </row>
    <row r="36" spans="1:8" s="25" customFormat="1" ht="90.75" customHeight="1">
      <c r="A36" s="16" t="s">
        <v>30</v>
      </c>
      <c r="B36" s="20" t="s">
        <v>87</v>
      </c>
      <c r="C36" s="21">
        <v>1</v>
      </c>
      <c r="D36" s="55" t="s">
        <v>43</v>
      </c>
      <c r="E36" s="22"/>
      <c r="F36" s="22">
        <f>E36*C36</f>
        <v>0</v>
      </c>
      <c r="G36" s="23"/>
      <c r="H36" s="22">
        <f t="shared" si="0"/>
        <v>0</v>
      </c>
    </row>
    <row r="37" spans="1:8" s="25" customFormat="1" ht="26.25" customHeight="1">
      <c r="A37" s="16" t="s">
        <v>29</v>
      </c>
      <c r="B37" s="20" t="s">
        <v>4</v>
      </c>
      <c r="C37" s="21">
        <v>2</v>
      </c>
      <c r="D37" s="55" t="s">
        <v>43</v>
      </c>
      <c r="E37" s="22"/>
      <c r="F37" s="22">
        <f>E37*C37</f>
        <v>0</v>
      </c>
      <c r="G37" s="23"/>
      <c r="H37" s="22">
        <f t="shared" si="0"/>
        <v>0</v>
      </c>
    </row>
    <row r="38" spans="1:8" s="25" customFormat="1" ht="29.25" customHeight="1">
      <c r="A38" s="16" t="s">
        <v>31</v>
      </c>
      <c r="B38" s="20" t="s">
        <v>5</v>
      </c>
      <c r="C38" s="21">
        <v>2</v>
      </c>
      <c r="D38" s="55" t="s">
        <v>43</v>
      </c>
      <c r="E38" s="22"/>
      <c r="F38" s="22">
        <f>E38*C38</f>
        <v>0</v>
      </c>
      <c r="G38" s="23"/>
      <c r="H38" s="22">
        <f t="shared" si="0"/>
        <v>0</v>
      </c>
    </row>
    <row r="39" spans="1:8" s="25" customFormat="1" ht="42" customHeight="1">
      <c r="A39" s="16" t="s">
        <v>75</v>
      </c>
      <c r="B39" s="20" t="s">
        <v>104</v>
      </c>
      <c r="C39" s="21">
        <v>1</v>
      </c>
      <c r="D39" s="55" t="s">
        <v>43</v>
      </c>
      <c r="E39" s="22"/>
      <c r="F39" s="22">
        <f>E39*C39</f>
        <v>0</v>
      </c>
      <c r="G39" s="23"/>
      <c r="H39" s="22">
        <f t="shared" si="0"/>
        <v>0</v>
      </c>
    </row>
    <row r="40" spans="1:8" s="25" customFormat="1" ht="27" customHeight="1">
      <c r="A40" s="16" t="s">
        <v>76</v>
      </c>
      <c r="B40" s="20" t="s">
        <v>6</v>
      </c>
      <c r="C40" s="21">
        <v>1</v>
      </c>
      <c r="D40" s="55" t="s">
        <v>43</v>
      </c>
      <c r="E40" s="22"/>
      <c r="F40" s="22">
        <f>E40*C40</f>
        <v>0</v>
      </c>
      <c r="G40" s="23"/>
      <c r="H40" s="22">
        <f t="shared" si="0"/>
        <v>0</v>
      </c>
    </row>
    <row r="41" spans="1:8" s="3" customFormat="1" ht="12.75">
      <c r="A41" s="73" t="s">
        <v>41</v>
      </c>
      <c r="B41" s="74"/>
      <c r="C41" s="74"/>
      <c r="D41" s="74"/>
      <c r="E41" s="74"/>
      <c r="F41" s="2">
        <f>F4+F10+F17+F24+F29+F34</f>
        <v>0</v>
      </c>
      <c r="G41" s="2"/>
      <c r="H41" s="2">
        <f>H4+H10+H17+H24+H29+H34</f>
        <v>0</v>
      </c>
    </row>
    <row r="42" spans="1:10" s="7" customFormat="1" ht="49.5" customHeight="1">
      <c r="A42" s="76" t="s">
        <v>88</v>
      </c>
      <c r="B42" s="77"/>
      <c r="C42" s="77"/>
      <c r="D42" s="77"/>
      <c r="E42" s="77"/>
      <c r="F42" s="77"/>
      <c r="G42" s="77"/>
      <c r="H42" s="77"/>
      <c r="I42" s="77"/>
      <c r="J42" s="78"/>
    </row>
    <row r="43" spans="1:8" s="25" customFormat="1" ht="63.75">
      <c r="A43" s="16" t="s">
        <v>34</v>
      </c>
      <c r="B43" s="17" t="s">
        <v>89</v>
      </c>
      <c r="C43" s="26">
        <v>3</v>
      </c>
      <c r="D43" s="56" t="s">
        <v>70</v>
      </c>
      <c r="E43" s="44">
        <f>SUM(F44:F46)</f>
        <v>0</v>
      </c>
      <c r="F43" s="18">
        <f>E43*C43</f>
        <v>0</v>
      </c>
      <c r="G43" s="27"/>
      <c r="H43" s="18">
        <f>ROUND(F43*(G43/100)+F43,2)</f>
        <v>0</v>
      </c>
    </row>
    <row r="44" spans="1:8" s="35" customFormat="1" ht="240.75" customHeight="1">
      <c r="A44" s="33" t="s">
        <v>44</v>
      </c>
      <c r="B44" s="70" t="s">
        <v>90</v>
      </c>
      <c r="C44" s="34">
        <v>1</v>
      </c>
      <c r="D44" s="57" t="s">
        <v>43</v>
      </c>
      <c r="E44" s="52"/>
      <c r="F44" s="52">
        <f>E44*C44</f>
        <v>0</v>
      </c>
      <c r="G44" s="23"/>
      <c r="H44" s="22">
        <f>ROUND(F44*(G44/100)+F44,2)</f>
        <v>0</v>
      </c>
    </row>
    <row r="45" spans="1:8" s="35" customFormat="1" ht="69.75" customHeight="1">
      <c r="A45" s="64" t="s">
        <v>45</v>
      </c>
      <c r="B45" s="24" t="s">
        <v>105</v>
      </c>
      <c r="C45" s="34">
        <v>2</v>
      </c>
      <c r="D45" s="57" t="s">
        <v>43</v>
      </c>
      <c r="E45" s="52"/>
      <c r="F45" s="69">
        <f>E45*C45</f>
        <v>0</v>
      </c>
      <c r="G45" s="68"/>
      <c r="H45" s="69">
        <f>ROUND(F45*G45/100+F45,2)</f>
        <v>0</v>
      </c>
    </row>
    <row r="46" spans="1:8" s="35" customFormat="1" ht="41.25" customHeight="1">
      <c r="A46" s="64" t="s">
        <v>46</v>
      </c>
      <c r="B46" s="24" t="s">
        <v>91</v>
      </c>
      <c r="C46" s="34">
        <v>4</v>
      </c>
      <c r="D46" s="57" t="s">
        <v>43</v>
      </c>
      <c r="E46" s="52"/>
      <c r="F46" s="69">
        <f>E46*C46</f>
        <v>0</v>
      </c>
      <c r="G46" s="68"/>
      <c r="H46" s="69">
        <f>ROUND(F46*G46/100+F46,2)</f>
        <v>0</v>
      </c>
    </row>
    <row r="47" spans="1:8" s="3" customFormat="1" ht="15" customHeight="1">
      <c r="A47" s="73" t="s">
        <v>41</v>
      </c>
      <c r="B47" s="74"/>
      <c r="C47" s="74"/>
      <c r="D47" s="74"/>
      <c r="E47" s="75"/>
      <c r="F47" s="61">
        <f>F43</f>
        <v>0</v>
      </c>
      <c r="G47" s="62"/>
      <c r="H47" s="61">
        <f>H43</f>
        <v>0</v>
      </c>
    </row>
    <row r="48" spans="1:10" s="7" customFormat="1" ht="27.75" customHeight="1">
      <c r="A48" s="76" t="s">
        <v>92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8" s="25" customFormat="1" ht="96" customHeight="1">
      <c r="A49" s="16" t="s">
        <v>34</v>
      </c>
      <c r="B49" s="20" t="s">
        <v>97</v>
      </c>
      <c r="C49" s="21">
        <v>300</v>
      </c>
      <c r="D49" s="55" t="s">
        <v>43</v>
      </c>
      <c r="E49" s="52"/>
      <c r="F49" s="22">
        <f>E49*C49</f>
        <v>0</v>
      </c>
      <c r="G49" s="23"/>
      <c r="H49" s="22">
        <f>ROUND(F49*(G49/100)+F49,2)</f>
        <v>0</v>
      </c>
    </row>
    <row r="50" spans="1:10" s="7" customFormat="1" ht="57" customHeight="1">
      <c r="A50" s="76" t="s">
        <v>93</v>
      </c>
      <c r="B50" s="77"/>
      <c r="C50" s="77"/>
      <c r="D50" s="77"/>
      <c r="E50" s="77"/>
      <c r="F50" s="77"/>
      <c r="G50" s="77"/>
      <c r="H50" s="77"/>
      <c r="I50" s="77"/>
      <c r="J50" s="78"/>
    </row>
    <row r="51" spans="1:8" s="25" customFormat="1" ht="69.75" customHeight="1">
      <c r="A51" s="16" t="s">
        <v>34</v>
      </c>
      <c r="B51" s="36" t="s">
        <v>7</v>
      </c>
      <c r="C51" s="26">
        <v>90</v>
      </c>
      <c r="D51" s="56" t="s">
        <v>70</v>
      </c>
      <c r="E51" s="44">
        <f>F53+F54</f>
        <v>0</v>
      </c>
      <c r="F51" s="18">
        <f>E51*C51</f>
        <v>0</v>
      </c>
      <c r="G51" s="23"/>
      <c r="H51" s="18">
        <f aca="true" t="shared" si="3" ref="H51:H61">ROUND(F51*(G51/100)+F51,2)</f>
        <v>0</v>
      </c>
    </row>
    <row r="52" spans="1:8" s="29" customFormat="1" ht="19.5" customHeight="1">
      <c r="A52" s="80" t="s">
        <v>63</v>
      </c>
      <c r="B52" s="81"/>
      <c r="C52" s="81"/>
      <c r="D52" s="81"/>
      <c r="E52" s="82"/>
      <c r="F52" s="37"/>
      <c r="G52" s="30"/>
      <c r="H52" s="18"/>
    </row>
    <row r="53" spans="1:10" s="25" customFormat="1" ht="59.25" customHeight="1">
      <c r="A53" s="45" t="s">
        <v>44</v>
      </c>
      <c r="B53" s="24" t="s">
        <v>98</v>
      </c>
      <c r="C53" s="21">
        <v>1</v>
      </c>
      <c r="D53" s="55" t="s">
        <v>43</v>
      </c>
      <c r="E53" s="52"/>
      <c r="F53" s="22">
        <f>E53*C53</f>
        <v>0</v>
      </c>
      <c r="G53" s="23"/>
      <c r="H53" s="22">
        <f>ROUND(F53*(G53/100)+F53,2)</f>
        <v>0</v>
      </c>
      <c r="I53" s="46"/>
      <c r="J53" s="47"/>
    </row>
    <row r="54" spans="1:10" s="25" customFormat="1" ht="114.75">
      <c r="A54" s="16" t="s">
        <v>45</v>
      </c>
      <c r="B54" s="20" t="s">
        <v>99</v>
      </c>
      <c r="C54" s="21">
        <v>1</v>
      </c>
      <c r="D54" s="55" t="s">
        <v>43</v>
      </c>
      <c r="E54" s="52"/>
      <c r="F54" s="22">
        <f aca="true" t="shared" si="4" ref="F54:F61">E54*C54</f>
        <v>0</v>
      </c>
      <c r="G54" s="23"/>
      <c r="H54" s="22">
        <f t="shared" si="3"/>
        <v>0</v>
      </c>
      <c r="I54" s="46"/>
      <c r="J54" s="47"/>
    </row>
    <row r="55" spans="1:10" s="66" customFormat="1" ht="81.75" customHeight="1">
      <c r="A55" s="16" t="s">
        <v>8</v>
      </c>
      <c r="B55" s="20" t="s">
        <v>73</v>
      </c>
      <c r="C55" s="21">
        <v>4</v>
      </c>
      <c r="D55" s="55" t="s">
        <v>43</v>
      </c>
      <c r="E55" s="52"/>
      <c r="F55" s="22">
        <f t="shared" si="4"/>
        <v>0</v>
      </c>
      <c r="G55" s="65"/>
      <c r="H55" s="22">
        <f t="shared" si="3"/>
        <v>0</v>
      </c>
      <c r="I55" s="50"/>
      <c r="J55" s="51"/>
    </row>
    <row r="56" spans="1:10" s="25" customFormat="1" ht="31.5" customHeight="1">
      <c r="A56" s="16" t="s">
        <v>14</v>
      </c>
      <c r="B56" s="20" t="s">
        <v>94</v>
      </c>
      <c r="C56" s="41">
        <v>10</v>
      </c>
      <c r="D56" s="55" t="s">
        <v>43</v>
      </c>
      <c r="E56" s="52"/>
      <c r="F56" s="22">
        <f t="shared" si="4"/>
        <v>0</v>
      </c>
      <c r="G56" s="23"/>
      <c r="H56" s="22">
        <f t="shared" si="3"/>
        <v>0</v>
      </c>
      <c r="I56" s="43"/>
      <c r="J56" s="48"/>
    </row>
    <row r="57" spans="1:10" s="42" customFormat="1" ht="16.5" customHeight="1">
      <c r="A57" s="38" t="s">
        <v>82</v>
      </c>
      <c r="B57" s="39" t="s">
        <v>95</v>
      </c>
      <c r="C57" s="21">
        <v>1</v>
      </c>
      <c r="D57" s="58" t="s">
        <v>43</v>
      </c>
      <c r="E57" s="63"/>
      <c r="F57" s="22">
        <f t="shared" si="4"/>
        <v>0</v>
      </c>
      <c r="G57" s="40"/>
      <c r="H57" s="22">
        <f t="shared" si="3"/>
        <v>0</v>
      </c>
      <c r="I57" s="49"/>
      <c r="J57" s="47"/>
    </row>
    <row r="58" spans="1:10" s="25" customFormat="1" ht="15" customHeight="1">
      <c r="A58" s="16" t="s">
        <v>40</v>
      </c>
      <c r="B58" s="20" t="s">
        <v>19</v>
      </c>
      <c r="C58" s="21">
        <v>4</v>
      </c>
      <c r="D58" s="55" t="s">
        <v>43</v>
      </c>
      <c r="E58" s="52"/>
      <c r="F58" s="22">
        <f t="shared" si="4"/>
        <v>0</v>
      </c>
      <c r="G58" s="23"/>
      <c r="H58" s="22">
        <f t="shared" si="3"/>
        <v>0</v>
      </c>
      <c r="I58" s="46"/>
      <c r="J58" s="47"/>
    </row>
    <row r="59" spans="1:10" s="25" customFormat="1" ht="15.75" customHeight="1">
      <c r="A59" s="16" t="s">
        <v>42</v>
      </c>
      <c r="B59" s="20" t="s">
        <v>20</v>
      </c>
      <c r="C59" s="21">
        <v>10</v>
      </c>
      <c r="D59" s="55" t="s">
        <v>43</v>
      </c>
      <c r="E59" s="52"/>
      <c r="F59" s="22">
        <f t="shared" si="4"/>
        <v>0</v>
      </c>
      <c r="G59" s="23"/>
      <c r="H59" s="22">
        <f t="shared" si="3"/>
        <v>0</v>
      </c>
      <c r="I59" s="46"/>
      <c r="J59" s="47"/>
    </row>
    <row r="60" spans="1:10" s="25" customFormat="1" ht="65.25" customHeight="1">
      <c r="A60" s="16" t="s">
        <v>9</v>
      </c>
      <c r="B60" s="20" t="s">
        <v>96</v>
      </c>
      <c r="C60" s="21">
        <v>5</v>
      </c>
      <c r="D60" s="55" t="s">
        <v>77</v>
      </c>
      <c r="E60" s="52"/>
      <c r="F60" s="22">
        <f t="shared" si="4"/>
        <v>0</v>
      </c>
      <c r="G60" s="23"/>
      <c r="H60" s="22">
        <f t="shared" si="3"/>
        <v>0</v>
      </c>
      <c r="I60" s="46"/>
      <c r="J60" s="47"/>
    </row>
    <row r="61" spans="1:10" s="25" customFormat="1" ht="16.5" customHeight="1">
      <c r="A61" s="16" t="s">
        <v>15</v>
      </c>
      <c r="B61" s="20" t="s">
        <v>21</v>
      </c>
      <c r="C61" s="21">
        <v>3</v>
      </c>
      <c r="D61" s="55" t="s">
        <v>77</v>
      </c>
      <c r="E61" s="52"/>
      <c r="F61" s="22">
        <f t="shared" si="4"/>
        <v>0</v>
      </c>
      <c r="G61" s="23"/>
      <c r="H61" s="22">
        <f t="shared" si="3"/>
        <v>0</v>
      </c>
      <c r="I61" s="46"/>
      <c r="J61" s="47"/>
    </row>
    <row r="62" spans="1:8" s="3" customFormat="1" ht="18.75" customHeight="1">
      <c r="A62" s="79" t="s">
        <v>41</v>
      </c>
      <c r="B62" s="79"/>
      <c r="C62" s="79"/>
      <c r="D62" s="79"/>
      <c r="E62" s="79"/>
      <c r="F62" s="2">
        <f>F51+F55+F56+F57+F58+F59+F60+F61</f>
        <v>0</v>
      </c>
      <c r="G62" s="2"/>
      <c r="H62" s="2">
        <f>H51+H55+H56+H57+H58+H59+H60+H61</f>
        <v>0</v>
      </c>
    </row>
    <row r="64" spans="6:8" ht="12.75">
      <c r="F64" s="5" t="s">
        <v>67</v>
      </c>
      <c r="H64" s="4" t="s">
        <v>37</v>
      </c>
    </row>
    <row r="65" spans="5:10" ht="12.75">
      <c r="E65" s="5" t="s">
        <v>10</v>
      </c>
      <c r="F65" s="5">
        <f>F41</f>
        <v>0</v>
      </c>
      <c r="H65" s="53">
        <f>H41</f>
        <v>0</v>
      </c>
      <c r="I65" s="67"/>
      <c r="J65" s="5"/>
    </row>
    <row r="66" spans="5:10" ht="12.75">
      <c r="E66" s="5" t="s">
        <v>11</v>
      </c>
      <c r="F66" s="5">
        <f>F47</f>
        <v>0</v>
      </c>
      <c r="H66" s="53">
        <f>H47</f>
        <v>0</v>
      </c>
      <c r="I66" s="67"/>
      <c r="J66" s="5"/>
    </row>
    <row r="67" spans="5:10" ht="12.75">
      <c r="E67" s="5" t="s">
        <v>12</v>
      </c>
      <c r="F67" s="5">
        <f>F49</f>
        <v>0</v>
      </c>
      <c r="H67" s="53">
        <f>H49</f>
        <v>0</v>
      </c>
      <c r="I67" s="67"/>
      <c r="J67" s="5"/>
    </row>
    <row r="68" spans="5:10" ht="12.75">
      <c r="E68" s="5" t="s">
        <v>13</v>
      </c>
      <c r="F68" s="5">
        <f>F62</f>
        <v>0</v>
      </c>
      <c r="H68" s="53">
        <f>H62</f>
        <v>0</v>
      </c>
      <c r="I68" s="67"/>
      <c r="J68" s="5"/>
    </row>
    <row r="69" spans="6:10" ht="12.75">
      <c r="F69" s="5">
        <f>SUM(F65:F68)</f>
        <v>0</v>
      </c>
      <c r="G69" s="5"/>
      <c r="H69" s="5">
        <f>SUM(H65:H68)</f>
        <v>0</v>
      </c>
      <c r="I69" s="67"/>
      <c r="J69" s="5"/>
    </row>
  </sheetData>
  <sheetProtection/>
  <mergeCells count="15">
    <mergeCell ref="A62:E62"/>
    <mergeCell ref="A50:J50"/>
    <mergeCell ref="A52:E52"/>
    <mergeCell ref="A1:J1"/>
    <mergeCell ref="A30:F30"/>
    <mergeCell ref="A11:F11"/>
    <mergeCell ref="A18:F18"/>
    <mergeCell ref="A3:J3"/>
    <mergeCell ref="A41:E41"/>
    <mergeCell ref="A35:F35"/>
    <mergeCell ref="A5:F5"/>
    <mergeCell ref="A47:E47"/>
    <mergeCell ref="A25:F25"/>
    <mergeCell ref="A48:J48"/>
    <mergeCell ref="A42:J42"/>
  </mergeCells>
  <printOptions/>
  <pageMargins left="0.32" right="0.27" top="0.54" bottom="0.67" header="0.5" footer="0.38"/>
  <pageSetup horizontalDpi="600" verticalDpi="600" orientation="landscape" paperSize="9" scale="90" r:id="rId1"/>
  <headerFooter alignWithMargins="0">
    <oddFooter>&amp;L&amp;P&amp;C&amp;"Garamond,Normalny"&amp;9załącznik nr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2023-05-08T07:18:29Z</cp:lastPrinted>
  <dcterms:created xsi:type="dcterms:W3CDTF">2014-12-05T06:10:29Z</dcterms:created>
  <dcterms:modified xsi:type="dcterms:W3CDTF">2023-05-08T09:36:33Z</dcterms:modified>
  <cp:category/>
  <cp:version/>
  <cp:contentType/>
  <cp:contentStatus/>
</cp:coreProperties>
</file>