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ZP_220_03_20" sheetId="1" r:id="rId1"/>
    <sheet name="przetarg 2015" sheetId="2" state="hidden" r:id="rId2"/>
  </sheets>
  <definedNames>
    <definedName name="_xlnm.Print_Area" localSheetId="1">'przetarg 2015'!$A$145:$J$172</definedName>
    <definedName name="_xlnm.Print_Area" localSheetId="0">'ZP_220_03_20'!$A$1:$J$68</definedName>
    <definedName name="_xlnm.Print_Titles" localSheetId="1">'przetarg 2015'!$146:$146</definedName>
  </definedNames>
  <calcPr fullCalcOnLoad="1"/>
</workbook>
</file>

<file path=xl/comments2.xml><?xml version="1.0" encoding="utf-8"?>
<comments xmlns="http://schemas.openxmlformats.org/spreadsheetml/2006/main">
  <authors>
    <author>Zdziaława Wutke</author>
  </authors>
  <commentList>
    <comment ref="B139" authorId="0">
      <text>
        <r>
          <rPr>
            <b/>
            <sz val="9"/>
            <rFont val="Tahoma"/>
            <family val="2"/>
          </rPr>
          <t>Zdziaława Wutke: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<sst xmlns="http://schemas.openxmlformats.org/spreadsheetml/2006/main" count="713" uniqueCount="299">
  <si>
    <t>RAZEM ZADANIE NR 4</t>
  </si>
  <si>
    <t>RAZEM ZADANIE NR 5</t>
  </si>
  <si>
    <t>RAZEM ZADANIE NR 6</t>
  </si>
  <si>
    <t>Pinceta mikrochirurgiczna anatomiczna, dł. 95mm, prosta, końce tępe</t>
  </si>
  <si>
    <t>Pęsetka do ILM typu Eckardt, 23G wielorazowa, precyzyjnie łapiąca końcem, z powiększona siłą chwytu, rękojeść w pozycji zamkniętej walcowata, na rękojeści kolorowy kod paskowy w celu identyfikacji narzędzia. Długość całkowita 151mm (+/-5mm), średnica 6,2mm (+/-2mm). W zestawie z pojemnikiem do sterylizacji, adapterem do płukania oraz osłonką ochronną.</t>
  </si>
  <si>
    <t>Igła fletowa 23G, pasywna, z silikonowym powiększonym rezerwuarem, z możliwością wymiany rezerwuaru, do końcówek typu soft-tip z konektorem luer-lock, z możliwością podłączenia końcówek o rozmiarach 20/23/25/27G. Wielorazowa</t>
  </si>
  <si>
    <t>Mikronożyczki do witrektomii, 23G, proste, ostrza ostro zakończone, tytanowa rękojeść w pozycji zamkniętej walcowata, na rękojeścci kolorowy kod paskowy w celu identyfikacji narzędzia. Długość całkowita 154mm (+/-2mm), średnica 6,4mm (+/-0,2mm). W zestawie z pojemnikiem do sterylizacji, adapterem do płukania oraz osłonką ochronną</t>
  </si>
  <si>
    <t>Vat (%)</t>
  </si>
  <si>
    <t>Cena jednostkowa netto</t>
  </si>
  <si>
    <t>Wartość netto</t>
  </si>
  <si>
    <t>Cena jednostkowa brutto</t>
  </si>
  <si>
    <t>Wartość brutto</t>
  </si>
  <si>
    <t>Producent</t>
  </si>
  <si>
    <t>RAZEM</t>
  </si>
  <si>
    <t>X</t>
  </si>
  <si>
    <t>Opis przedmiotu zamówienia</t>
  </si>
  <si>
    <t>Lp.</t>
  </si>
  <si>
    <t>Igłotrzymacz mikrochirurgiczny, długość 110mm, szczęki proste, bez nacięć</t>
  </si>
  <si>
    <t>Nożyczki mikrochirurgiczne typu Vannas, proste, długość 85mm, końce ostre, długość ostrza 6mm</t>
  </si>
  <si>
    <t>Rozwórka oczna z drutu sprężystego typu Baraque, rozwartość 42mm, szerokość zaczepu 12mm</t>
  </si>
  <si>
    <t>Rozwórka oczna z ramionami rozsuwanymi, blokowanymi śrubą, maksymalne rozwarcie 25mm, długość zaczepu 8mm, szerokość zaczepu 6mm</t>
  </si>
  <si>
    <t>Pinceta mikroanatomiczna typu Colibri, długość 75mm, prosta, końce z odsadzeniem (wzmocnieniem) ostre</t>
  </si>
  <si>
    <t>Trzonek do skalpela nr 3, długość 125mm</t>
  </si>
  <si>
    <t>Nożyczki mikrochirurgiczne typu Vannas, odgięte, długość 85mm, końce ostre, długość ostrza 6mm</t>
  </si>
  <si>
    <t>Zamawiana liczba na okres 18 miesięcy</t>
  </si>
  <si>
    <t>Numery katalogowe</t>
  </si>
  <si>
    <t>RAZEM ZADANIE NR 1</t>
  </si>
  <si>
    <t>RAZEM ZADANIE NR 3</t>
  </si>
  <si>
    <t>Nożyczki oczne proste do spojówki, długość ok. 100mm, do spojówki, końce ostre, długość ostrza ok. 20mm</t>
  </si>
  <si>
    <t>Pinceta mikrochirurgiczna prosta typu Colibri, 1x2 ząbki, długość 75mm, wymiar końca szczęk 0,25x0,25mm (wysxszer.)</t>
  </si>
  <si>
    <t>Pęsetka do witrektomii typu Eckardt wielorazowa, precyzyjnie łapiąca końcem, 23G/0,6 mm, rękojeść w pozycji zamkniętej walcowata, na rękojeści kolorowy kod paskowy w celu identyfikacji narzędzia. Długość całkowita 151mm (+/-5mm), średnica 6,2mm (+/-0,2mm). W zestawie z pojemnikiem do sterylizacji, adapterem do płukania oraz osłonką ochronną.</t>
  </si>
  <si>
    <t>Mikronożyczki do witrektomii typu Eckardt 25G, wertykalne, zagięte, ostrza ostro zakończone, dolne ostrze zaokrąglone, tytanowa rękojeść w pozycji zamkniętej walcowata, na rękojeści kolorowy kod paskowy w celu identyfikacji narzędzia. Długość całkowita 154mm (+/-2mm), średnica 6,2mm (+/-0,2mm). W zestawie z pojemnikiem do sterylizacji, adapterem do płukania oraz osłonką ochronną</t>
  </si>
  <si>
    <t>Pęsetka do ILM 25G (0,5mm) wielorazowa, precyzyjnie łapiąca końcem, rękojeść w pozycji zamkniętej walcowata, na rękojeści kolorowy kod paskowy w celu identyfikacji narzędzia. Długość całkowita 153mm (+/-5mm), średnica 6,2mm (+/-0,2mm). W zestawie z pojemnikiem do sterylizacji, adapterem do płukania oraz osłonką ochronną.</t>
  </si>
  <si>
    <t>Mikronożyczki do witrektomii 25G (0,5mm), horyzontalne, zagięte zgodnie z krzywizną siatkówki, zakrzywione ostrze o długości 2mm, rękojeść w pozycji zamkniętej walcowata, na rękojeści kolorowy kod paskowy w celu identyfikacji narzędzia. Długość całkowita 153mm (+/-2mm), średnica 6,2mm (+/-0,2mm). W zestawie z pojemnikiem do sterylizacji, adapterem do płukania oraz osłonką ochronną</t>
  </si>
  <si>
    <t>Pęsetka do witrektomii typu Eckardt wielorazowa, precyzyjnie łapiąca końcem, 25G (0,5mm), rękojeść w pozycji zamkniętej walcowata, na rękojeści kolorowy kod paskowy w celu identyfikacji narzędzia. Długość całkowita 151mm (+/-5mm), średnica 6,2mm (+/-0,2mm). W zestawie z pojemnikiem do sterylizacji, adapterem do płukania oraz osłonką ochronną.</t>
  </si>
  <si>
    <t>Pęseta fiksacyjna do rogówki. W kształcie litery U, prosta. Końcówka w kształcie litery U z ząbkami 1x2 o długości 0,12mm. Długość całkowita 110mm.</t>
  </si>
  <si>
    <t>Pęseta fiksacyjna do rogówki. W kształcie litery U-Boresa, zagięta. Końcówka w kształcie litery U z ząbkami 1x2 o długości 0,12mm. Rączka płaska. Długość całkowita 110mm.</t>
  </si>
  <si>
    <t xml:space="preserve">Pęseta do naciągania szwów. Szorstka, prosta - Catalano. Długość płaszczyzny trzymającej 10mm, szerokość 0,6mm, długość całkowita 90mm. </t>
  </si>
  <si>
    <t xml:space="preserve">Pęseta do naciągania szwów. Gładka. Długość płaszczyzny trzymającej 5mm, szerokość 0,34mm, długość całkowita 86mm. </t>
  </si>
  <si>
    <t>Znacznik do rogówki Thortona - 8 ostrzy, o średnicy 14mm. Okrągłatytanowa rączka o średnicy 5mm. Długość całkowita 120mm.</t>
  </si>
  <si>
    <t>Rozwórka typu Cook, duża, otwieranie przy pomocy śruby, szerokość części podtrzymującej powiekę 15mm, długość ramienia 4,5cm</t>
  </si>
  <si>
    <t>Imadło bez zamka, 7mm delikatnie wygięte, długość całkowita ok. 108mm</t>
  </si>
  <si>
    <t>Pęseta do kapsuloreksji, bardzo delikatna, zagięta pod kątem, długość części chwytnej ok. 13mm, długość całkowita ok. 11cm</t>
  </si>
  <si>
    <r>
      <t>Czoper typu Nagahara, prosty, długość końcówki ostrej 1,25mm, kąt cięcia 0</t>
    </r>
    <r>
      <rPr>
        <sz val="10"/>
        <rFont val="Arial"/>
        <family val="0"/>
      </rPr>
      <t>°</t>
    </r>
    <r>
      <rPr>
        <sz val="10"/>
        <rFont val="Arial CE"/>
        <family val="2"/>
      </rPr>
      <t>, 45</t>
    </r>
    <r>
      <rPr>
        <sz val="10"/>
        <rFont val="Arial"/>
        <family val="0"/>
      </rPr>
      <t>°</t>
    </r>
    <r>
      <rPr>
        <sz val="10"/>
        <rFont val="Arial CE"/>
        <family val="2"/>
      </rPr>
      <t xml:space="preserve"> wycięcie, 14mm od czubka do zgięcia. Okrągła tytanowa rękojeść 123,5mm.</t>
    </r>
  </si>
  <si>
    <t>Wziernik ginekologiczny typu Kallmorgen, składający się z 2 części o długości 200mm, o wymiarach łyżki 95x39mm (dł.xszer. części roboczej)</t>
  </si>
  <si>
    <t>Pinceta mikrochirurgiczna typu Gerald, prosta, poprzecznie ząbkowana, płaska rączka, długość 250mm</t>
  </si>
  <si>
    <t>Pinceta anatomiczna, atraumatyczna typu De Bakey, odgięta 40 stopni, szerokość szczęki 2mm, długość 200mm</t>
  </si>
  <si>
    <t>Kleszcze atraumatyczne typu Rampley, proste, z zamkiem, długość 250mm</t>
  </si>
  <si>
    <t>Kleszczyki jelitowe typu Boys-Allis, proste, 5x6 ząbków, ząbki ostre, długość 155mm</t>
  </si>
  <si>
    <t>Kleszczyki naczyniowe delikatne typu Halsted, proste, skok ząbków 0,7mm, długość 185mm</t>
  </si>
  <si>
    <t>Kleszczyki naczyniowe delikatne typu Bengolea, proste, końce robocze tępe, długość 245mm</t>
  </si>
  <si>
    <t>Kleszczyki preparacyjne typu Gemini, odgięte, długość 230mm</t>
  </si>
  <si>
    <t>Kleszczyki naczyniowe typu Heiss, delikatne, odgięte, skok ząbków 0,7mm, długość 195mm</t>
  </si>
  <si>
    <t>Kleszczyki preparacyjne typu Wikstroem, odgięte, skok ząbków 0,9mm, długość 205mm</t>
  </si>
  <si>
    <t>Kleszczyki preparacyjne typu Kantrowitz, odgięte, długość 275mm</t>
  </si>
  <si>
    <t>Kleszczyki preparacyjne typu Lawrence, odgięte, długość 270mm</t>
  </si>
  <si>
    <t>Kleszczyki histerektomijne typu Phaneuf, proste, długość 210mm</t>
  </si>
  <si>
    <t>Kleszczyki histerektomijne typu Maingot, proste, końcówka robocza 1x2 ząbki, długość 210mm</t>
  </si>
  <si>
    <t>Kleszczyki histerektomijne Model Wiedeński, odgięte, długość 245mm</t>
  </si>
  <si>
    <t>Kleszczyki histerektomijne typu Gwilliam, proste, długość 200mm</t>
  </si>
  <si>
    <t>Kleszczyki histerektomijne typu Gwilliam, odgięte, długość 200mm</t>
  </si>
  <si>
    <t>Kleszczyki histerektomijne typu Berkele-Bonney, odgięte, końcówka robocza 1x2 ząbki, długość 200mm</t>
  </si>
  <si>
    <t>Imadło chirurgiczne typu Masson, z zapadką dolną, szczęki proste, z nacięciami krzyżowymi i kanalikiem, długość 265mm</t>
  </si>
  <si>
    <t>Imadło chirurgiczne typu Haney, z zapadką, część robocza z twardą wkładką, szczęki ząbkowane krzyżowo, skok 0,5mm, zakrzywione, ramiona proste, długość 200mm</t>
  </si>
  <si>
    <t>Hak operacyjny typu Hoesel, 100x30mm, długość 250mm</t>
  </si>
  <si>
    <t>Rozszerzacz maciczny typu Hegar, jednostronny, średnica 1mm, długość 185mm</t>
  </si>
  <si>
    <t>Rozszerzacz maciczny typu Hegar, jednostronny, średnica 1,5mm, długość 185mm</t>
  </si>
  <si>
    <t>Rozszerzacz maciczny typu Hegar, jednostronny, średnica 2mm, długość 185mm</t>
  </si>
  <si>
    <t>Rozszerzacz maciczny typu Hegar, jednostronny, średnica 2,5mm, długość 185mm</t>
  </si>
  <si>
    <t>Rozszerzacz maciczny typu Hegar, jednostronny, średnica 3mm, długość 185mm</t>
  </si>
  <si>
    <t>Rozszerzacz maciczny typu Hegar, jednostronny, średnica 3,5mm, długość 185mm</t>
  </si>
  <si>
    <t>Rozszerzacz maciczny typu Hegar, jednostronny, średnica 4mm, długość 185mm</t>
  </si>
  <si>
    <t>Rozszerzacz maciczny typu Hegar, jednostronny, średnica 4,5mm, długość 185mm</t>
  </si>
  <si>
    <t>Rozszerzacz maciczny typu Hegar, jednostronny, średnica 5mm, długość 185mm</t>
  </si>
  <si>
    <t>Rozszerzacz maciczny typu Hegar, jednostronny, średnica 5,5mm, długość 185mm</t>
  </si>
  <si>
    <t>Rozszerzacz maciczny typu Hegar, jednostronny, średnica 6mm, długość 185mm</t>
  </si>
  <si>
    <t>Rozszerzacz maciczny typu Hegar, jednostronny, średnica 6,5mm, długość 185mm</t>
  </si>
  <si>
    <t>Rozszerzacz maciczny typu Hegar, jednostronny, średnica 7mm, długość 185mm</t>
  </si>
  <si>
    <t>Rozszerzacz maciczny typu Hegar, jednostronny, średnica 7,5mm, długość 185mm</t>
  </si>
  <si>
    <t>Rozszerzacz maciczny typu Hegar, jednostronny, średnica 8mm, długość 185mm</t>
  </si>
  <si>
    <t>Skrobaczka ginekologiczna typu Recamier, 12", figura 00, ostra, szerokość 4,5mm, szyjka sztywna, długość maksymalna 300mm</t>
  </si>
  <si>
    <t>Nożyczki preparacyjne typu Metzenbaum, odgięte, końce tęto-tępe, długość 180mm</t>
  </si>
  <si>
    <t>Nożyczki preparacyjne typu Nelson-Metzenbaum, odgięte, końce tępo-tępe, długość 250mm</t>
  </si>
  <si>
    <t>Kleszczyki naczyniowe delikatne typu Crile, odgięte, skok ząbków 0,7mm, długość 160mm</t>
  </si>
  <si>
    <t>Zestaw wzierników ginekologiczny typu Kristeller (łyżka dolna), wymiary 70x27mm, długość 175mm</t>
  </si>
  <si>
    <t>Wziernik ginekologiczny typu Breisky, jednołyżkowy, model wiedeński, wielkość łyżki 130x20mm, długość 320mm</t>
  </si>
  <si>
    <t>Wziernik ginekologiczny typu Breisky, jednołyżkowy, model wiedeński, wielkość łyżki 130x25mm, długość 320mm</t>
  </si>
  <si>
    <t>Wziernik ginekologiczny typu Breisky, jednołyżkowy, model wiedeński, wielkość łyżki 100x20mm, długość 320mm</t>
  </si>
  <si>
    <t>Kleszczyki naczyniowe do anastomosy typu Satinsky, szczęki z nacięciami krzyżowymi, długość 265mm</t>
  </si>
  <si>
    <t>Kleszczyki naczyniowe do anastomosy typu Baby-Satinsky, szczęki z nacięciami krzyżowymi, długość 150mm</t>
  </si>
  <si>
    <t>Nożyczki preparacyjne typu Lexer, proste, ostrza tępo-tępe wąskie, długość 165mm</t>
  </si>
  <si>
    <t>Pinceta anatomiczna średnioszeroka, prosta, długość 160mm</t>
  </si>
  <si>
    <t>Pinceta anatomiczna standard, prosta, długość 115mm</t>
  </si>
  <si>
    <t>Pinceta anatomiczna standard, prosta, długość 145mm</t>
  </si>
  <si>
    <t>Pinceta anatomiczna standard, prosta, długość 160mm</t>
  </si>
  <si>
    <t>Pinceta anatomiczna wzór szwedzki, prosta, długość 150mm</t>
  </si>
  <si>
    <t>Nóż amputacyjny typu Liston, długość cięcia 220mm</t>
  </si>
  <si>
    <t>Piła do kości typu Langenbeck 235mm</t>
  </si>
  <si>
    <t>Imadło laparoskopowe do szycia, bransze zakrzywione w lewo, rękojeść w osi narzędzia, zapinka wyłączana, Luer do mycia i suszenie wnętrza instrumentu, średnica 5 mm, długość 33 cm</t>
  </si>
  <si>
    <t>Zawór trójdrożny z dźwignią ssanie-płukanie, rozbieralny w celu mycia i dezynfekcji na maksymalnie 4 elementy, autoklawowalny, wielorazowy</t>
  </si>
  <si>
    <t>Przewody do insuflacji, do zaoferowanych trokarów oraz do i insuflatora firmy Richard Wolf posiadanego przez Zamawiającego</t>
  </si>
  <si>
    <t>Wkłady do instrumentów histeroskopowych typu HySafe firmy Richard Wolf posiadanych przez Zamawiającego, średnicy 5Fr, typy końcówek złożone w dwóch bransz</t>
  </si>
  <si>
    <t>Wkłady do instrumentów histeroskopowych typu HySafe firmy Richard Wolf posiadanych przez Zamawiającego, średnicy 7Fr, typy końcówek złożone w dwóch bransz</t>
  </si>
  <si>
    <t>Uchwyt do modułowych małych kleszczyków HySafe firmy Richard Wolf posiadanych przez Zamawiającego, z zabezpieczeniem przed przeciążeniem</t>
  </si>
  <si>
    <t>Elektroda bipolarna, średnicy 5 Fr, histeroskopowa</t>
  </si>
  <si>
    <t>Manipulator maciczny: rozbieralny na maksimum dwie części (nie licząc części jednorazowych), z podłączeniem do światłowodu lub przenośnego źródła światła, z podświetlanym kielichem umożliwiającym uwidocznienie światłem miejsca kolpotomii, atraumatyczny, działający na zasadzie podsysania, uniwersalna wielkość, z silikonowymi, jednorazowymi kielichami umożliwiającymi bezpieczne cięcie narzędziami mono i bipolarnymi, sonda wyskalowana i o regulowanej długości, w komplecie z autoklawowalnym, odłączanym, bateryjnym źródłem światła typu LED</t>
  </si>
  <si>
    <t>Narzędzie laparoskopowe, obie bransze ruchome, średnica 5mm, z podłączeniem do koagulacji bipolarnej bez zapinki, rozbieralny do mycia (3 elementy: rączka, tubus, wkład pracujący), zatrzaskowe składanie instrumentu, długość robocza 33cm, obrotowy, autoklawowalny, typ końcówki roboczej atraumatyczny</t>
  </si>
  <si>
    <t>Wkład do narzędzi laparoskopowych, bipolarnych, średnicy 5mm, długości 330mm, firmy Richard Wolf posiadanych przez Zamawiającego, typ końcówki roboczej atraumatyczny</t>
  </si>
  <si>
    <t>Korkociąg do mięśniaków, średnica 5mm, długość robocza 310-330mm</t>
  </si>
  <si>
    <t>Piramidalny grot do powyższego trokaru</t>
  </si>
  <si>
    <t>Nasadka redukcyjna do instrumentów laparoskopowych z 10mm na 5mm, zapinana na trokar, wymienna uszczelka, wielorazowa autoklawowalna</t>
  </si>
  <si>
    <t>Elektroda guzikowa, wysokiej częstotliwości, 5mm, monopolarna, z kanałem ssąco-płuczącym, dł. robocza 310-320mm, z możliwością podłączenia zaworu trójdrożnego z dźwignią ssanie-płukanie, autoklawowalna, wielorazowa</t>
  </si>
  <si>
    <t>Igła Veresa. Długość minimalna 12cm. Wielorazowego użytku, autoklawalna. Z plastikowym kranikiem montowalnym zatrzaskowo i wymienialnym bez użycia dodatkowych narzędzi w warunkach sterylnych pola operacyjnego przez personel medyczny.</t>
  </si>
  <si>
    <t>Wkład monopolarny. Z systemem zamykania szczęk uniemożliwiającym przypadkowe przyszczypnięcie tkanek przez mechanizm mocujący bransz, do płaszczy 5mm. Kompatybilne z płaszczami firmy Richard Wolf posiadanymi przez Zamawiajacego. Monoploarne, długości roboczej 310-330mm, typ końcówki chwytajaca.</t>
  </si>
  <si>
    <t>Wkład monopolarny. Z systemem zamykania szczęk uniemożliwiającym przypadkowe przyszczypnięcie tkanek przez mechanizm mocujący bransz, do płaszczy 5mm. Kompatybilne z płaszczami firmy Richard Wolf posiadanymi przez Zamawiajacego. Monoploarne, długości roboczej 310-330mm, typ końcówki preparacyjna.</t>
  </si>
  <si>
    <t>Uchwyt obrotowy do narzędzi. Monopolarny, rączka uniwersalna do płaszczy śr. 3,5mm, 5mm i 10mm oraz wkładów monopolarnych i chwytających. Z obustronną możliwością blokady/zwolnienia zatrzasku. Kompatybilne z wkładami laparoskopowymi firmy Richard Wolf posiadanymi przez Zamawiajacego.</t>
  </si>
  <si>
    <t>Płaszcz do narzędzi monopolarnych. Średnica 5mm. Montowane zatrzaskowo. Kompatybilne z wkładami laparoskopowymi firmy Richard Wolf posiadanymi przez Zamawiajacego.</t>
  </si>
  <si>
    <t>Piramidalny grot do powyższego trokaru 10mm</t>
  </si>
  <si>
    <t>Wkład chwytający. Z systemem zamykania szczęk uniemożliwiającym przypadkowe przyszczypnięcie tkanek przez mechanizm mocujący bransz, do płaszczy 3,5mm. Monoploarny, długości roboczej 310-330mm, typ końcówki chwytajaca/preparacyjna.</t>
  </si>
  <si>
    <t>Wkład typu nożyczki. Do płaszczy 3,5mm. Monoploarny, długości roboczej 310-330mm, typ końcówki nożyczki.</t>
  </si>
  <si>
    <t>Płaszcz do narzędzi monopolarnych. Średnica 3,5mm. Montowane zatrzaskowo. Izolowane.</t>
  </si>
  <si>
    <t>Wkład monopolarny. Do płaszczy 5mm. Kompatybilne z płaszczami firmy Richard Wolf posiadanymi przez Zamawiajacego. Monoploarne, długości roboczej 310-330mm, typ końcówki nożyczki.</t>
  </si>
  <si>
    <t>Imadło laparoskopowe do szycia, bransze zakrzywione w lewo, rękojeść w osi narzędzia, zapinka wyłączana, Luer do mycia i suszenie wnętrza instrumentu, średnica 5 mm, długość 31cm</t>
  </si>
  <si>
    <t>Uchwyt obrotowy do narzędzi. Bez zapięcia, zatrzaskowe mocowanie płaszcza. Rączka uniwersalna do płaszczy średnicy 3,5mm, 5mm i 10mm. Z podłączeniem do koagulacji.</t>
  </si>
  <si>
    <t>Piramidalny grot do powyższego trokaru 3,5mm</t>
  </si>
  <si>
    <t>Elektroda guzikowa, wysokiej częstotliwości, 5mm, monopolarna, z kanałem ssąco-płuczącym, dł. robocza 310-320mm, z możliwością podłączenia zaworu trójdrożnego z dźwignią ssanie-płukanie, autoklawowalna, wielorazowa. Kompatybilna z zaworem trójdrożnym firmy Richard Wolf posiadanym przez Zamawiającego.</t>
  </si>
  <si>
    <t>Elektroda hakowa. Monopolarna, średnicy 3,5mm, wielorazowa, autoklawowalna.</t>
  </si>
  <si>
    <t>Zawór trójdrożny z dźwignią ssanie-płukanie, rozbieralny w celu mycia i dezynfekcji na maksymalnie 4 elementy, autoklawowalny, wielorazowy. Kompatybilny z elektrodą firmy Richard Wolf posiadaną przez Zamawiającego.</t>
  </si>
  <si>
    <t>Kabel monopolarny. Kompatybilny z zaoferowanymi narzędziami oraz diatermią posiadaną przez Zamawiającego.</t>
  </si>
  <si>
    <t>Uszczelka. Zestaw niezbędnych uszczelek do zaoferowanego asortymentu. Minimum 5 sztuk w zestawie.</t>
  </si>
  <si>
    <t>Nasadka redukcyjna do instrumentów laparoskopowych z 10mm na 5mm, zapinana na trokar, wymienna uszczelka, wielorazowa autoklawowalna. W komplecie 5 sztuk.</t>
  </si>
  <si>
    <t>Piramidalny grot do powyższego trokaru 5mm</t>
  </si>
  <si>
    <t>Stożek użebrowany. Do uszczelnienia miejsca wprowadzenia trokara, wyposażony w dwa mocowania szwów. Kompatybilny z posiadanym przez Zamawiającego trokarem firmy Storz o średnicy 6mm.</t>
  </si>
  <si>
    <t>Kaniula trokara. Średnica 11mm, długość robocza 10,5cm. Gładka, koniec dystalny ścięty. Z rozbieralnym kranikiem do podłączenia insuflacji. Kompatybilna z zaworem i gwoździem firmy Storz.</t>
  </si>
  <si>
    <t>Zawór kaniuli trokara 11mm. Z mechanizmem klapkowym otwieranym pod naporem instrumentu i ręcznie przy pomocy dedykowanej dźwigni. Kompatybilny z kaniulą firmy Storz.</t>
  </si>
  <si>
    <t>Uszczelka. Silikonowa do zaworu trokara. Kompatybilna z zaworem trokara 11m firmy Storz.</t>
  </si>
  <si>
    <t>Trokar kompletny. Średnica kaniuli 10-11mm, długość robocza 10-11cm. Komplet (kaniula gładka, ścięta z przyłączem Luer-Lock i kranikiem do podłączenia insuflacji; zawór kaniuli trokara, z klapą otwieraną pod naporem instrumentu i ręcznie przy pomocy dedykowanej dźwigni; gwóźdź ostry).</t>
  </si>
  <si>
    <t>Trokar kompletny. Średnica kaniuli 5-6mm, długość robocza 10-11cm. Komplet (kaniula gładka, ścięta z przyłączem Luer-Lock i kranikiem do podłączenia insuflacji; zawór kaniuli trokara, z klapą otwieraną pod naporem instrumentu i ręcznie przy pomocy dedykowanej dźwigni; gwóźdź ostry).</t>
  </si>
  <si>
    <t xml:space="preserve">Nożyczki. Ostrza zakrzywione, ząbkowane, oba ruchome. Monopolarne, obrotowe, rozbieralne. Komplet: uchwyt plastikowy bez zapinki, tubus izolowany z przyłączem do przepłukiwania, wkład roboczy. Średnica 5mm, długość 36cm. </t>
  </si>
  <si>
    <t xml:space="preserve">Kleszcze chwytające. Bioplarne, obrotowe, rozbieralne. Komplet: uchwyt bez zapinki, tubus izolowany z przyłączem do przepłukiwania, wkład roboczy. Średnica 5mm, długość 36cm. </t>
  </si>
  <si>
    <t xml:space="preserve">Kleszczyki. Bioplarne, do zamykania dużych naczyń. Końcówka radełkowana typu Maryland. Uchwyt z przewodem długości minimum 4m kompatybilny z urządzeniem typ VIO posiadanym przez Zamawiającego. Średnica 5mm, długość minimalna 34cm. </t>
  </si>
  <si>
    <t xml:space="preserve">Elektroda koagulująco-preparacyjna. Haczykowa, kształt L, monopolarna. Średnica 5mm, długość 36cm. </t>
  </si>
  <si>
    <t xml:space="preserve">Instrument do cięcia i koagulacji. Wielorazowy. Końcówka zakrzywiona z częściami tnąco-chwytnymi. Część robocza radełkowana. Przewód długości minimum 4m. Średnica 5mm, długość 32cm. </t>
  </si>
  <si>
    <t xml:space="preserve">Kabel. Wielorazowy do monopolarnych instrumentów laparoskopowych. Wtyk 5mm, długość minimalna 3m. </t>
  </si>
  <si>
    <t xml:space="preserve">Kabel. Wielorazowy do bipolarnych instrumentów laparoskopowych. Długość minimalna 3m. Do diatermii VIO posiadanej przez Zamawiającego. </t>
  </si>
  <si>
    <t>Pojemnik do sterylizacji i przechowywania instrumentów. Plastikowy, pokrywa przeźroczysta, perforowana, dno pojemnika perforowane, umożliwiające umieszczenie kołków mocujących, wysłane matą silikonową. W zestawie kołki mocujące oraz paski silikonowe do przymocowania instrumentów. Wymiary zewnętrzne (szer.xgł.xwys.) 525x240x70mm.</t>
  </si>
  <si>
    <t>Optyka laparoskopowa. Kąt patrzenia 0 stopni, średnica 5mm, długość 29cm. Możliwość sterylizacji w autoklawie. Obudowa optyki zaopatrzona w kod QR lub DataMatrix umożliwiający szybką identyfikację optyki przez systemy skanujące wykorzystywane w centralnych sterylizatorniach.</t>
  </si>
  <si>
    <t>Optyka laparoskopowa. Kąt patrzenia 0 stopni, średnica 10mm, długość 31cm. Możliwość sterylizacji w autoklawie. Obudowa optyki zaopatrzona w kod QR lub DataMatrix umożliwiający szybką identyfikację optyki przez systemy skanujące wykorzystywane w centralnych sterylizatorniach.</t>
  </si>
  <si>
    <t>Tuba trokara. 11x80mm. Gwintowana, z zaworem insuflacyjnym, kranik bezobsługowy, silikonowa uszczelka klapkowa zdejmowana do mycia.</t>
  </si>
  <si>
    <t>Ostrze trokara. 11x80mm. Trójkątna końcówka</t>
  </si>
  <si>
    <t>Redukcja. Typu korek. 13/11-5,5mm.</t>
  </si>
  <si>
    <t>Redukcja. Wkład/tuba. 10-5mm.</t>
  </si>
  <si>
    <t>Tuba trokara. 5,5x80mm. Gwintowana, z nierozbieralnym zaworem, kranik bezobsługowy.</t>
  </si>
  <si>
    <t>Ostrze trokara. 5,5x80mm. Trójkątna końcówka</t>
  </si>
  <si>
    <t>Zestaw płucząco-ssący. Skład: uchwyt, zawór, tuba/rurka). Rękojeść ssąco-płuczaca z oddzielnymi dźwigniami ssania i irygacji pozwalającymi na płynną regulację ssania i irygacji. Średnica kanału ssącego w rączce minimum 5mm. Możliwość wymiany kanałów ssącego i irygacyjnego przez użytkownika w rękojeści ssaco-płuczącej. Wszystkie elementy autoklawowalne. Rurka/tuba ssąco-płucząca do montowania w rękojeści, średnica minimum 5mm, długość minimum 36cm z otworami na końcu.</t>
  </si>
  <si>
    <t>Kleszcze typu Johan. Bipolarne. Średnica 5mm, długość 33cm, długość ramion końcówki chwytającej 16,5mm. Rozbieralne (wkład, tubus, uchwyt z grubego tworzywa z przyłączem do koagulacji bipolarnej). Składane na zasadzie szybkozłącza (brak gwintu). Obracane płynnie, bez przeskoków powodowanych przez ząbki.</t>
  </si>
  <si>
    <t>Kleszczyki chwytające typu Claw. 2x3 zęby, średnica 5mm, długość 33cm, długość ramion końcówki chwytającej 28mm. Rączka z zamkiem. Rozbieralne (wkład, tubus, uchwyt z grubego tworzywa). Składane na zasadzie szybkozłącza (brak gwintu). Obracane płynnie, bez przeskoków powodowanych przez ząbki.</t>
  </si>
  <si>
    <t>Imadło laparoskopowe. Rozbieralne. Zagięte w prawo. Średnica 5mm, długość 33cm, uchwyt w linii narzędzia. Rączka z zamkiem. Przyłącze Luer-Lock do mycia tubusa.</t>
  </si>
  <si>
    <t>Nożyczki typu Metzenbaum. Średnica 5mm, długość 33cm, długość ramion końcówki chwytającej 19mm. Rączka bez zamka. Rozbieralne (wkład, tubus, uchwyt z grubego tworzywa z przyłączem do koagulacji monopolarnej). Składane na zasadzie szybkozłącza (brak gwintu). Obracane płynnie, bez przeskoków powodowanych przez ząbki. Przedłużona izolacja płaszcza w części dystalnej.</t>
  </si>
  <si>
    <t>Wkład do nożyczek typu Metzenbaum. Średnica 5mm, długość 33cm.</t>
  </si>
  <si>
    <t>Kabel monopolarny. Wtyk 8mm, długość 3,5m.</t>
  </si>
  <si>
    <t>Kabel bipolarny. Długość 3,5m. Dwu-wtykowy. Kompatybilny z ESG-400 ERBE VIO.</t>
  </si>
  <si>
    <t>Kleszczyki laparoskopowe. Preparacyjne typu Overholt. Zagięte pod kątem 90 stopni. Rozbieralne. Czteroczęściowe, wielorazowe. Długość robocza 370mm, średnica 10mm. Wraz z ergonomiczną rękojeścią bez blokady.</t>
  </si>
  <si>
    <t>Zadanie nr 8: Narzędzia laparoskopowe wielokrotnego użytku</t>
  </si>
  <si>
    <t>Hak do mięśnia oka. Długość całkowita 13cm, zagięcia 1cm.</t>
  </si>
  <si>
    <t>Szpatułka do tęczówki. Szerokość 1mm, długość całkowita 13cm.</t>
  </si>
  <si>
    <t>Trepan wielorazowy do przeszczepu rogówki. Nr 8,5mm; 9,0mm; 9,5mm; 10,00mm</t>
  </si>
  <si>
    <t>Nożyczki Castroviejo rogówkowe, mocno zagięte. Prawe.</t>
  </si>
  <si>
    <t>Nożyczki Castroviejo rogówkowe, mocno zagięte. Lewe.</t>
  </si>
  <si>
    <t>Końcówka irygacyjno-aspiracyjna. Do operacji zaćmy metodą dwuręczną. Komplet. Średnica zewnętrzna 0,9mm.</t>
  </si>
  <si>
    <t>Pinceta anatomiczna typu McPherson, delikatna, zagięta pod kątem 45°, długość części chwytnej od 8mm do 11mm, długość całkowita od 80mm do 107mm</t>
  </si>
  <si>
    <r>
      <t xml:space="preserve">Narzędzie laparoskopowe, atraumatyczne, średnicy 5mm, długość robocza 310-330 mm, jednoczęściowe, autoklawowalne, wielorazowe, z kanałem do mycia narzędzia, </t>
    </r>
    <r>
      <rPr>
        <sz val="10"/>
        <color indexed="8"/>
        <rFont val="Arial CE"/>
        <family val="0"/>
      </rPr>
      <t>typ końcówki roboczej typu zwężającego się, precyzyjne</t>
    </r>
  </si>
  <si>
    <r>
      <t xml:space="preserve">Narzędzie laparoskopowe typu nożyczki </t>
    </r>
    <r>
      <rPr>
        <sz val="10"/>
        <color indexed="8"/>
        <rFont val="Arial CE"/>
        <family val="0"/>
      </rPr>
      <t>„Metzenbaum”</t>
    </r>
    <r>
      <rPr>
        <sz val="10"/>
        <rFont val="Arial CE"/>
        <family val="0"/>
      </rPr>
      <t>, średnicy 5 mm, długość robocza 310-330mm, jednoczęściowe, autoklawowalne, wielorazowe, z kanałem do mycia narzędzia</t>
    </r>
    <r>
      <rPr>
        <sz val="10"/>
        <color indexed="8"/>
        <rFont val="Arial CE"/>
        <family val="0"/>
      </rPr>
      <t xml:space="preserve"> </t>
    </r>
  </si>
  <si>
    <r>
      <t xml:space="preserve">Narzędzie laparoskopowe, atraumatyczne, średnicy 5mm, długość robocza 310-330mm, jednoczęściowe, autoklawowalne, wielorazowe, z kanałem do mycia narzędzia, </t>
    </r>
    <r>
      <rPr>
        <sz val="10"/>
        <color indexed="8"/>
        <rFont val="Arial CE"/>
        <family val="0"/>
      </rPr>
      <t>typ końcówki roboczej z zębami i poprzecznymi rowkami, do mięśniaków</t>
    </r>
  </si>
  <si>
    <r>
      <t xml:space="preserve">Narzędzie laparoskopowe, atraumatyczne, średnicy 5mm, długość robocza 310-330mm, jednoczęściowe, autoklawowalne, wielorazowe, z kanałem do mycia narzędzia, </t>
    </r>
    <r>
      <rPr>
        <sz val="10"/>
        <color indexed="8"/>
        <rFont val="Arial CE"/>
        <family val="0"/>
      </rPr>
      <t>typ końcówki roboczej do delikatnych tkanek</t>
    </r>
  </si>
  <si>
    <r>
      <t xml:space="preserve">Narzędzie laparoskopowe, atraumatyczne, średnicy 5mm, długość robocza 310-330 mm, jednoczęściowe, autoklawowalne, wielorazowe, z kanałem do mycia narzędzia, </t>
    </r>
    <r>
      <rPr>
        <sz val="10"/>
        <color indexed="8"/>
        <rFont val="Arial CE"/>
        <family val="0"/>
      </rPr>
      <t>typ końcówki roboczej z zębami typu krokodyl</t>
    </r>
  </si>
  <si>
    <r>
      <t xml:space="preserve">Narzędzie laparoskopowe, średnicy 5mm, długość robocza 310-330mm, jednoczęściowe, autoklawowalne, wielorazowe, z kanałem do mycia narzędzia, </t>
    </r>
    <r>
      <rPr>
        <sz val="10"/>
        <color indexed="8"/>
        <rFont val="Arial CE"/>
        <family val="0"/>
      </rPr>
      <t>typ końcówki roboczej typu „Maryland”</t>
    </r>
  </si>
  <si>
    <r>
      <t xml:space="preserve">Trokar wielorazowy, gwintowany, do instrumentów 5mm, długość 10cm, kurek zamykający typu Luer do podłączenia insuflacji, rozbieralny, zawór automatyczny (magnetyczny, kulkowy), proste zakończenie kaniuli, autoklawowalny,  </t>
    </r>
    <r>
      <rPr>
        <sz val="10"/>
        <rFont val="Arial CE"/>
        <family val="0"/>
      </rPr>
      <t>z plastikowym kranikiem montowalnym zatrzaskowo</t>
    </r>
  </si>
  <si>
    <r>
      <t xml:space="preserve">Trokar wielorazowy, gładki, do instrumentów 5mm, długość 10cm, kurek zamykający typu Luer do podłączenia insuflacji, rozbieralny, zawór automatyczny (magnetyczny, kulkowy), proste zakończenie kaniuli, autoklawowalny,  </t>
    </r>
    <r>
      <rPr>
        <sz val="10"/>
        <rFont val="Arial CE"/>
        <family val="0"/>
      </rPr>
      <t>z plastikowym kranikiem montowalnym zatrzaskowo</t>
    </r>
  </si>
  <si>
    <r>
      <t xml:space="preserve">Trokar wielorazowy, gładki, do instrumentów 10 mm, długość 10 cm, kurek zamykający typu Luer do podłączenia insuflacji, rozbieralny, zawór automatyczny (magnetyczny, kulkowy), proste zakończenie kaniuli autoklawowalny, </t>
    </r>
    <r>
      <rPr>
        <sz val="10"/>
        <rFont val="Arial CE"/>
        <family val="0"/>
      </rPr>
      <t>z plastikowym kranikiem montowalnym zatrzaskowo</t>
    </r>
  </si>
  <si>
    <r>
      <t xml:space="preserve">Trokar laparoskopowy. Wielorazowy, wyposażony w gwintowaną tuleję, do instrumentów 3,5mm, długość 10cm, kurek zamykający typu Luer do podłączenia insuflacji, rozbieralny, zawór automatyczny (magnetyczny, kulkowy), proste zakończenie kaniuli, autoklawowalny,  </t>
    </r>
    <r>
      <rPr>
        <sz val="10"/>
        <rFont val="Arial CE"/>
        <family val="0"/>
      </rPr>
      <t>z plastikowym kranikiem montowalnym zatrzaskowo i wymienialnym bez użycia dodatkowych narzędzi w warunkach sterylnych pola operacyjnego przez personel medyczny</t>
    </r>
  </si>
  <si>
    <r>
      <t xml:space="preserve">Trokar laparoskopowy. Wielorazowy, do instrumentów 3,5mm, długość 10cm, kurek zamykający typu Luer do podłączenia insuflacji, rozbieralny, zawór automatyczny (magnetyczny, kulkowy), proste zakończenie kaniuli, autoklawowalny,  </t>
    </r>
    <r>
      <rPr>
        <sz val="10"/>
        <rFont val="Arial CE"/>
        <family val="0"/>
      </rPr>
      <t>z plastikowym kranikiem montowalnym zatrzaskowo i wymienialnym bez użycia dodatkowych narzędzi w warunkach sterylnych pola operacyjnego przez personel medyczny</t>
    </r>
  </si>
  <si>
    <r>
      <t xml:space="preserve">Trokar laparoskopowy. Wielorazowy, płaszcz gwintowany do instrumentów 10mm, długość 10cm, kurek zamykający typu Luer do podłączenia insuflacji, rozbieralny na głowicę i tuleję, głowica kompatybilna z trokarami firmy Richard Wolf posiadami przez Zamawiającego, zawór automatyczny (magnetyczny, kulkowy), proste zakończenie kaniuli, autoklawowalny,  </t>
    </r>
    <r>
      <rPr>
        <sz val="10"/>
        <rFont val="Arial CE"/>
        <family val="0"/>
      </rPr>
      <t>z plastikowym kranikiem montowalnym zatrzaskowo i wymienialnym bez użycia dodatkowych narzędzi w warunkach sterylnych pola operacyjnego przez personel medyczny</t>
    </r>
  </si>
  <si>
    <r>
      <t xml:space="preserve">Trokar wielorazowy, płaszcz gwintowany, do instrumentów 5mm, długość 10cm, kurek zamykający typu Luer do podłączenia insuflacji, rozbieralny na głowicę i tuleję, głowica kompatybilna z trokarami firmy Richard Wolf posiadanej przez Zamawiajacego, zawór automatyczny (magnetyczny, kulkowy), proste zakończenie kaniuli, autoklawowalny,  </t>
    </r>
    <r>
      <rPr>
        <sz val="10"/>
        <rFont val="Arial CE"/>
        <family val="0"/>
      </rPr>
      <t>z plastikowym kranikiem montowalnym zatrzaskowo i wymienialnym bez użycia dodatkowych narzędzi w warunkach sterylnych pola operacyjnego przez personel medyczny</t>
    </r>
  </si>
  <si>
    <r>
      <t xml:space="preserve">Trokar wielorazowy, płaszcz gładki, do instrumentów 5mm, długość 10cm, kurek zamykający typu Luer do podłączenia insuflacji, rozbieralny na głowicę i tuleję, głowica kompatybilna z trokarami firmy Richard Wolf posiadanej przez Zamawiajacego, zawór automatyczny (magnetyczny, kulkowy), proste zakończenie kaniuli, autoklawowalny,  </t>
    </r>
    <r>
      <rPr>
        <sz val="10"/>
        <rFont val="Arial CE"/>
        <family val="0"/>
      </rPr>
      <t>z plastikowym kranikiem montowalnym zatrzaskowo i wymienialnym bez użycia dodatkowych narzędzi w warunkach sterylnych pola operacyjnego przez personel medyczny</t>
    </r>
  </si>
  <si>
    <t>Zadanie nr 1</t>
  </si>
  <si>
    <t>Zadanie nr 2</t>
  </si>
  <si>
    <t>Zadanie nr 3</t>
  </si>
  <si>
    <t>Zadanie nr 4</t>
  </si>
  <si>
    <t>Zadanie nr 5</t>
  </si>
  <si>
    <t>Zadanie nr 7</t>
  </si>
  <si>
    <t>7.1</t>
  </si>
  <si>
    <t>7.2)</t>
  </si>
  <si>
    <t>7.3)</t>
  </si>
  <si>
    <t>8.1)</t>
  </si>
  <si>
    <t>8.2)</t>
  </si>
  <si>
    <t>Zadanie nr 9</t>
  </si>
  <si>
    <t>Zadanie nr 10</t>
  </si>
  <si>
    <t>Zadanie nr 6</t>
  </si>
  <si>
    <t>RAZEM ZADANIE NR 7</t>
  </si>
  <si>
    <t>RAZEM ZADANIE NR 8</t>
  </si>
  <si>
    <t>RAZEM ZADANIE NR 9</t>
  </si>
  <si>
    <t>RAZEM ZADANIE NR 10</t>
  </si>
  <si>
    <t>Kleszczyki naczyniowe typu Pean. Odgięte. Szczęki wysmuklone, skok ząbków 0,7mm. Długośc 130mm.</t>
  </si>
  <si>
    <t>RAZEM WARTOŚĆ ZAMÓWIENIA WYNOSI 512 561,00 ZŁ NETTO, TJ. 553 565,88 ZŁ BRUTTO</t>
  </si>
  <si>
    <t>186.473,48</t>
  </si>
  <si>
    <t>gin</t>
  </si>
  <si>
    <t>uro</t>
  </si>
  <si>
    <t>Transplantologia</t>
  </si>
  <si>
    <t>URO</t>
  </si>
  <si>
    <t>GIN</t>
  </si>
  <si>
    <t>Richard Wolf Gmbh</t>
  </si>
  <si>
    <t>8393.512</t>
  </si>
  <si>
    <t>8383.611</t>
  </si>
  <si>
    <t>8921.024</t>
  </si>
  <si>
    <t>8921.123</t>
  </si>
  <si>
    <t>8921.014</t>
  </si>
  <si>
    <t>8923.014</t>
  </si>
  <si>
    <t>8923.123</t>
  </si>
  <si>
    <t>8923.802</t>
  </si>
  <si>
    <t>8383.813</t>
  </si>
  <si>
    <t>8383.819</t>
  </si>
  <si>
    <t>8170.101</t>
  </si>
  <si>
    <t>8642.6508</t>
  </si>
  <si>
    <t>8992.6308</t>
  </si>
  <si>
    <t>8083.001</t>
  </si>
  <si>
    <t>83707011;
VueLite</t>
  </si>
  <si>
    <t>8302.15</t>
  </si>
  <si>
    <t>8393.181</t>
  </si>
  <si>
    <t>8393.281</t>
  </si>
  <si>
    <t>8393.041</t>
  </si>
  <si>
    <t>8393.0074</t>
  </si>
  <si>
    <t>8903.034</t>
  </si>
  <si>
    <t>8903.014</t>
  </si>
  <si>
    <t>8903.123</t>
  </si>
  <si>
    <t>8923.023</t>
  </si>
  <si>
    <t>8921.023</t>
  </si>
  <si>
    <t>8921.013</t>
  </si>
  <si>
    <t>8383.423</t>
  </si>
  <si>
    <t>8106.032</t>
  </si>
  <si>
    <t>89.08
98.02
89.01</t>
  </si>
  <si>
    <t>83932057 - 1 szt.
83932056 - 1 szt.</t>
  </si>
  <si>
    <t>8391221 - 2 szt.
8391266 - 2 szt.
8391208 - 2 szt.</t>
  </si>
  <si>
    <t>8393.181 - 2 szt.
8393.188 - 1 szt.
8393.291 - 1 szt.</t>
  </si>
  <si>
    <t>Wład do kleszczyków chwytających w
kształcie talerza, 5 mm z okienkiem, z
delikatnymi poprzecznymi ząbkami, obie
bransze ruchome, dł. robocza 310 mm</t>
  </si>
  <si>
    <t>Kleszczyki - część wewnętrzna kleszczyków chwytających o średnicy 5 mm, wygiętych w lewo, obie bransze ruchome, typ "Maryland Dissektor", długość robocza 310 mm</t>
  </si>
  <si>
    <t>Wkład do kleszczyków chwytających,
atrumatycznych, 5 mm, wydrążone bransze z falowanymi zębami, obie bransze ruchome o dł. 20mm, bez HF, dł. robocza 310 mm</t>
  </si>
  <si>
    <t>Wkład do kleszczyków preparacyjnych i
chwytających, 5 mm, z delikatnymi
poprzecznymi ząbkami, z okienkami,
monopolarne, obie bransze ruchome i
sprężynowe,dł. robocza 310 mm</t>
  </si>
  <si>
    <t>Wkład do kleszczyków preparacyjnych,
chwytających, "Mixter", śr. 5 mm,
monopolarnych, wygiętych, delikatnie
ząbkowane w kształcie piramid, dł.  robocza 310 mm</t>
  </si>
  <si>
    <t>Wkład do nożyczek o śr. 5 mm,
"Metzenbaum", monopolarnych, wygiętych w lewo, obie bransze ruchome, dł. robocza 310 mm</t>
  </si>
  <si>
    <t>Uchwyt z blokadą, z przyłaczem do diatermii, monopolarny, do narzędzi serii Eragon Modular</t>
  </si>
  <si>
    <t>Uchwyt bez blokady, z przyłaczem do
diatermii, monopolarny, do narzędzi serii
Eragon Modular</t>
  </si>
  <si>
    <t>Kabel wysokiej częstotliwości, dł. 3 m; dla
diatermii ERBE/ACC/ICC/T</t>
  </si>
  <si>
    <t>Kabel wysokiej częstotliwości, monopolarny, 3 m, współpracujący z diatermią ERBE/ACC/ICC</t>
  </si>
  <si>
    <t>Kleszczyki - część wewnętrzna do
kleszczyków atraumatycznych 5 mm, z
okienkiem, z delikatnymi poprzecznymi
ząbkami, obie bransze ruchome, długość
robocza 310 mm</t>
  </si>
  <si>
    <t>Płaszcz do narzędzi serii Eragon Modular,
długość robocza 330 mm</t>
  </si>
  <si>
    <t>Płaszcz,  monopolarny, Ø
5MM, długośc robocza 330 do narzędzi serii Eragon Modular</t>
  </si>
  <si>
    <t>Wkład do kleszczyków biopsyjnych, 5 mm,
przecinajacych, monopolarnych, dł. Robocza 430 mm</t>
  </si>
  <si>
    <t>Elektroda haczykowa, 5 mm, 420 mm.</t>
  </si>
  <si>
    <t>Elektroda punktowa śr. 5 mm, dł. robocza 450 mm</t>
  </si>
  <si>
    <t>Wkład do kleszczyków chwytających,
uniwersalnych, 5 mm, monopolarnych, obie
bransze ruchome, ząbkowane poprzecznie i w kształcie piramid, bransze o dł. 25 dł. Robocza 310 mm</t>
  </si>
  <si>
    <t>Wkład do kleszczyków chwytających,
preparacyjnych, 5 mm, z okienkiem, z
delikatnymi poprzecznymi ząbkami,
monopolarne, dł. robocza 310 mm</t>
  </si>
  <si>
    <t>Kompletne narzędzie bipolarne,
obrotowe, do chwytania, wkład okienkowy, długość rob. 330 mm, średnica 5,5 mm.</t>
  </si>
  <si>
    <t>Optyka 10 mm, kąt patrzenia 25 stopni, dł. robocza 400 mm</t>
  </si>
  <si>
    <t>Narzędzie laparoskopowe - grasper z ząbkami falowymi, 5mm, 320 mm</t>
  </si>
  <si>
    <t>Wkład do kleszczyków preparacyjnych, chwytających, atraumatyczne zaciski
"Debakey", 5 mm, długie rowki z delikatnymi
poprzecznymi ząbkami, obie bransze
ruchome i sprężyste, bez przyłącza HF, dł.
robocza 310 mm</t>
  </si>
  <si>
    <t xml:space="preserve">Tuba trokara 11x80mm,gwintowana, z zaworem insuflacyjnym, kranik bezobsługowy, silikonowa uszczelka klapkowa zdejmowana do mycia </t>
  </si>
  <si>
    <t xml:space="preserve">Ostrze trokara 11x80mm, trójkątna końcówka </t>
  </si>
  <si>
    <t xml:space="preserve">Tuba trokara 5.5x80mm, z zaworem,kaniula gwintowana,z nierozbieralnym zaworem, kranik bezobsługowy </t>
  </si>
  <si>
    <t>Ostrze trokara 5.5x80mm, trójkątna końcówka</t>
  </si>
  <si>
    <t>Zamawiana ilość [szt.]</t>
  </si>
  <si>
    <t>Wymienny zawór z kanałami ssąco-płuczącymi do zastosowania z rękojeścią ssąco-płuczącą</t>
  </si>
  <si>
    <t>Kleszcze typu Johan bipolarne, średnica 5 mm, długość 330mm, długość ramion końcówki chwytającej 16,5 mm, rozbieralne (wkład, tubus, uchwyt z grubego tworzywa z przyłączem do koagulacji bipolarnej), składanie na zasadzie szybkozłącza (brak gwintu); obracane płynnie (bez przeskoków powodowanych przez ząbki)</t>
  </si>
  <si>
    <t>Imadło laparoskopowe, rozbieralne, zagięte w prawo,długość 330mm, średnica 5mm, uchwyt w linii narzędzia. Przyłącze Luer-lock do mycia tubusa. Rączka z zamkiem</t>
  </si>
  <si>
    <t>Kabel monopolarny , wtyk 4 mm</t>
  </si>
  <si>
    <t xml:space="preserve">Stalowy kosz do sterylizacji, do użytku uniwersalnego, współpracuje z pojemnikami systemu DIN, o wymiarach min 530 x 60 x 245 mm  </t>
  </si>
  <si>
    <t xml:space="preserve">Zestaw płucząco-ssący (uchwyt+zawór+tuba/rurka) 
Rękojeść ssąco-płucząca z oddzielnymi dźwigniami ssania i irygacji pozwalającymi na płynną regulację ssania i irygacji 
Średnica kanału ssącego w rączce min. 5 mm 
Możliwość wymiany kanałów ssącego i irygacyjnego przez użytkownika w rękojeści ssąco-płuczącej 
Wszystkie elementy autoklawowalne 
Rurka/tuba ssąco-płucząca do montowania w rękojeści, średnica min. 5 mm  długości min. 360 mm z otworami na końcu 
</t>
  </si>
  <si>
    <t xml:space="preserve">Imadło laparoskopowe, rozbieralne, zagięte w prawo,długość 330mm, średnica 5mm, uchwyt w linii narzędzia. Przyłącze Luer-lock do mycia tubusa. Rączka z zamkiem </t>
  </si>
  <si>
    <t xml:space="preserve"> Zestaw płucząco-ssący (uchwyt+zawór+tuba/rurka)
Rękojeść ssąco-płucząca z oddzielnymi dźwigniami ssania i irygacji pozwalającymi na płynną regulację ssania i irygacji 
Średnica kanału ssącego w rączce min. 5 mm Możliwość wymiany kanałów ssącego i irygacyjnego przez użytkownika w rękojeści ssąco-płuczącej
Wszystkie elementy autoklawowalne 
Rurka/tuba ssąco-płucząca do montowania w rękojeści, średnica min. 5 mm  długości min. 360 mm z otworami na końcu</t>
  </si>
  <si>
    <t>Kleszczyki chwytające, monopolarne, długość robocza 450 mm, średnica 5 mm, do narzędzi serii Eragon Modular</t>
  </si>
  <si>
    <t>Kabel bipolarny , długość 3,5m ,dwuwtykowy, kompatybilny z ESG-400, ERBE VIO</t>
  </si>
  <si>
    <t>Wkład do kleszczyków chwytających
"Debakey", seria Eragon Modular, dł. robocza 400 mm, średnica 5 mm</t>
  </si>
  <si>
    <t>Wkład do kleszczyków preparacyjnych, chwytających, atraumautyczne zaciski, obie bransze ruchome</t>
  </si>
  <si>
    <t>Wkład do kleszczyków chwytających w
kształcie talerza, 5 mm z okienkiem, z
delikatnymi poprzecznymi ząbkami, obie
bransze ruchome, dł. robocza 310 mm</t>
  </si>
  <si>
    <t>A</t>
  </si>
  <si>
    <t>B</t>
  </si>
  <si>
    <t>D</t>
  </si>
  <si>
    <t>C=AxB</t>
  </si>
  <si>
    <t>E=B+D</t>
  </si>
  <si>
    <t>F=C+D</t>
  </si>
  <si>
    <t>Pozycja 1.1 : Narzędzia laparoskopowe dla Bloku Operacyjnego Kliniki Urologii i Onkologii Urologicznej</t>
  </si>
  <si>
    <t>Pozycja 1.2 : Narzędzia laparoskopowe dla Bloku Operacyjnego Kliniki Chirurgii Ogólnej i Transplantacyjnej</t>
  </si>
  <si>
    <t>Pozycja 2.1 : Narzędzia laparoskopowe dla Bloku Operacyjnego Kliniki Chirurgii Ogólnej i Transplantacyjnej</t>
  </si>
  <si>
    <t>Pozycja 2.2 : Narzędzia laparoskopowe dla Bloku Operacyjnego Kliniki Urologii i Onkologii Urologicznej</t>
  </si>
  <si>
    <t>Pozycja 2.3 : Narzędzia laparoskopowe - część wspólna</t>
  </si>
  <si>
    <t>RAZEM Wartość zadania 1 (poz.1.1 + poz. 1.2)</t>
  </si>
  <si>
    <t>RAZEM zadanie 2</t>
  </si>
  <si>
    <t>RAZEM pozycja 2.1.</t>
  </si>
  <si>
    <t>RAZEM pozycja 2.2.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</si>
</sst>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&quot; zł&quot;;\-#,##0.00&quot; zł&quot;"/>
    <numFmt numFmtId="166" formatCode="#,##0.0000"/>
    <numFmt numFmtId="167" formatCode="#,##0.0"/>
    <numFmt numFmtId="168" formatCode="0.0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\ mmmm\ yyyy"/>
  </numFmts>
  <fonts count="5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8"/>
      <name val="Arial CE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name val="Arial CE"/>
      <family val="2"/>
    </font>
    <font>
      <b/>
      <sz val="12"/>
      <name val="Arial CE"/>
      <family val="0"/>
    </font>
    <font>
      <sz val="10"/>
      <color indexed="8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Arial CE"/>
      <family val="2"/>
    </font>
    <font>
      <sz val="12"/>
      <name val="Arial CE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6"/>
      <name val="Calibri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  <font>
      <b/>
      <sz val="12"/>
      <color rgb="FFFF000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5" fillId="0" borderId="0" applyNumberFormat="0" applyFill="0" applyBorder="0" applyAlignment="0" applyProtection="0"/>
    <xf numFmtId="9" fontId="1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164" fontId="7" fillId="0" borderId="10" xfId="0" applyNumberFormat="1" applyFont="1" applyFill="1" applyBorder="1" applyAlignment="1">
      <alignment horizontal="right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6" fillId="0" borderId="0" xfId="0" applyFont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164" fontId="0" fillId="0" borderId="13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164" fontId="8" fillId="0" borderId="15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wrapText="1"/>
    </xf>
    <xf numFmtId="164" fontId="0" fillId="0" borderId="16" xfId="0" applyNumberFormat="1" applyFont="1" applyFill="1" applyBorder="1" applyAlignment="1">
      <alignment horizontal="righ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64" fontId="0" fillId="0" borderId="13" xfId="0" applyNumberForma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164" fontId="8" fillId="0" borderId="17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wrapText="1"/>
    </xf>
    <xf numFmtId="164" fontId="8" fillId="0" borderId="11" xfId="0" applyNumberFormat="1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horizontal="right" vertical="center" wrapText="1"/>
    </xf>
    <xf numFmtId="164" fontId="2" fillId="0" borderId="18" xfId="0" applyNumberFormat="1" applyFont="1" applyFill="1" applyBorder="1" applyAlignment="1">
      <alignment horizontal="right" wrapText="1"/>
    </xf>
    <xf numFmtId="164" fontId="2" fillId="0" borderId="19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164" fontId="2" fillId="0" borderId="20" xfId="0" applyNumberFormat="1" applyFont="1" applyFill="1" applyBorder="1" applyAlignment="1">
      <alignment horizontal="right" wrapText="1"/>
    </xf>
    <xf numFmtId="164" fontId="2" fillId="0" borderId="21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164" fontId="8" fillId="0" borderId="10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right" wrapText="1"/>
    </xf>
    <xf numFmtId="0" fontId="0" fillId="0" borderId="2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164" fontId="0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right" wrapText="1"/>
    </xf>
    <xf numFmtId="0" fontId="11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wrapText="1"/>
    </xf>
    <xf numFmtId="0" fontId="53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164" fontId="0" fillId="0" borderId="15" xfId="0" applyNumberFormat="1" applyFont="1" applyFill="1" applyBorder="1" applyAlignment="1">
      <alignment horizontal="right" vertical="center"/>
    </xf>
    <xf numFmtId="164" fontId="0" fillId="0" borderId="15" xfId="0" applyNumberFormat="1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right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wrapText="1"/>
    </xf>
    <xf numFmtId="0" fontId="53" fillId="0" borderId="0" xfId="0" applyFont="1" applyAlignment="1">
      <alignment wrapText="1"/>
    </xf>
    <xf numFmtId="0" fontId="10" fillId="0" borderId="15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54" fillId="0" borderId="28" xfId="0" applyFont="1" applyFill="1" applyBorder="1" applyAlignment="1">
      <alignment horizontal="center" vertical="center" wrapText="1"/>
    </xf>
    <xf numFmtId="0" fontId="54" fillId="0" borderId="29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164" fontId="15" fillId="0" borderId="11" xfId="0" applyNumberFormat="1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center" vertical="center"/>
    </xf>
    <xf numFmtId="164" fontId="15" fillId="0" borderId="11" xfId="0" applyNumberFormat="1" applyFont="1" applyFill="1" applyBorder="1" applyAlignment="1">
      <alignment horizontal="center" vertical="center"/>
    </xf>
    <xf numFmtId="164" fontId="16" fillId="0" borderId="24" xfId="0" applyNumberFormat="1" applyFont="1" applyFill="1" applyBorder="1" applyAlignment="1">
      <alignment horizontal="center" vertical="center" wrapText="1"/>
    </xf>
    <xf numFmtId="164" fontId="16" fillId="0" borderId="2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15" fillId="0" borderId="10" xfId="0" applyNumberFormat="1" applyFont="1" applyFill="1" applyBorder="1" applyAlignment="1">
      <alignment horizontal="center" vertical="center" wrapText="1"/>
    </xf>
    <xf numFmtId="164" fontId="15" fillId="0" borderId="11" xfId="0" applyNumberFormat="1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3" fillId="36" borderId="40" xfId="0" applyFont="1" applyFill="1" applyBorder="1" applyAlignment="1">
      <alignment horizontal="center" vertical="center" wrapText="1"/>
    </xf>
    <xf numFmtId="0" fontId="3" fillId="36" borderId="41" xfId="0" applyFont="1" applyFill="1" applyBorder="1" applyAlignment="1">
      <alignment horizontal="center" vertical="center" wrapText="1"/>
    </xf>
    <xf numFmtId="0" fontId="10" fillId="36" borderId="36" xfId="0" applyFont="1" applyFill="1" applyBorder="1" applyAlignment="1">
      <alignment horizontal="center" vertical="center" wrapText="1"/>
    </xf>
    <xf numFmtId="0" fontId="10" fillId="36" borderId="37" xfId="0" applyFont="1" applyFill="1" applyBorder="1" applyAlignment="1">
      <alignment horizontal="center" vertical="center" wrapText="1"/>
    </xf>
    <xf numFmtId="0" fontId="10" fillId="36" borderId="38" xfId="0" applyFont="1" applyFill="1" applyBorder="1" applyAlignment="1">
      <alignment horizontal="center" vertical="center" wrapText="1"/>
    </xf>
    <xf numFmtId="0" fontId="10" fillId="35" borderId="36" xfId="0" applyFont="1" applyFill="1" applyBorder="1" applyAlignment="1">
      <alignment horizontal="center" vertical="center" wrapText="1"/>
    </xf>
    <xf numFmtId="0" fontId="10" fillId="35" borderId="37" xfId="0" applyFont="1" applyFill="1" applyBorder="1" applyAlignment="1">
      <alignment horizontal="center" vertical="center" wrapText="1"/>
    </xf>
    <xf numFmtId="0" fontId="10" fillId="35" borderId="3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38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view="pageBreakPreview" zoomScale="85" zoomScaleNormal="115" zoomScaleSheetLayoutView="85" workbookViewId="0" topLeftCell="A37">
      <selection activeCell="I45" sqref="I45"/>
    </sheetView>
  </sheetViews>
  <sheetFormatPr defaultColWidth="9.00390625" defaultRowHeight="12.75"/>
  <cols>
    <col min="1" max="1" width="5.875" style="0" customWidth="1"/>
    <col min="2" max="2" width="95.125" style="94" customWidth="1"/>
    <col min="3" max="3" width="14.75390625" style="0" customWidth="1"/>
    <col min="4" max="4" width="15.75390625" style="0" customWidth="1"/>
    <col min="5" max="5" width="12.625" style="121" customWidth="1"/>
    <col min="6" max="6" width="5.625" style="0" customWidth="1"/>
    <col min="7" max="7" width="16.00390625" style="0" customWidth="1"/>
    <col min="8" max="8" width="14.00390625" style="121" customWidth="1"/>
    <col min="9" max="9" width="17.375" style="0" customWidth="1"/>
    <col min="10" max="10" width="20.00390625" style="0" customWidth="1"/>
    <col min="11" max="11" width="12.75390625" style="1" customWidth="1"/>
  </cols>
  <sheetData>
    <row r="1" spans="1:10" ht="25.5" customHeight="1">
      <c r="A1" s="127" t="s">
        <v>185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35.25" customHeight="1" thickBot="1">
      <c r="A2" s="128" t="s">
        <v>290</v>
      </c>
      <c r="B2" s="129"/>
      <c r="C2" s="129"/>
      <c r="D2" s="129"/>
      <c r="E2" s="129"/>
      <c r="F2" s="129"/>
      <c r="G2" s="129"/>
      <c r="H2" s="129"/>
      <c r="I2" s="129"/>
      <c r="J2" s="130"/>
    </row>
    <row r="3" spans="1:11" s="98" customFormat="1" ht="47.25">
      <c r="A3" s="95" t="s">
        <v>16</v>
      </c>
      <c r="B3" s="86" t="s">
        <v>15</v>
      </c>
      <c r="C3" s="86" t="s">
        <v>270</v>
      </c>
      <c r="D3" s="86" t="s">
        <v>8</v>
      </c>
      <c r="E3" s="86" t="s">
        <v>9</v>
      </c>
      <c r="F3" s="86" t="s">
        <v>7</v>
      </c>
      <c r="G3" s="86" t="s">
        <v>10</v>
      </c>
      <c r="H3" s="86" t="s">
        <v>11</v>
      </c>
      <c r="I3" s="86" t="s">
        <v>25</v>
      </c>
      <c r="J3" s="96" t="s">
        <v>12</v>
      </c>
      <c r="K3" s="97"/>
    </row>
    <row r="4" spans="1:11" s="85" customFormat="1" ht="15.75">
      <c r="A4" s="99"/>
      <c r="B4" s="87"/>
      <c r="C4" s="87" t="s">
        <v>284</v>
      </c>
      <c r="D4" s="87" t="s">
        <v>285</v>
      </c>
      <c r="E4" s="87" t="s">
        <v>287</v>
      </c>
      <c r="F4" s="87" t="s">
        <v>286</v>
      </c>
      <c r="G4" s="87" t="s">
        <v>288</v>
      </c>
      <c r="H4" s="87" t="s">
        <v>289</v>
      </c>
      <c r="I4" s="87"/>
      <c r="J4" s="100"/>
      <c r="K4" s="84"/>
    </row>
    <row r="5" spans="1:10" s="40" customFormat="1" ht="30">
      <c r="A5" s="101">
        <v>1</v>
      </c>
      <c r="B5" s="88" t="s">
        <v>266</v>
      </c>
      <c r="C5" s="102">
        <v>4</v>
      </c>
      <c r="D5" s="103"/>
      <c r="E5" s="122"/>
      <c r="F5" s="104"/>
      <c r="G5" s="103"/>
      <c r="H5" s="117"/>
      <c r="I5" s="102"/>
      <c r="J5" s="105"/>
    </row>
    <row r="6" spans="1:10" s="40" customFormat="1" ht="15">
      <c r="A6" s="101">
        <v>2</v>
      </c>
      <c r="B6" s="89" t="s">
        <v>267</v>
      </c>
      <c r="C6" s="102">
        <v>4</v>
      </c>
      <c r="D6" s="103"/>
      <c r="E6" s="122"/>
      <c r="F6" s="104"/>
      <c r="G6" s="103"/>
      <c r="H6" s="117"/>
      <c r="I6" s="102"/>
      <c r="J6" s="105"/>
    </row>
    <row r="7" spans="1:10" s="40" customFormat="1" ht="30">
      <c r="A7" s="101">
        <v>3</v>
      </c>
      <c r="B7" s="89" t="s">
        <v>268</v>
      </c>
      <c r="C7" s="102">
        <v>4</v>
      </c>
      <c r="D7" s="103"/>
      <c r="E7" s="122"/>
      <c r="F7" s="104"/>
      <c r="G7" s="103"/>
      <c r="H7" s="117"/>
      <c r="I7" s="102"/>
      <c r="J7" s="105"/>
    </row>
    <row r="8" spans="1:10" s="40" customFormat="1" ht="15">
      <c r="A8" s="101">
        <v>4</v>
      </c>
      <c r="B8" s="89" t="s">
        <v>269</v>
      </c>
      <c r="C8" s="102">
        <v>4</v>
      </c>
      <c r="D8" s="103"/>
      <c r="E8" s="122"/>
      <c r="F8" s="104"/>
      <c r="G8" s="103"/>
      <c r="H8" s="117"/>
      <c r="I8" s="104"/>
      <c r="J8" s="105"/>
    </row>
    <row r="9" spans="1:10" s="40" customFormat="1" ht="172.5" customHeight="1">
      <c r="A9" s="101">
        <v>5</v>
      </c>
      <c r="B9" s="89" t="s">
        <v>278</v>
      </c>
      <c r="C9" s="102">
        <v>4</v>
      </c>
      <c r="D9" s="103"/>
      <c r="E9" s="122"/>
      <c r="F9" s="104"/>
      <c r="G9" s="103"/>
      <c r="H9" s="117"/>
      <c r="I9" s="104"/>
      <c r="J9" s="105"/>
    </row>
    <row r="10" spans="1:10" s="40" customFormat="1" ht="30">
      <c r="A10" s="101">
        <v>6</v>
      </c>
      <c r="B10" s="89" t="s">
        <v>271</v>
      </c>
      <c r="C10" s="102">
        <v>4</v>
      </c>
      <c r="D10" s="103"/>
      <c r="E10" s="122"/>
      <c r="F10" s="104"/>
      <c r="G10" s="103"/>
      <c r="H10" s="117"/>
      <c r="I10" s="104"/>
      <c r="J10" s="105"/>
    </row>
    <row r="11" spans="1:10" s="40" customFormat="1" ht="60">
      <c r="A11" s="101">
        <v>7</v>
      </c>
      <c r="B11" s="89" t="s">
        <v>272</v>
      </c>
      <c r="C11" s="102">
        <v>4</v>
      </c>
      <c r="D11" s="103"/>
      <c r="E11" s="122"/>
      <c r="F11" s="104"/>
      <c r="G11" s="103"/>
      <c r="H11" s="117"/>
      <c r="I11" s="104"/>
      <c r="J11" s="105"/>
    </row>
    <row r="12" spans="1:10" s="40" customFormat="1" ht="30">
      <c r="A12" s="101">
        <v>8</v>
      </c>
      <c r="B12" s="89" t="s">
        <v>273</v>
      </c>
      <c r="C12" s="102">
        <v>4</v>
      </c>
      <c r="D12" s="103"/>
      <c r="E12" s="122"/>
      <c r="F12" s="104"/>
      <c r="G12" s="103"/>
      <c r="H12" s="117"/>
      <c r="I12" s="102"/>
      <c r="J12" s="105"/>
    </row>
    <row r="13" spans="1:10" s="40" customFormat="1" ht="39" customHeight="1">
      <c r="A13" s="101">
        <v>9</v>
      </c>
      <c r="B13" s="88" t="s">
        <v>280</v>
      </c>
      <c r="C13" s="102">
        <v>4</v>
      </c>
      <c r="D13" s="103"/>
      <c r="E13" s="122"/>
      <c r="F13" s="104"/>
      <c r="G13" s="103"/>
      <c r="H13" s="117"/>
      <c r="I13" s="104"/>
      <c r="J13" s="105"/>
    </row>
    <row r="14" spans="1:10" s="40" customFormat="1" ht="22.5" customHeight="1">
      <c r="A14" s="101">
        <v>10</v>
      </c>
      <c r="B14" s="89" t="s">
        <v>274</v>
      </c>
      <c r="C14" s="102">
        <v>4</v>
      </c>
      <c r="D14" s="103"/>
      <c r="E14" s="122"/>
      <c r="F14" s="104"/>
      <c r="G14" s="103"/>
      <c r="H14" s="117"/>
      <c r="I14" s="104"/>
      <c r="J14" s="105"/>
    </row>
    <row r="15" spans="1:10" s="40" customFormat="1" ht="30.75" thickBot="1">
      <c r="A15" s="106">
        <v>11</v>
      </c>
      <c r="B15" s="90" t="s">
        <v>275</v>
      </c>
      <c r="C15" s="107">
        <v>1</v>
      </c>
      <c r="D15" s="108"/>
      <c r="E15" s="123"/>
      <c r="F15" s="109"/>
      <c r="G15" s="108"/>
      <c r="H15" s="118"/>
      <c r="I15" s="109"/>
      <c r="J15" s="110"/>
    </row>
    <row r="16" spans="1:10" s="4" customFormat="1" ht="21" customHeight="1" thickBot="1">
      <c r="A16" s="111" t="s">
        <v>14</v>
      </c>
      <c r="B16" s="91" t="s">
        <v>13</v>
      </c>
      <c r="C16" s="112" t="s">
        <v>14</v>
      </c>
      <c r="D16" s="112" t="s">
        <v>14</v>
      </c>
      <c r="E16" s="119"/>
      <c r="F16" s="112" t="s">
        <v>14</v>
      </c>
      <c r="G16" s="112" t="s">
        <v>14</v>
      </c>
      <c r="H16" s="119"/>
      <c r="I16" s="112" t="s">
        <v>14</v>
      </c>
      <c r="J16" s="113" t="s">
        <v>14</v>
      </c>
    </row>
    <row r="17" spans="1:10" ht="39" customHeight="1" thickBot="1">
      <c r="A17" s="131" t="s">
        <v>291</v>
      </c>
      <c r="B17" s="132"/>
      <c r="C17" s="132"/>
      <c r="D17" s="132"/>
      <c r="E17" s="132"/>
      <c r="F17" s="132"/>
      <c r="G17" s="132"/>
      <c r="H17" s="132"/>
      <c r="I17" s="132"/>
      <c r="J17" s="133"/>
    </row>
    <row r="18" spans="1:10" ht="47.25">
      <c r="A18" s="95" t="s">
        <v>16</v>
      </c>
      <c r="B18" s="86" t="s">
        <v>15</v>
      </c>
      <c r="C18" s="86" t="s">
        <v>270</v>
      </c>
      <c r="D18" s="86" t="s">
        <v>8</v>
      </c>
      <c r="E18" s="86" t="s">
        <v>9</v>
      </c>
      <c r="F18" s="86" t="s">
        <v>7</v>
      </c>
      <c r="G18" s="86" t="s">
        <v>10</v>
      </c>
      <c r="H18" s="86" t="s">
        <v>11</v>
      </c>
      <c r="I18" s="86" t="s">
        <v>25</v>
      </c>
      <c r="J18" s="96" t="s">
        <v>12</v>
      </c>
    </row>
    <row r="19" spans="1:11" s="85" customFormat="1" ht="21" customHeight="1">
      <c r="A19" s="99"/>
      <c r="B19" s="87"/>
      <c r="C19" s="87" t="s">
        <v>284</v>
      </c>
      <c r="D19" s="87" t="s">
        <v>285</v>
      </c>
      <c r="E19" s="87" t="s">
        <v>287</v>
      </c>
      <c r="F19" s="87" t="s">
        <v>286</v>
      </c>
      <c r="G19" s="87" t="s">
        <v>288</v>
      </c>
      <c r="H19" s="87" t="s">
        <v>289</v>
      </c>
      <c r="I19" s="87"/>
      <c r="J19" s="100"/>
      <c r="K19" s="84"/>
    </row>
    <row r="20" spans="1:10" ht="194.25" customHeight="1">
      <c r="A20" s="101">
        <v>1</v>
      </c>
      <c r="B20" s="89" t="s">
        <v>276</v>
      </c>
      <c r="C20" s="102">
        <v>3</v>
      </c>
      <c r="D20" s="103"/>
      <c r="E20" s="122"/>
      <c r="F20" s="104"/>
      <c r="G20" s="103"/>
      <c r="H20" s="117"/>
      <c r="I20" s="102"/>
      <c r="J20" s="105"/>
    </row>
    <row r="21" spans="1:10" ht="30">
      <c r="A21" s="101">
        <v>2</v>
      </c>
      <c r="B21" s="89" t="s">
        <v>271</v>
      </c>
      <c r="C21" s="102">
        <v>3</v>
      </c>
      <c r="D21" s="103"/>
      <c r="E21" s="122"/>
      <c r="F21" s="104"/>
      <c r="G21" s="103"/>
      <c r="H21" s="117"/>
      <c r="I21" s="102"/>
      <c r="J21" s="105"/>
    </row>
    <row r="22" spans="1:10" ht="30.75" thickBot="1">
      <c r="A22" s="106">
        <v>3</v>
      </c>
      <c r="B22" s="92" t="s">
        <v>277</v>
      </c>
      <c r="C22" s="107">
        <v>3</v>
      </c>
      <c r="D22" s="108"/>
      <c r="E22" s="123"/>
      <c r="F22" s="109"/>
      <c r="G22" s="108"/>
      <c r="H22" s="118"/>
      <c r="I22" s="107"/>
      <c r="J22" s="110"/>
    </row>
    <row r="23" spans="1:10" ht="16.5" thickBot="1">
      <c r="A23" s="111" t="s">
        <v>14</v>
      </c>
      <c r="B23" s="91" t="s">
        <v>295</v>
      </c>
      <c r="C23" s="112" t="s">
        <v>14</v>
      </c>
      <c r="D23" s="112" t="s">
        <v>14</v>
      </c>
      <c r="E23" s="119"/>
      <c r="F23" s="112" t="s">
        <v>14</v>
      </c>
      <c r="G23" s="112" t="s">
        <v>14</v>
      </c>
      <c r="H23" s="119"/>
      <c r="I23" s="112" t="s">
        <v>14</v>
      </c>
      <c r="J23" s="113" t="s">
        <v>14</v>
      </c>
    </row>
    <row r="24" spans="1:10" ht="25.5" customHeight="1" thickBot="1">
      <c r="A24" s="134" t="s">
        <v>186</v>
      </c>
      <c r="B24" s="135"/>
      <c r="C24" s="135"/>
      <c r="D24" s="135"/>
      <c r="E24" s="135"/>
      <c r="F24" s="135"/>
      <c r="G24" s="135"/>
      <c r="H24" s="135"/>
      <c r="I24" s="135"/>
      <c r="J24" s="136"/>
    </row>
    <row r="25" spans="1:10" ht="35.25" customHeight="1" thickBot="1">
      <c r="A25" s="131" t="s">
        <v>292</v>
      </c>
      <c r="B25" s="132"/>
      <c r="C25" s="132"/>
      <c r="D25" s="132"/>
      <c r="E25" s="132"/>
      <c r="F25" s="132"/>
      <c r="G25" s="132"/>
      <c r="H25" s="132"/>
      <c r="I25" s="132"/>
      <c r="J25" s="133"/>
    </row>
    <row r="26" spans="1:11" s="9" customFormat="1" ht="45.75" customHeight="1">
      <c r="A26" s="95" t="s">
        <v>16</v>
      </c>
      <c r="B26" s="86" t="s">
        <v>15</v>
      </c>
      <c r="C26" s="86" t="s">
        <v>270</v>
      </c>
      <c r="D26" s="86" t="s">
        <v>8</v>
      </c>
      <c r="E26" s="86" t="s">
        <v>9</v>
      </c>
      <c r="F26" s="86" t="s">
        <v>7</v>
      </c>
      <c r="G26" s="86" t="s">
        <v>10</v>
      </c>
      <c r="H26" s="86" t="s">
        <v>11</v>
      </c>
      <c r="I26" s="86" t="s">
        <v>25</v>
      </c>
      <c r="J26" s="96" t="s">
        <v>12</v>
      </c>
      <c r="K26" s="72"/>
    </row>
    <row r="27" spans="1:11" s="9" customFormat="1" ht="22.5" customHeight="1">
      <c r="A27" s="95"/>
      <c r="B27" s="86"/>
      <c r="C27" s="87" t="s">
        <v>284</v>
      </c>
      <c r="D27" s="87" t="s">
        <v>285</v>
      </c>
      <c r="E27" s="87" t="s">
        <v>287</v>
      </c>
      <c r="F27" s="87" t="s">
        <v>286</v>
      </c>
      <c r="G27" s="87" t="s">
        <v>288</v>
      </c>
      <c r="H27" s="87" t="s">
        <v>289</v>
      </c>
      <c r="I27" s="86"/>
      <c r="J27" s="96"/>
      <c r="K27" s="72"/>
    </row>
    <row r="28" spans="1:10" s="40" customFormat="1" ht="75" customHeight="1">
      <c r="A28" s="101">
        <v>1</v>
      </c>
      <c r="B28" s="88" t="s">
        <v>283</v>
      </c>
      <c r="C28" s="102">
        <v>9</v>
      </c>
      <c r="D28" s="103"/>
      <c r="E28" s="122"/>
      <c r="F28" s="104"/>
      <c r="G28" s="103"/>
      <c r="H28" s="117"/>
      <c r="I28" s="102"/>
      <c r="J28" s="105"/>
    </row>
    <row r="29" spans="1:10" s="40" customFormat="1" ht="64.5" customHeight="1">
      <c r="A29" s="101">
        <v>2</v>
      </c>
      <c r="B29" s="89" t="s">
        <v>245</v>
      </c>
      <c r="C29" s="102">
        <v>3</v>
      </c>
      <c r="D29" s="103"/>
      <c r="E29" s="122"/>
      <c r="F29" s="104"/>
      <c r="G29" s="103"/>
      <c r="H29" s="117"/>
      <c r="I29" s="102"/>
      <c r="J29" s="105"/>
    </row>
    <row r="30" spans="1:10" s="40" customFormat="1" ht="45">
      <c r="A30" s="101">
        <v>3</v>
      </c>
      <c r="B30" s="89" t="s">
        <v>246</v>
      </c>
      <c r="C30" s="102">
        <v>3</v>
      </c>
      <c r="D30" s="103"/>
      <c r="E30" s="122"/>
      <c r="F30" s="104"/>
      <c r="G30" s="103"/>
      <c r="H30" s="117"/>
      <c r="I30" s="102"/>
      <c r="J30" s="105"/>
    </row>
    <row r="31" spans="1:10" s="40" customFormat="1" ht="75">
      <c r="A31" s="101">
        <v>4</v>
      </c>
      <c r="B31" s="89" t="s">
        <v>247</v>
      </c>
      <c r="C31" s="102">
        <v>2</v>
      </c>
      <c r="D31" s="103"/>
      <c r="E31" s="122"/>
      <c r="F31" s="104"/>
      <c r="G31" s="103"/>
      <c r="H31" s="117"/>
      <c r="I31" s="104"/>
      <c r="J31" s="105"/>
    </row>
    <row r="32" spans="1:10" s="40" customFormat="1" ht="60">
      <c r="A32" s="101">
        <v>5</v>
      </c>
      <c r="B32" s="89" t="s">
        <v>248</v>
      </c>
      <c r="C32" s="102">
        <v>2</v>
      </c>
      <c r="D32" s="103"/>
      <c r="E32" s="122"/>
      <c r="F32" s="104"/>
      <c r="G32" s="103"/>
      <c r="H32" s="117"/>
      <c r="I32" s="104"/>
      <c r="J32" s="105"/>
    </row>
    <row r="33" spans="1:10" s="40" customFormat="1" ht="45">
      <c r="A33" s="101">
        <v>6</v>
      </c>
      <c r="B33" s="89" t="s">
        <v>249</v>
      </c>
      <c r="C33" s="102">
        <v>1</v>
      </c>
      <c r="D33" s="103"/>
      <c r="E33" s="122"/>
      <c r="F33" s="104"/>
      <c r="G33" s="103"/>
      <c r="H33" s="117"/>
      <c r="I33" s="104"/>
      <c r="J33" s="105"/>
    </row>
    <row r="34" spans="1:10" s="40" customFormat="1" ht="30">
      <c r="A34" s="101">
        <v>7</v>
      </c>
      <c r="B34" s="89" t="s">
        <v>262</v>
      </c>
      <c r="C34" s="102">
        <v>2</v>
      </c>
      <c r="D34" s="103"/>
      <c r="E34" s="122"/>
      <c r="F34" s="104"/>
      <c r="G34" s="103"/>
      <c r="H34" s="117"/>
      <c r="I34" s="104"/>
      <c r="J34" s="105"/>
    </row>
    <row r="35" spans="1:10" s="40" customFormat="1" ht="30">
      <c r="A35" s="101">
        <v>8</v>
      </c>
      <c r="B35" s="89" t="s">
        <v>250</v>
      </c>
      <c r="C35" s="102">
        <v>16</v>
      </c>
      <c r="D35" s="103"/>
      <c r="E35" s="122"/>
      <c r="F35" s="104"/>
      <c r="G35" s="103"/>
      <c r="H35" s="117"/>
      <c r="I35" s="102"/>
      <c r="J35" s="105"/>
    </row>
    <row r="36" spans="1:10" s="40" customFormat="1" ht="30">
      <c r="A36" s="101">
        <v>9</v>
      </c>
      <c r="B36" s="88" t="s">
        <v>256</v>
      </c>
      <c r="C36" s="102">
        <v>20</v>
      </c>
      <c r="D36" s="103"/>
      <c r="E36" s="122"/>
      <c r="F36" s="104"/>
      <c r="G36" s="103"/>
      <c r="H36" s="117"/>
      <c r="I36" s="104"/>
      <c r="J36" s="105"/>
    </row>
    <row r="37" spans="1:10" s="40" customFormat="1" ht="45">
      <c r="A37" s="101">
        <v>10</v>
      </c>
      <c r="B37" s="89" t="s">
        <v>251</v>
      </c>
      <c r="C37" s="102">
        <v>4</v>
      </c>
      <c r="D37" s="103"/>
      <c r="E37" s="122"/>
      <c r="F37" s="104"/>
      <c r="G37" s="103"/>
      <c r="H37" s="117"/>
      <c r="I37" s="104"/>
      <c r="J37" s="105"/>
    </row>
    <row r="38" spans="1:10" s="40" customFormat="1" ht="30" customHeight="1">
      <c r="A38" s="101">
        <v>11</v>
      </c>
      <c r="B38" s="88" t="s">
        <v>252</v>
      </c>
      <c r="C38" s="102">
        <v>4</v>
      </c>
      <c r="D38" s="103"/>
      <c r="E38" s="122"/>
      <c r="F38" s="104"/>
      <c r="G38" s="103"/>
      <c r="H38" s="117"/>
      <c r="I38" s="104"/>
      <c r="J38" s="105"/>
    </row>
    <row r="39" spans="1:10" s="40" customFormat="1" ht="30">
      <c r="A39" s="101">
        <v>12</v>
      </c>
      <c r="B39" s="88" t="s">
        <v>253</v>
      </c>
      <c r="C39" s="102">
        <v>4</v>
      </c>
      <c r="D39" s="103"/>
      <c r="E39" s="122"/>
      <c r="F39" s="104"/>
      <c r="G39" s="103"/>
      <c r="H39" s="117"/>
      <c r="I39" s="104"/>
      <c r="J39" s="105"/>
    </row>
    <row r="40" spans="1:10" s="4" customFormat="1" ht="21" customHeight="1" thickBot="1">
      <c r="A40" s="114" t="s">
        <v>14</v>
      </c>
      <c r="B40" s="93" t="s">
        <v>297</v>
      </c>
      <c r="C40" s="115" t="s">
        <v>14</v>
      </c>
      <c r="D40" s="115" t="s">
        <v>14</v>
      </c>
      <c r="E40" s="120"/>
      <c r="F40" s="115" t="s">
        <v>14</v>
      </c>
      <c r="G40" s="115" t="s">
        <v>14</v>
      </c>
      <c r="H40" s="120"/>
      <c r="I40" s="115" t="s">
        <v>14</v>
      </c>
      <c r="J40" s="116" t="s">
        <v>14</v>
      </c>
    </row>
    <row r="41" spans="1:10" ht="43.5" customHeight="1" thickBot="1">
      <c r="A41" s="131" t="s">
        <v>293</v>
      </c>
      <c r="B41" s="132"/>
      <c r="C41" s="132"/>
      <c r="D41" s="132"/>
      <c r="E41" s="132"/>
      <c r="F41" s="132"/>
      <c r="G41" s="132"/>
      <c r="H41" s="132"/>
      <c r="I41" s="132"/>
      <c r="J41" s="133"/>
    </row>
    <row r="42" spans="1:10" ht="47.25">
      <c r="A42" s="95" t="s">
        <v>16</v>
      </c>
      <c r="B42" s="86" t="s">
        <v>15</v>
      </c>
      <c r="C42" s="86" t="s">
        <v>270</v>
      </c>
      <c r="D42" s="86" t="s">
        <v>8</v>
      </c>
      <c r="E42" s="86" t="s">
        <v>9</v>
      </c>
      <c r="F42" s="86" t="s">
        <v>7</v>
      </c>
      <c r="G42" s="86" t="s">
        <v>10</v>
      </c>
      <c r="H42" s="86" t="s">
        <v>11</v>
      </c>
      <c r="I42" s="86" t="s">
        <v>25</v>
      </c>
      <c r="J42" s="96" t="s">
        <v>12</v>
      </c>
    </row>
    <row r="43" spans="1:10" ht="15.75">
      <c r="A43" s="95"/>
      <c r="B43" s="86"/>
      <c r="C43" s="87" t="s">
        <v>284</v>
      </c>
      <c r="D43" s="87" t="s">
        <v>285</v>
      </c>
      <c r="E43" s="87" t="s">
        <v>287</v>
      </c>
      <c r="F43" s="87" t="s">
        <v>286</v>
      </c>
      <c r="G43" s="87" t="s">
        <v>288</v>
      </c>
      <c r="H43" s="87" t="s">
        <v>289</v>
      </c>
      <c r="I43" s="86"/>
      <c r="J43" s="96"/>
    </row>
    <row r="44" spans="1:10" ht="39" customHeight="1">
      <c r="A44" s="101">
        <v>1</v>
      </c>
      <c r="B44" s="88" t="s">
        <v>245</v>
      </c>
      <c r="C44" s="102">
        <v>4</v>
      </c>
      <c r="D44" s="103"/>
      <c r="E44" s="122"/>
      <c r="F44" s="104"/>
      <c r="G44" s="103"/>
      <c r="H44" s="117"/>
      <c r="I44" s="102"/>
      <c r="J44" s="105"/>
    </row>
    <row r="45" spans="1:10" ht="90" customHeight="1">
      <c r="A45" s="101">
        <v>2</v>
      </c>
      <c r="B45" s="89" t="s">
        <v>254</v>
      </c>
      <c r="C45" s="102">
        <v>2</v>
      </c>
      <c r="D45" s="103"/>
      <c r="E45" s="122"/>
      <c r="F45" s="104"/>
      <c r="G45" s="103"/>
      <c r="H45" s="117"/>
      <c r="I45" s="102"/>
      <c r="J45" s="105"/>
    </row>
    <row r="46" spans="1:10" ht="75">
      <c r="A46" s="101">
        <v>3</v>
      </c>
      <c r="B46" s="89" t="s">
        <v>247</v>
      </c>
      <c r="C46" s="102">
        <v>2</v>
      </c>
      <c r="D46" s="103"/>
      <c r="E46" s="122"/>
      <c r="F46" s="104"/>
      <c r="G46" s="103"/>
      <c r="H46" s="117"/>
      <c r="I46" s="102"/>
      <c r="J46" s="105"/>
    </row>
    <row r="47" spans="1:10" ht="60">
      <c r="A47" s="101">
        <v>4</v>
      </c>
      <c r="B47" s="89" t="s">
        <v>244</v>
      </c>
      <c r="C47" s="102">
        <v>2</v>
      </c>
      <c r="D47" s="103"/>
      <c r="E47" s="122"/>
      <c r="F47" s="104"/>
      <c r="G47" s="103"/>
      <c r="H47" s="117"/>
      <c r="I47" s="104"/>
      <c r="J47" s="105"/>
    </row>
    <row r="48" spans="1:10" ht="45">
      <c r="A48" s="101">
        <v>5</v>
      </c>
      <c r="B48" s="89" t="s">
        <v>251</v>
      </c>
      <c r="C48" s="102">
        <v>4</v>
      </c>
      <c r="D48" s="103"/>
      <c r="E48" s="122"/>
      <c r="F48" s="104"/>
      <c r="G48" s="103"/>
      <c r="H48" s="117"/>
      <c r="I48" s="104"/>
      <c r="J48" s="105"/>
    </row>
    <row r="49" spans="1:10" ht="30">
      <c r="A49" s="101">
        <v>6</v>
      </c>
      <c r="B49" s="89" t="s">
        <v>250</v>
      </c>
      <c r="C49" s="102">
        <v>6</v>
      </c>
      <c r="D49" s="103"/>
      <c r="E49" s="122"/>
      <c r="F49" s="104"/>
      <c r="G49" s="103"/>
      <c r="H49" s="117"/>
      <c r="I49" s="104"/>
      <c r="J49" s="105"/>
    </row>
    <row r="50" spans="1:10" ht="32.25" customHeight="1">
      <c r="A50" s="101">
        <v>7</v>
      </c>
      <c r="B50" s="89" t="s">
        <v>255</v>
      </c>
      <c r="C50" s="102">
        <v>10</v>
      </c>
      <c r="D50" s="103"/>
      <c r="E50" s="122"/>
      <c r="F50" s="104"/>
      <c r="G50" s="103"/>
      <c r="H50" s="117"/>
      <c r="I50" s="104"/>
      <c r="J50" s="105"/>
    </row>
    <row r="51" spans="1:10" ht="16.5" thickBot="1">
      <c r="A51" s="114" t="s">
        <v>14</v>
      </c>
      <c r="B51" s="93" t="s">
        <v>298</v>
      </c>
      <c r="C51" s="115" t="s">
        <v>14</v>
      </c>
      <c r="D51" s="115" t="s">
        <v>14</v>
      </c>
      <c r="E51" s="120"/>
      <c r="F51" s="115" t="s">
        <v>14</v>
      </c>
      <c r="G51" s="115" t="s">
        <v>14</v>
      </c>
      <c r="H51" s="120"/>
      <c r="I51" s="115" t="s">
        <v>14</v>
      </c>
      <c r="J51" s="116" t="s">
        <v>14</v>
      </c>
    </row>
    <row r="52" spans="1:10" ht="16.5" thickBot="1">
      <c r="A52" s="131" t="s">
        <v>294</v>
      </c>
      <c r="B52" s="132"/>
      <c r="C52" s="132"/>
      <c r="D52" s="132"/>
      <c r="E52" s="132"/>
      <c r="F52" s="132"/>
      <c r="G52" s="132"/>
      <c r="H52" s="132"/>
      <c r="I52" s="132"/>
      <c r="J52" s="133"/>
    </row>
    <row r="53" spans="1:10" ht="47.25">
      <c r="A53" s="95" t="s">
        <v>16</v>
      </c>
      <c r="B53" s="86" t="s">
        <v>15</v>
      </c>
      <c r="C53" s="86" t="s">
        <v>270</v>
      </c>
      <c r="D53" s="86" t="s">
        <v>8</v>
      </c>
      <c r="E53" s="86" t="s">
        <v>9</v>
      </c>
      <c r="F53" s="86" t="s">
        <v>7</v>
      </c>
      <c r="G53" s="86" t="s">
        <v>10</v>
      </c>
      <c r="H53" s="86" t="s">
        <v>11</v>
      </c>
      <c r="I53" s="86" t="s">
        <v>25</v>
      </c>
      <c r="J53" s="96" t="s">
        <v>12</v>
      </c>
    </row>
    <row r="54" spans="1:10" ht="15.75">
      <c r="A54" s="95"/>
      <c r="B54" s="86"/>
      <c r="C54" s="87" t="s">
        <v>284</v>
      </c>
      <c r="D54" s="87" t="s">
        <v>285</v>
      </c>
      <c r="E54" s="87" t="s">
        <v>287</v>
      </c>
      <c r="F54" s="87" t="s">
        <v>286</v>
      </c>
      <c r="G54" s="87" t="s">
        <v>288</v>
      </c>
      <c r="H54" s="87" t="s">
        <v>289</v>
      </c>
      <c r="I54" s="86"/>
      <c r="J54" s="96"/>
    </row>
    <row r="55" spans="1:10" ht="15">
      <c r="A55" s="101">
        <v>1</v>
      </c>
      <c r="B55" s="89" t="s">
        <v>263</v>
      </c>
      <c r="C55" s="102">
        <v>1</v>
      </c>
      <c r="D55" s="103"/>
      <c r="E55" s="122"/>
      <c r="F55" s="104"/>
      <c r="G55" s="103"/>
      <c r="H55" s="117"/>
      <c r="I55" s="102"/>
      <c r="J55" s="105"/>
    </row>
    <row r="56" spans="1:10" ht="44.25" customHeight="1">
      <c r="A56" s="101">
        <v>2</v>
      </c>
      <c r="B56" s="89" t="s">
        <v>257</v>
      </c>
      <c r="C56" s="102">
        <v>1</v>
      </c>
      <c r="D56" s="103"/>
      <c r="E56" s="122"/>
      <c r="F56" s="104"/>
      <c r="G56" s="103"/>
      <c r="H56" s="117"/>
      <c r="I56" s="102"/>
      <c r="J56" s="105"/>
    </row>
    <row r="57" spans="1:10" ht="23.25" customHeight="1">
      <c r="A57" s="101">
        <v>3</v>
      </c>
      <c r="B57" s="89" t="s">
        <v>258</v>
      </c>
      <c r="C57" s="102">
        <v>1</v>
      </c>
      <c r="D57" s="103"/>
      <c r="E57" s="122"/>
      <c r="F57" s="104"/>
      <c r="G57" s="103"/>
      <c r="H57" s="117"/>
      <c r="I57" s="102"/>
      <c r="J57" s="105"/>
    </row>
    <row r="58" spans="1:10" ht="15">
      <c r="A58" s="101">
        <v>4</v>
      </c>
      <c r="B58" s="89" t="s">
        <v>259</v>
      </c>
      <c r="C58" s="102">
        <v>1</v>
      </c>
      <c r="D58" s="103"/>
      <c r="E58" s="122"/>
      <c r="F58" s="104"/>
      <c r="G58" s="103"/>
      <c r="H58" s="117"/>
      <c r="I58" s="104"/>
      <c r="J58" s="105"/>
    </row>
    <row r="59" spans="1:10" ht="15">
      <c r="A59" s="101">
        <v>5</v>
      </c>
      <c r="B59" s="89" t="s">
        <v>264</v>
      </c>
      <c r="C59" s="102">
        <v>1</v>
      </c>
      <c r="D59" s="103"/>
      <c r="E59" s="122"/>
      <c r="F59" s="104"/>
      <c r="G59" s="103"/>
      <c r="H59" s="117"/>
      <c r="I59" s="104"/>
      <c r="J59" s="105"/>
    </row>
    <row r="60" spans="1:10" ht="30">
      <c r="A60" s="101">
        <v>6</v>
      </c>
      <c r="B60" s="89" t="s">
        <v>279</v>
      </c>
      <c r="C60" s="102">
        <v>1</v>
      </c>
      <c r="D60" s="103"/>
      <c r="E60" s="122"/>
      <c r="F60" s="104"/>
      <c r="G60" s="103"/>
      <c r="H60" s="117"/>
      <c r="I60" s="104"/>
      <c r="J60" s="105"/>
    </row>
    <row r="61" spans="1:10" ht="60">
      <c r="A61" s="101">
        <v>7</v>
      </c>
      <c r="B61" s="89" t="s">
        <v>260</v>
      </c>
      <c r="C61" s="102">
        <v>1</v>
      </c>
      <c r="D61" s="103"/>
      <c r="E61" s="122"/>
      <c r="F61" s="104"/>
      <c r="G61" s="103"/>
      <c r="H61" s="117"/>
      <c r="I61" s="104"/>
      <c r="J61" s="105"/>
    </row>
    <row r="62" spans="1:10" ht="30">
      <c r="A62" s="101">
        <v>8</v>
      </c>
      <c r="B62" s="92" t="s">
        <v>281</v>
      </c>
      <c r="C62" s="107">
        <v>1</v>
      </c>
      <c r="D62" s="108"/>
      <c r="E62" s="123"/>
      <c r="F62" s="109"/>
      <c r="G62" s="103"/>
      <c r="H62" s="118"/>
      <c r="I62" s="109"/>
      <c r="J62" s="105"/>
    </row>
    <row r="63" spans="1:10" ht="60">
      <c r="A63" s="101">
        <v>9</v>
      </c>
      <c r="B63" s="92" t="s">
        <v>261</v>
      </c>
      <c r="C63" s="107">
        <v>1</v>
      </c>
      <c r="D63" s="108"/>
      <c r="E63" s="123"/>
      <c r="F63" s="109"/>
      <c r="G63" s="103"/>
      <c r="H63" s="118"/>
      <c r="I63" s="109"/>
      <c r="J63" s="105"/>
    </row>
    <row r="64" spans="1:10" ht="93.75" customHeight="1">
      <c r="A64" s="106">
        <v>10</v>
      </c>
      <c r="B64" s="92" t="s">
        <v>265</v>
      </c>
      <c r="C64" s="107">
        <v>1</v>
      </c>
      <c r="D64" s="108"/>
      <c r="E64" s="123"/>
      <c r="F64" s="109"/>
      <c r="G64" s="103"/>
      <c r="H64" s="118"/>
      <c r="I64" s="109"/>
      <c r="J64" s="105"/>
    </row>
    <row r="65" spans="1:10" ht="30">
      <c r="A65" s="106">
        <v>11</v>
      </c>
      <c r="B65" s="92" t="s">
        <v>282</v>
      </c>
      <c r="C65" s="107">
        <v>1</v>
      </c>
      <c r="D65" s="108"/>
      <c r="E65" s="123"/>
      <c r="F65" s="109"/>
      <c r="G65" s="103"/>
      <c r="H65" s="118"/>
      <c r="I65" s="109"/>
      <c r="J65" s="105"/>
    </row>
    <row r="66" spans="1:10" ht="75">
      <c r="A66" s="106">
        <v>12</v>
      </c>
      <c r="B66" s="92" t="s">
        <v>247</v>
      </c>
      <c r="C66" s="107">
        <v>1</v>
      </c>
      <c r="D66" s="108"/>
      <c r="E66" s="123"/>
      <c r="F66" s="109"/>
      <c r="G66" s="103"/>
      <c r="H66" s="118"/>
      <c r="I66" s="109"/>
      <c r="J66" s="105"/>
    </row>
    <row r="67" spans="1:10" ht="16.5" thickBot="1">
      <c r="A67" s="114" t="s">
        <v>14</v>
      </c>
      <c r="B67" s="93" t="s">
        <v>296</v>
      </c>
      <c r="C67" s="115" t="s">
        <v>14</v>
      </c>
      <c r="D67" s="115" t="s">
        <v>14</v>
      </c>
      <c r="E67" s="120"/>
      <c r="F67" s="115" t="s">
        <v>14</v>
      </c>
      <c r="G67" s="115" t="s">
        <v>14</v>
      </c>
      <c r="H67" s="120"/>
      <c r="I67" s="115" t="s">
        <v>14</v>
      </c>
      <c r="J67" s="116" t="s">
        <v>14</v>
      </c>
    </row>
    <row r="68" spans="1:10" ht="16.5" thickBot="1">
      <c r="A68" s="124"/>
      <c r="B68" s="125"/>
      <c r="C68" s="125"/>
      <c r="D68" s="125"/>
      <c r="E68" s="125"/>
      <c r="F68" s="125"/>
      <c r="G68" s="125"/>
      <c r="H68" s="125"/>
      <c r="I68" s="125"/>
      <c r="J68" s="126"/>
    </row>
  </sheetData>
  <sheetProtection/>
  <mergeCells count="8">
    <mergeCell ref="A68:J68"/>
    <mergeCell ref="A1:J1"/>
    <mergeCell ref="A2:J2"/>
    <mergeCell ref="A17:J17"/>
    <mergeCell ref="A52:J52"/>
    <mergeCell ref="A41:J41"/>
    <mergeCell ref="A24:J24"/>
    <mergeCell ref="A25:J25"/>
  </mergeCells>
  <printOptions/>
  <pageMargins left="0.7086614173228347" right="0.15748031496062992" top="0.7480314960629921" bottom="0.6692913385826772" header="0.31496062992125984" footer="0.31496062992125984"/>
  <pageSetup horizontalDpi="600" verticalDpi="600" orientation="landscape" paperSize="9" scale="64" r:id="rId1"/>
  <headerFooter>
    <oddHeader>&amp;LZałącznik nr 2_Formularz cen jednostkowych&amp;RZP/220/03/20</oddHeader>
  </headerFooter>
  <rowBreaks count="4" manualBreakCount="4">
    <brk id="16" max="9" man="1"/>
    <brk id="23" max="9" man="1"/>
    <brk id="40" max="9" man="1"/>
    <brk id="5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219"/>
  <sheetViews>
    <sheetView zoomScale="85" zoomScaleNormal="85" workbookViewId="0" topLeftCell="A208">
      <selection activeCell="G216" sqref="G216"/>
    </sheetView>
  </sheetViews>
  <sheetFormatPr defaultColWidth="9.00390625" defaultRowHeight="12.75"/>
  <cols>
    <col min="1" max="1" width="3.375" style="0" bestFit="1" customWidth="1"/>
    <col min="2" max="2" width="35.875" style="0" customWidth="1"/>
    <col min="3" max="3" width="11.75390625" style="0" customWidth="1"/>
    <col min="4" max="4" width="12.25390625" style="0" customWidth="1"/>
    <col min="5" max="5" width="12.375" style="36" customWidth="1"/>
    <col min="6" max="6" width="5.625" style="0" customWidth="1"/>
    <col min="7" max="7" width="13.00390625" style="0" customWidth="1"/>
    <col min="8" max="8" width="13.00390625" style="36" customWidth="1"/>
    <col min="9" max="9" width="15.75390625" style="0" customWidth="1"/>
    <col min="10" max="10" width="11.75390625" style="0" customWidth="1"/>
    <col min="11" max="11" width="12.75390625" style="1" customWidth="1"/>
  </cols>
  <sheetData>
    <row r="1" spans="1:10" ht="21.75" customHeight="1" thickBot="1">
      <c r="A1" s="137" t="s">
        <v>185</v>
      </c>
      <c r="B1" s="138"/>
      <c r="C1" s="138"/>
      <c r="D1" s="138"/>
      <c r="E1" s="138"/>
      <c r="F1" s="138"/>
      <c r="G1" s="138"/>
      <c r="H1" s="138"/>
      <c r="I1" s="138"/>
      <c r="J1" s="139"/>
    </row>
    <row r="2" spans="1:11" s="9" customFormat="1" ht="36">
      <c r="A2" s="16" t="s">
        <v>16</v>
      </c>
      <c r="B2" s="16" t="s">
        <v>15</v>
      </c>
      <c r="C2" s="16" t="s">
        <v>24</v>
      </c>
      <c r="D2" s="16" t="s">
        <v>8</v>
      </c>
      <c r="E2" s="33" t="s">
        <v>9</v>
      </c>
      <c r="F2" s="16" t="s">
        <v>7</v>
      </c>
      <c r="G2" s="16" t="s">
        <v>10</v>
      </c>
      <c r="H2" s="33" t="s">
        <v>11</v>
      </c>
      <c r="I2" s="16" t="s">
        <v>25</v>
      </c>
      <c r="J2" s="16" t="s">
        <v>12</v>
      </c>
      <c r="K2" s="72"/>
    </row>
    <row r="3" spans="1:10" s="40" customFormat="1" ht="25.5">
      <c r="A3" s="45">
        <v>1</v>
      </c>
      <c r="B3" s="46" t="s">
        <v>64</v>
      </c>
      <c r="C3" s="47">
        <v>1</v>
      </c>
      <c r="D3" s="48">
        <v>544.5</v>
      </c>
      <c r="E3" s="49">
        <f aca="true" t="shared" si="0" ref="E3:E66">C3*D3</f>
        <v>544.5</v>
      </c>
      <c r="F3" s="50">
        <v>8</v>
      </c>
      <c r="G3" s="48">
        <f>D3*1.08</f>
        <v>588.0600000000001</v>
      </c>
      <c r="H3" s="48">
        <f aca="true" t="shared" si="1" ref="H3:H33">E3+8%*E3</f>
        <v>588.06</v>
      </c>
      <c r="I3" s="51"/>
      <c r="J3" s="52"/>
    </row>
    <row r="4" spans="1:10" s="40" customFormat="1" ht="25.5">
      <c r="A4" s="45">
        <v>2</v>
      </c>
      <c r="B4" s="46" t="s">
        <v>164</v>
      </c>
      <c r="C4" s="47">
        <v>5</v>
      </c>
      <c r="D4" s="48">
        <v>102.6</v>
      </c>
      <c r="E4" s="49">
        <f t="shared" si="0"/>
        <v>513</v>
      </c>
      <c r="F4" s="50">
        <v>8</v>
      </c>
      <c r="G4" s="48">
        <f>D4+8/100*D4</f>
        <v>110.80799999999999</v>
      </c>
      <c r="H4" s="48">
        <f>E4+8%*E4</f>
        <v>554.04</v>
      </c>
      <c r="I4" s="51"/>
      <c r="J4" s="52"/>
    </row>
    <row r="5" spans="1:10" s="40" customFormat="1" ht="25.5">
      <c r="A5" s="45">
        <v>3</v>
      </c>
      <c r="B5" s="53" t="s">
        <v>17</v>
      </c>
      <c r="C5" s="47">
        <v>5</v>
      </c>
      <c r="D5" s="48">
        <v>156.6</v>
      </c>
      <c r="E5" s="49">
        <f t="shared" si="0"/>
        <v>783</v>
      </c>
      <c r="F5" s="50">
        <v>8</v>
      </c>
      <c r="G5" s="48">
        <f aca="true" t="shared" si="2" ref="G5:G33">D5+8/100*D5</f>
        <v>169.128</v>
      </c>
      <c r="H5" s="48">
        <f t="shared" si="1"/>
        <v>845.64</v>
      </c>
      <c r="I5" s="51"/>
      <c r="J5" s="52"/>
    </row>
    <row r="6" spans="1:10" s="40" customFormat="1" ht="63.75">
      <c r="A6" s="45">
        <v>4</v>
      </c>
      <c r="B6" s="46" t="s">
        <v>63</v>
      </c>
      <c r="C6" s="47">
        <v>1</v>
      </c>
      <c r="D6" s="48">
        <v>496.8</v>
      </c>
      <c r="E6" s="49">
        <f t="shared" si="0"/>
        <v>496.8</v>
      </c>
      <c r="F6" s="50">
        <v>8</v>
      </c>
      <c r="G6" s="48">
        <f t="shared" si="2"/>
        <v>536.544</v>
      </c>
      <c r="H6" s="48">
        <f t="shared" si="1"/>
        <v>536.544</v>
      </c>
      <c r="I6" s="51"/>
      <c r="J6" s="52"/>
    </row>
    <row r="7" spans="1:10" s="40" customFormat="1" ht="51">
      <c r="A7" s="45">
        <v>5</v>
      </c>
      <c r="B7" s="46" t="s">
        <v>62</v>
      </c>
      <c r="C7" s="47">
        <v>1</v>
      </c>
      <c r="D7" s="48">
        <v>329.4</v>
      </c>
      <c r="E7" s="49">
        <f t="shared" si="0"/>
        <v>329.4</v>
      </c>
      <c r="F7" s="50">
        <v>8</v>
      </c>
      <c r="G7" s="48">
        <f t="shared" si="2"/>
        <v>355.75199999999995</v>
      </c>
      <c r="H7" s="48">
        <f t="shared" si="1"/>
        <v>355.75199999999995</v>
      </c>
      <c r="I7" s="54"/>
      <c r="J7" s="52"/>
    </row>
    <row r="8" spans="1:10" s="40" customFormat="1" ht="25.5">
      <c r="A8" s="45">
        <v>6</v>
      </c>
      <c r="B8" s="46" t="s">
        <v>47</v>
      </c>
      <c r="C8" s="47">
        <v>1</v>
      </c>
      <c r="D8" s="48">
        <v>130.5</v>
      </c>
      <c r="E8" s="49">
        <f t="shared" si="0"/>
        <v>130.5</v>
      </c>
      <c r="F8" s="50">
        <v>8</v>
      </c>
      <c r="G8" s="48">
        <f t="shared" si="2"/>
        <v>140.94</v>
      </c>
      <c r="H8" s="48">
        <f t="shared" si="1"/>
        <v>140.94</v>
      </c>
      <c r="I8" s="51"/>
      <c r="J8" s="52"/>
    </row>
    <row r="9" spans="1:10" s="40" customFormat="1" ht="25.5">
      <c r="A9" s="45">
        <v>7</v>
      </c>
      <c r="B9" s="46" t="s">
        <v>58</v>
      </c>
      <c r="C9" s="47">
        <v>1</v>
      </c>
      <c r="D9" s="48">
        <v>658.8</v>
      </c>
      <c r="E9" s="49">
        <f t="shared" si="0"/>
        <v>658.8</v>
      </c>
      <c r="F9" s="50">
        <v>8</v>
      </c>
      <c r="G9" s="48">
        <f t="shared" si="2"/>
        <v>711.5039999999999</v>
      </c>
      <c r="H9" s="48">
        <f t="shared" si="1"/>
        <v>711.5039999999999</v>
      </c>
      <c r="I9" s="51"/>
      <c r="J9" s="55"/>
    </row>
    <row r="10" spans="1:10" s="40" customFormat="1" ht="38.25">
      <c r="A10" s="45">
        <v>8</v>
      </c>
      <c r="B10" s="46" t="s">
        <v>61</v>
      </c>
      <c r="C10" s="47">
        <v>1</v>
      </c>
      <c r="D10" s="48">
        <v>305.1</v>
      </c>
      <c r="E10" s="49">
        <f t="shared" si="0"/>
        <v>305.1</v>
      </c>
      <c r="F10" s="50">
        <v>8</v>
      </c>
      <c r="G10" s="48">
        <f t="shared" si="2"/>
        <v>329.50800000000004</v>
      </c>
      <c r="H10" s="48">
        <f t="shared" si="1"/>
        <v>329.50800000000004</v>
      </c>
      <c r="I10" s="51"/>
      <c r="J10" s="55"/>
    </row>
    <row r="11" spans="1:10" s="40" customFormat="1" ht="25.5">
      <c r="A11" s="45">
        <v>9</v>
      </c>
      <c r="B11" s="46" t="s">
        <v>60</v>
      </c>
      <c r="C11" s="47">
        <v>1</v>
      </c>
      <c r="D11" s="48">
        <v>302.4</v>
      </c>
      <c r="E11" s="49">
        <f t="shared" si="0"/>
        <v>302.4</v>
      </c>
      <c r="F11" s="50">
        <v>8</v>
      </c>
      <c r="G11" s="48">
        <f t="shared" si="2"/>
        <v>326.592</v>
      </c>
      <c r="H11" s="48">
        <f t="shared" si="1"/>
        <v>326.592</v>
      </c>
      <c r="I11" s="51"/>
      <c r="J11" s="55"/>
    </row>
    <row r="12" spans="1:10" s="40" customFormat="1" ht="25.5">
      <c r="A12" s="45">
        <v>10</v>
      </c>
      <c r="B12" s="46" t="s">
        <v>59</v>
      </c>
      <c r="C12" s="47">
        <v>1</v>
      </c>
      <c r="D12" s="48">
        <v>426.6</v>
      </c>
      <c r="E12" s="49">
        <f t="shared" si="0"/>
        <v>426.6</v>
      </c>
      <c r="F12" s="50">
        <v>8</v>
      </c>
      <c r="G12" s="48">
        <f t="shared" si="2"/>
        <v>460.728</v>
      </c>
      <c r="H12" s="48">
        <f t="shared" si="1"/>
        <v>460.728</v>
      </c>
      <c r="I12" s="51"/>
      <c r="J12" s="55"/>
    </row>
    <row r="13" spans="1:10" s="40" customFormat="1" ht="38.25">
      <c r="A13" s="45">
        <v>11</v>
      </c>
      <c r="B13" s="46" t="s">
        <v>57</v>
      </c>
      <c r="C13" s="47">
        <v>1</v>
      </c>
      <c r="D13" s="48">
        <v>331.2</v>
      </c>
      <c r="E13" s="49">
        <f t="shared" si="0"/>
        <v>331.2</v>
      </c>
      <c r="F13" s="50">
        <v>8</v>
      </c>
      <c r="G13" s="48">
        <f t="shared" si="2"/>
        <v>357.69599999999997</v>
      </c>
      <c r="H13" s="48">
        <f t="shared" si="1"/>
        <v>357.69599999999997</v>
      </c>
      <c r="I13" s="51"/>
      <c r="J13" s="55"/>
    </row>
    <row r="14" spans="1:10" s="40" customFormat="1" ht="25.5">
      <c r="A14" s="45">
        <v>12</v>
      </c>
      <c r="B14" s="46" t="s">
        <v>56</v>
      </c>
      <c r="C14" s="47">
        <v>1</v>
      </c>
      <c r="D14" s="48">
        <v>332.1</v>
      </c>
      <c r="E14" s="49">
        <f t="shared" si="0"/>
        <v>332.1</v>
      </c>
      <c r="F14" s="50">
        <v>8</v>
      </c>
      <c r="G14" s="48">
        <f t="shared" si="2"/>
        <v>358.668</v>
      </c>
      <c r="H14" s="48">
        <f t="shared" si="1"/>
        <v>358.668</v>
      </c>
      <c r="I14" s="51"/>
      <c r="J14" s="55"/>
    </row>
    <row r="15" spans="1:10" s="40" customFormat="1" ht="25.5">
      <c r="A15" s="45">
        <v>13</v>
      </c>
      <c r="B15" s="46" t="s">
        <v>48</v>
      </c>
      <c r="C15" s="47">
        <v>4</v>
      </c>
      <c r="D15" s="48">
        <v>263.7</v>
      </c>
      <c r="E15" s="49">
        <f t="shared" si="0"/>
        <v>1054.8</v>
      </c>
      <c r="F15" s="50">
        <v>8</v>
      </c>
      <c r="G15" s="48">
        <f t="shared" si="2"/>
        <v>284.796</v>
      </c>
      <c r="H15" s="48">
        <f t="shared" si="1"/>
        <v>1139.184</v>
      </c>
      <c r="I15" s="51"/>
      <c r="J15" s="55"/>
    </row>
    <row r="16" spans="1:10" s="40" customFormat="1" ht="38.25">
      <c r="A16" s="45">
        <v>14</v>
      </c>
      <c r="B16" s="46" t="s">
        <v>50</v>
      </c>
      <c r="C16" s="47">
        <v>1</v>
      </c>
      <c r="D16" s="48">
        <v>261.9</v>
      </c>
      <c r="E16" s="49">
        <f t="shared" si="0"/>
        <v>261.9</v>
      </c>
      <c r="F16" s="50">
        <v>8</v>
      </c>
      <c r="G16" s="48">
        <f t="shared" si="2"/>
        <v>282.852</v>
      </c>
      <c r="H16" s="48">
        <f t="shared" si="1"/>
        <v>282.852</v>
      </c>
      <c r="I16" s="51"/>
      <c r="J16" s="55"/>
    </row>
    <row r="17" spans="1:10" s="40" customFormat="1" ht="38.25">
      <c r="A17" s="45">
        <v>15</v>
      </c>
      <c r="B17" s="46" t="s">
        <v>83</v>
      </c>
      <c r="C17" s="47">
        <v>2</v>
      </c>
      <c r="D17" s="48">
        <v>94.5</v>
      </c>
      <c r="E17" s="49">
        <f t="shared" si="0"/>
        <v>189</v>
      </c>
      <c r="F17" s="50">
        <v>8</v>
      </c>
      <c r="G17" s="48">
        <f t="shared" si="2"/>
        <v>102.06</v>
      </c>
      <c r="H17" s="48">
        <f t="shared" si="1"/>
        <v>204.12</v>
      </c>
      <c r="I17" s="51"/>
      <c r="J17" s="52"/>
    </row>
    <row r="18" spans="1:10" s="40" customFormat="1" ht="38.25">
      <c r="A18" s="45">
        <v>16</v>
      </c>
      <c r="B18" s="53" t="s">
        <v>49</v>
      </c>
      <c r="C18" s="55">
        <v>1</v>
      </c>
      <c r="D18" s="48">
        <v>165.6</v>
      </c>
      <c r="E18" s="49">
        <f t="shared" si="0"/>
        <v>165.6</v>
      </c>
      <c r="F18" s="50">
        <v>8</v>
      </c>
      <c r="G18" s="48">
        <f t="shared" si="2"/>
        <v>178.84799999999998</v>
      </c>
      <c r="H18" s="48">
        <f t="shared" si="1"/>
        <v>178.84799999999998</v>
      </c>
      <c r="I18" s="51"/>
      <c r="J18" s="52"/>
    </row>
    <row r="19" spans="1:10" s="40" customFormat="1" ht="38.25">
      <c r="A19" s="45">
        <v>17</v>
      </c>
      <c r="B19" s="46" t="s">
        <v>89</v>
      </c>
      <c r="C19" s="47">
        <v>1</v>
      </c>
      <c r="D19" s="48">
        <v>494.1</v>
      </c>
      <c r="E19" s="49">
        <f t="shared" si="0"/>
        <v>494.1</v>
      </c>
      <c r="F19" s="50">
        <v>8</v>
      </c>
      <c r="G19" s="48">
        <f t="shared" si="2"/>
        <v>533.628</v>
      </c>
      <c r="H19" s="48">
        <f t="shared" si="1"/>
        <v>533.628</v>
      </c>
      <c r="I19" s="51"/>
      <c r="J19" s="52"/>
    </row>
    <row r="20" spans="1:10" s="40" customFormat="1" ht="38.25" customHeight="1">
      <c r="A20" s="45">
        <v>18</v>
      </c>
      <c r="B20" s="46" t="s">
        <v>88</v>
      </c>
      <c r="C20" s="47">
        <v>1</v>
      </c>
      <c r="D20" s="48">
        <v>625.5</v>
      </c>
      <c r="E20" s="49">
        <f t="shared" si="0"/>
        <v>625.5</v>
      </c>
      <c r="F20" s="50">
        <v>8</v>
      </c>
      <c r="G20" s="48">
        <f t="shared" si="2"/>
        <v>675.54</v>
      </c>
      <c r="H20" s="48">
        <f t="shared" si="1"/>
        <v>675.54</v>
      </c>
      <c r="I20" s="51"/>
      <c r="J20" s="52"/>
    </row>
    <row r="21" spans="1:10" s="40" customFormat="1" ht="38.25">
      <c r="A21" s="45">
        <v>19</v>
      </c>
      <c r="B21" s="46" t="s">
        <v>52</v>
      </c>
      <c r="C21" s="47">
        <v>1</v>
      </c>
      <c r="D21" s="48">
        <v>199.8</v>
      </c>
      <c r="E21" s="49">
        <f t="shared" si="0"/>
        <v>199.8</v>
      </c>
      <c r="F21" s="50">
        <v>8</v>
      </c>
      <c r="G21" s="48">
        <f t="shared" si="2"/>
        <v>215.78400000000002</v>
      </c>
      <c r="H21" s="48">
        <f t="shared" si="1"/>
        <v>215.78400000000002</v>
      </c>
      <c r="I21" s="51"/>
      <c r="J21" s="52"/>
    </row>
    <row r="22" spans="1:10" s="40" customFormat="1" ht="38.25">
      <c r="A22" s="45">
        <v>20</v>
      </c>
      <c r="B22" s="46" t="s">
        <v>203</v>
      </c>
      <c r="C22" s="47">
        <v>6</v>
      </c>
      <c r="D22" s="48">
        <v>97.2</v>
      </c>
      <c r="E22" s="49">
        <f t="shared" si="0"/>
        <v>583.2</v>
      </c>
      <c r="F22" s="50">
        <v>8</v>
      </c>
      <c r="G22" s="48">
        <f t="shared" si="2"/>
        <v>104.976</v>
      </c>
      <c r="H22" s="48">
        <f t="shared" si="1"/>
        <v>629.856</v>
      </c>
      <c r="I22" s="51"/>
      <c r="J22" s="52"/>
    </row>
    <row r="23" spans="1:10" s="40" customFormat="1" ht="25.5">
      <c r="A23" s="45">
        <v>21</v>
      </c>
      <c r="B23" s="46" t="s">
        <v>51</v>
      </c>
      <c r="C23" s="47">
        <v>1</v>
      </c>
      <c r="D23" s="48">
        <v>281.7</v>
      </c>
      <c r="E23" s="49">
        <f t="shared" si="0"/>
        <v>281.7</v>
      </c>
      <c r="F23" s="50">
        <v>8</v>
      </c>
      <c r="G23" s="48">
        <f t="shared" si="2"/>
        <v>304.236</v>
      </c>
      <c r="H23" s="48">
        <f t="shared" si="1"/>
        <v>304.236</v>
      </c>
      <c r="I23" s="51"/>
      <c r="J23" s="52"/>
    </row>
    <row r="24" spans="1:10" s="40" customFormat="1" ht="25.5">
      <c r="A24" s="45">
        <v>22</v>
      </c>
      <c r="B24" s="46" t="s">
        <v>54</v>
      </c>
      <c r="C24" s="47">
        <v>1</v>
      </c>
      <c r="D24" s="48">
        <v>671.4</v>
      </c>
      <c r="E24" s="49">
        <f t="shared" si="0"/>
        <v>671.4</v>
      </c>
      <c r="F24" s="50">
        <v>8</v>
      </c>
      <c r="G24" s="48">
        <f t="shared" si="2"/>
        <v>725.112</v>
      </c>
      <c r="H24" s="48">
        <f t="shared" si="1"/>
        <v>725.112</v>
      </c>
      <c r="I24" s="51"/>
      <c r="J24" s="55"/>
    </row>
    <row r="25" spans="1:10" s="40" customFormat="1" ht="25.5">
      <c r="A25" s="45">
        <v>23</v>
      </c>
      <c r="B25" s="46" t="s">
        <v>55</v>
      </c>
      <c r="C25" s="47">
        <v>1</v>
      </c>
      <c r="D25" s="48">
        <v>399.6</v>
      </c>
      <c r="E25" s="49">
        <f t="shared" si="0"/>
        <v>399.6</v>
      </c>
      <c r="F25" s="50">
        <v>8</v>
      </c>
      <c r="G25" s="48">
        <f t="shared" si="2"/>
        <v>431.56800000000004</v>
      </c>
      <c r="H25" s="48">
        <f t="shared" si="1"/>
        <v>431.56800000000004</v>
      </c>
      <c r="I25" s="51"/>
      <c r="J25" s="55"/>
    </row>
    <row r="26" spans="1:10" s="40" customFormat="1" ht="38.25">
      <c r="A26" s="45">
        <v>24</v>
      </c>
      <c r="B26" s="46" t="s">
        <v>53</v>
      </c>
      <c r="C26" s="47">
        <v>1</v>
      </c>
      <c r="D26" s="48">
        <v>387.9</v>
      </c>
      <c r="E26" s="49">
        <f t="shared" si="0"/>
        <v>387.9</v>
      </c>
      <c r="F26" s="50">
        <v>8</v>
      </c>
      <c r="G26" s="48">
        <f t="shared" si="2"/>
        <v>418.93199999999996</v>
      </c>
      <c r="H26" s="48">
        <f t="shared" si="1"/>
        <v>418.93199999999996</v>
      </c>
      <c r="I26" s="51"/>
      <c r="J26" s="55"/>
    </row>
    <row r="27" spans="1:10" s="40" customFormat="1" ht="38.25">
      <c r="A27" s="45">
        <v>25</v>
      </c>
      <c r="B27" s="56" t="s">
        <v>23</v>
      </c>
      <c r="C27" s="47">
        <v>15</v>
      </c>
      <c r="D27" s="48">
        <v>576.9</v>
      </c>
      <c r="E27" s="49">
        <f t="shared" si="0"/>
        <v>8653.5</v>
      </c>
      <c r="F27" s="50">
        <v>8</v>
      </c>
      <c r="G27" s="48">
        <f t="shared" si="2"/>
        <v>623.052</v>
      </c>
      <c r="H27" s="48">
        <f t="shared" si="1"/>
        <v>9345.78</v>
      </c>
      <c r="I27" s="51"/>
      <c r="J27" s="51"/>
    </row>
    <row r="28" spans="1:10" s="40" customFormat="1" ht="38.25">
      <c r="A28" s="45">
        <v>26</v>
      </c>
      <c r="B28" s="53" t="s">
        <v>18</v>
      </c>
      <c r="C28" s="47">
        <v>10</v>
      </c>
      <c r="D28" s="48">
        <v>576.9</v>
      </c>
      <c r="E28" s="49">
        <f t="shared" si="0"/>
        <v>5769</v>
      </c>
      <c r="F28" s="50">
        <v>8</v>
      </c>
      <c r="G28" s="48">
        <f t="shared" si="2"/>
        <v>623.052</v>
      </c>
      <c r="H28" s="48">
        <f t="shared" si="1"/>
        <v>6230.52</v>
      </c>
      <c r="I28" s="51"/>
      <c r="J28" s="52"/>
    </row>
    <row r="29" spans="1:10" s="40" customFormat="1" ht="42.75" customHeight="1">
      <c r="A29" s="45">
        <v>27</v>
      </c>
      <c r="B29" s="53" t="s">
        <v>28</v>
      </c>
      <c r="C29" s="47">
        <v>40</v>
      </c>
      <c r="D29" s="48">
        <v>69.3</v>
      </c>
      <c r="E29" s="49">
        <f t="shared" si="0"/>
        <v>2772</v>
      </c>
      <c r="F29" s="50">
        <v>8</v>
      </c>
      <c r="G29" s="48">
        <f t="shared" si="2"/>
        <v>74.844</v>
      </c>
      <c r="H29" s="48">
        <f t="shared" si="1"/>
        <v>2993.76</v>
      </c>
      <c r="I29" s="54"/>
      <c r="J29" s="52"/>
    </row>
    <row r="30" spans="1:10" s="40" customFormat="1" ht="25.5">
      <c r="A30" s="45">
        <v>28</v>
      </c>
      <c r="B30" s="46" t="s">
        <v>90</v>
      </c>
      <c r="C30" s="47">
        <v>1</v>
      </c>
      <c r="D30" s="48">
        <v>144.9</v>
      </c>
      <c r="E30" s="49">
        <f t="shared" si="0"/>
        <v>144.9</v>
      </c>
      <c r="F30" s="50">
        <v>8</v>
      </c>
      <c r="G30" s="48">
        <f t="shared" si="2"/>
        <v>156.49200000000002</v>
      </c>
      <c r="H30" s="48">
        <f t="shared" si="1"/>
        <v>156.49200000000002</v>
      </c>
      <c r="I30" s="51"/>
      <c r="J30" s="52"/>
    </row>
    <row r="31" spans="1:10" s="40" customFormat="1" ht="25.5">
      <c r="A31" s="45">
        <v>29</v>
      </c>
      <c r="B31" s="46" t="s">
        <v>81</v>
      </c>
      <c r="C31" s="47">
        <v>4</v>
      </c>
      <c r="D31" s="48">
        <v>96.3</v>
      </c>
      <c r="E31" s="49">
        <f t="shared" si="0"/>
        <v>385.2</v>
      </c>
      <c r="F31" s="50">
        <v>8</v>
      </c>
      <c r="G31" s="48">
        <f t="shared" si="2"/>
        <v>104.00399999999999</v>
      </c>
      <c r="H31" s="48">
        <f t="shared" si="1"/>
        <v>416.01599999999996</v>
      </c>
      <c r="I31" s="51"/>
      <c r="J31" s="52"/>
    </row>
    <row r="32" spans="1:10" s="40" customFormat="1" ht="38.25">
      <c r="A32" s="45">
        <v>30</v>
      </c>
      <c r="B32" s="46" t="s">
        <v>82</v>
      </c>
      <c r="C32" s="47">
        <v>4</v>
      </c>
      <c r="D32" s="48">
        <v>296.1</v>
      </c>
      <c r="E32" s="49">
        <f t="shared" si="0"/>
        <v>1184.4</v>
      </c>
      <c r="F32" s="50">
        <v>8</v>
      </c>
      <c r="G32" s="48">
        <f t="shared" si="2"/>
        <v>319.788</v>
      </c>
      <c r="H32" s="48">
        <f t="shared" si="1"/>
        <v>1279.152</v>
      </c>
      <c r="I32" s="51"/>
      <c r="J32" s="52"/>
    </row>
    <row r="33" spans="1:15" s="40" customFormat="1" ht="25.5">
      <c r="A33" s="45">
        <v>31</v>
      </c>
      <c r="B33" s="46" t="s">
        <v>96</v>
      </c>
      <c r="C33" s="47">
        <v>1</v>
      </c>
      <c r="D33" s="48">
        <v>402.3</v>
      </c>
      <c r="E33" s="49">
        <f t="shared" si="0"/>
        <v>402.3</v>
      </c>
      <c r="F33" s="50">
        <v>8</v>
      </c>
      <c r="G33" s="48">
        <f t="shared" si="2"/>
        <v>434.48400000000004</v>
      </c>
      <c r="H33" s="48">
        <f t="shared" si="1"/>
        <v>434.48400000000004</v>
      </c>
      <c r="I33" s="51"/>
      <c r="J33" s="52"/>
      <c r="N33" s="57"/>
      <c r="O33" s="58"/>
    </row>
    <row r="34" spans="1:10" s="40" customFormat="1" ht="12.75">
      <c r="A34" s="45">
        <v>32</v>
      </c>
      <c r="B34" s="46" t="s">
        <v>97</v>
      </c>
      <c r="C34" s="47">
        <v>1</v>
      </c>
      <c r="D34" s="48">
        <v>258.3</v>
      </c>
      <c r="E34" s="49">
        <f t="shared" si="0"/>
        <v>258.3</v>
      </c>
      <c r="F34" s="50">
        <v>8</v>
      </c>
      <c r="G34" s="48">
        <f aca="true" t="shared" si="3" ref="G34:G70">D34+8/100*D34</f>
        <v>278.964</v>
      </c>
      <c r="H34" s="48">
        <f aca="true" t="shared" si="4" ref="H34:H71">E34+8%*E34</f>
        <v>278.964</v>
      </c>
      <c r="I34" s="51"/>
      <c r="J34" s="52"/>
    </row>
    <row r="35" spans="1:10" s="40" customFormat="1" ht="25.5">
      <c r="A35" s="45">
        <v>33</v>
      </c>
      <c r="B35" s="46" t="s">
        <v>92</v>
      </c>
      <c r="C35" s="47">
        <v>1</v>
      </c>
      <c r="D35" s="48">
        <v>29.7</v>
      </c>
      <c r="E35" s="49">
        <f t="shared" si="0"/>
        <v>29.7</v>
      </c>
      <c r="F35" s="50">
        <v>8</v>
      </c>
      <c r="G35" s="48">
        <f t="shared" si="3"/>
        <v>32.076</v>
      </c>
      <c r="H35" s="48">
        <f t="shared" si="4"/>
        <v>32.076</v>
      </c>
      <c r="I35" s="54"/>
      <c r="J35" s="52"/>
    </row>
    <row r="36" spans="1:10" s="40" customFormat="1" ht="25.5">
      <c r="A36" s="45">
        <v>34</v>
      </c>
      <c r="B36" s="46" t="s">
        <v>93</v>
      </c>
      <c r="C36" s="47">
        <v>1</v>
      </c>
      <c r="D36" s="48">
        <v>30.6</v>
      </c>
      <c r="E36" s="49">
        <f t="shared" si="0"/>
        <v>30.6</v>
      </c>
      <c r="F36" s="50">
        <v>8</v>
      </c>
      <c r="G36" s="48">
        <f t="shared" si="3"/>
        <v>33.048</v>
      </c>
      <c r="H36" s="48">
        <f t="shared" si="4"/>
        <v>33.048</v>
      </c>
      <c r="I36" s="54"/>
      <c r="J36" s="52"/>
    </row>
    <row r="37" spans="1:10" s="40" customFormat="1" ht="25.5">
      <c r="A37" s="45">
        <v>35</v>
      </c>
      <c r="B37" s="46" t="s">
        <v>94</v>
      </c>
      <c r="C37" s="47">
        <v>1</v>
      </c>
      <c r="D37" s="48">
        <v>35.1</v>
      </c>
      <c r="E37" s="49">
        <f t="shared" si="0"/>
        <v>35.1</v>
      </c>
      <c r="F37" s="50">
        <v>8</v>
      </c>
      <c r="G37" s="48">
        <f t="shared" si="3"/>
        <v>37.908</v>
      </c>
      <c r="H37" s="48">
        <f t="shared" si="4"/>
        <v>37.908</v>
      </c>
      <c r="I37" s="54"/>
      <c r="J37" s="52"/>
    </row>
    <row r="38" spans="1:10" s="40" customFormat="1" ht="25.5">
      <c r="A38" s="45">
        <v>36</v>
      </c>
      <c r="B38" s="46" t="s">
        <v>91</v>
      </c>
      <c r="C38" s="47">
        <v>1</v>
      </c>
      <c r="D38" s="48">
        <v>35.1</v>
      </c>
      <c r="E38" s="49">
        <f t="shared" si="0"/>
        <v>35.1</v>
      </c>
      <c r="F38" s="50">
        <v>8</v>
      </c>
      <c r="G38" s="48">
        <f t="shared" si="3"/>
        <v>37.908</v>
      </c>
      <c r="H38" s="48">
        <f t="shared" si="4"/>
        <v>37.908</v>
      </c>
      <c r="I38" s="51"/>
      <c r="J38" s="52"/>
    </row>
    <row r="39" spans="1:10" s="40" customFormat="1" ht="25.5">
      <c r="A39" s="45">
        <v>37</v>
      </c>
      <c r="B39" s="54" t="s">
        <v>95</v>
      </c>
      <c r="C39" s="47">
        <v>1</v>
      </c>
      <c r="D39" s="48">
        <v>28.8</v>
      </c>
      <c r="E39" s="49">
        <f t="shared" si="0"/>
        <v>28.8</v>
      </c>
      <c r="F39" s="50">
        <v>8</v>
      </c>
      <c r="G39" s="48">
        <f t="shared" si="3"/>
        <v>31.104</v>
      </c>
      <c r="H39" s="48">
        <f t="shared" si="4"/>
        <v>31.104</v>
      </c>
      <c r="I39" s="51"/>
      <c r="J39" s="52"/>
    </row>
    <row r="40" spans="1:10" s="40" customFormat="1" ht="51">
      <c r="A40" s="45">
        <v>38</v>
      </c>
      <c r="B40" s="56" t="s">
        <v>170</v>
      </c>
      <c r="C40" s="47">
        <v>40</v>
      </c>
      <c r="D40" s="48">
        <v>133.2</v>
      </c>
      <c r="E40" s="49">
        <f t="shared" si="0"/>
        <v>5328</v>
      </c>
      <c r="F40" s="50">
        <v>8</v>
      </c>
      <c r="G40" s="48">
        <f t="shared" si="3"/>
        <v>143.856</v>
      </c>
      <c r="H40" s="48">
        <f t="shared" si="4"/>
        <v>5754.24</v>
      </c>
      <c r="I40" s="51"/>
      <c r="J40" s="52"/>
    </row>
    <row r="41" spans="1:10" s="40" customFormat="1" ht="38.25">
      <c r="A41" s="45">
        <v>39</v>
      </c>
      <c r="B41" s="46" t="s">
        <v>46</v>
      </c>
      <c r="C41" s="47">
        <v>1</v>
      </c>
      <c r="D41" s="48">
        <v>263.7</v>
      </c>
      <c r="E41" s="49">
        <f t="shared" si="0"/>
        <v>263.7</v>
      </c>
      <c r="F41" s="50">
        <v>8</v>
      </c>
      <c r="G41" s="48">
        <f t="shared" si="3"/>
        <v>284.796</v>
      </c>
      <c r="H41" s="48">
        <f t="shared" si="4"/>
        <v>284.796</v>
      </c>
      <c r="I41" s="51"/>
      <c r="J41" s="52"/>
    </row>
    <row r="42" spans="1:10" s="40" customFormat="1" ht="38.25">
      <c r="A42" s="45">
        <v>40</v>
      </c>
      <c r="B42" s="53" t="s">
        <v>21</v>
      </c>
      <c r="C42" s="47">
        <v>15</v>
      </c>
      <c r="D42" s="48">
        <v>202.5</v>
      </c>
      <c r="E42" s="49">
        <f t="shared" si="0"/>
        <v>3037.5</v>
      </c>
      <c r="F42" s="50">
        <v>8</v>
      </c>
      <c r="G42" s="48">
        <f t="shared" si="3"/>
        <v>218.7</v>
      </c>
      <c r="H42" s="48">
        <f t="shared" si="4"/>
        <v>3280.5</v>
      </c>
      <c r="I42" s="51"/>
      <c r="J42" s="52"/>
    </row>
    <row r="43" spans="1:10" s="40" customFormat="1" ht="25.5">
      <c r="A43" s="45">
        <v>41</v>
      </c>
      <c r="B43" s="56" t="s">
        <v>3</v>
      </c>
      <c r="C43" s="47">
        <v>20</v>
      </c>
      <c r="D43" s="48">
        <v>124.2</v>
      </c>
      <c r="E43" s="49">
        <f t="shared" si="0"/>
        <v>2484</v>
      </c>
      <c r="F43" s="50">
        <v>8</v>
      </c>
      <c r="G43" s="48">
        <f t="shared" si="3"/>
        <v>134.136</v>
      </c>
      <c r="H43" s="48">
        <f t="shared" si="4"/>
        <v>2682.72</v>
      </c>
      <c r="I43" s="51"/>
      <c r="J43" s="52"/>
    </row>
    <row r="44" spans="1:10" s="40" customFormat="1" ht="38.25">
      <c r="A44" s="45">
        <v>42</v>
      </c>
      <c r="B44" s="56" t="s">
        <v>29</v>
      </c>
      <c r="C44" s="47">
        <v>40</v>
      </c>
      <c r="D44" s="48">
        <v>155.7</v>
      </c>
      <c r="E44" s="49">
        <f t="shared" si="0"/>
        <v>6228</v>
      </c>
      <c r="F44" s="50">
        <v>8</v>
      </c>
      <c r="G44" s="48">
        <f t="shared" si="3"/>
        <v>168.15599999999998</v>
      </c>
      <c r="H44" s="48">
        <f t="shared" si="4"/>
        <v>6726.24</v>
      </c>
      <c r="I44" s="51"/>
      <c r="J44" s="52"/>
    </row>
    <row r="45" spans="1:10" s="40" customFormat="1" ht="38.25">
      <c r="A45" s="45">
        <v>43</v>
      </c>
      <c r="B45" s="53" t="s">
        <v>45</v>
      </c>
      <c r="C45" s="47">
        <v>1</v>
      </c>
      <c r="D45" s="48">
        <v>739.8</v>
      </c>
      <c r="E45" s="49">
        <f t="shared" si="0"/>
        <v>739.8</v>
      </c>
      <c r="F45" s="50">
        <v>8</v>
      </c>
      <c r="G45" s="48">
        <f t="shared" si="3"/>
        <v>798.9839999999999</v>
      </c>
      <c r="H45" s="48">
        <f t="shared" si="4"/>
        <v>798.9839999999999</v>
      </c>
      <c r="I45" s="51"/>
      <c r="J45" s="52"/>
    </row>
    <row r="46" spans="1:10" s="40" customFormat="1" ht="38.25">
      <c r="A46" s="45">
        <v>44</v>
      </c>
      <c r="B46" s="46" t="s">
        <v>66</v>
      </c>
      <c r="C46" s="47">
        <v>2</v>
      </c>
      <c r="D46" s="48">
        <v>38.7</v>
      </c>
      <c r="E46" s="49">
        <f t="shared" si="0"/>
        <v>77.4</v>
      </c>
      <c r="F46" s="50">
        <v>8</v>
      </c>
      <c r="G46" s="48">
        <f t="shared" si="3"/>
        <v>41.79600000000001</v>
      </c>
      <c r="H46" s="48">
        <f t="shared" si="4"/>
        <v>83.59200000000001</v>
      </c>
      <c r="I46" s="51"/>
      <c r="J46" s="52"/>
    </row>
    <row r="47" spans="1:10" s="40" customFormat="1" ht="38.25">
      <c r="A47" s="45">
        <v>45</v>
      </c>
      <c r="B47" s="46" t="s">
        <v>65</v>
      </c>
      <c r="C47" s="47">
        <v>2</v>
      </c>
      <c r="D47" s="48">
        <v>34.2</v>
      </c>
      <c r="E47" s="49">
        <f t="shared" si="0"/>
        <v>68.4</v>
      </c>
      <c r="F47" s="50">
        <v>8</v>
      </c>
      <c r="G47" s="48">
        <f t="shared" si="3"/>
        <v>36.936</v>
      </c>
      <c r="H47" s="48">
        <f t="shared" si="4"/>
        <v>73.872</v>
      </c>
      <c r="I47" s="51"/>
      <c r="J47" s="52"/>
    </row>
    <row r="48" spans="1:10" s="40" customFormat="1" ht="38.25">
      <c r="A48" s="45">
        <v>46</v>
      </c>
      <c r="B48" s="46" t="s">
        <v>68</v>
      </c>
      <c r="C48" s="47">
        <v>2</v>
      </c>
      <c r="D48" s="48">
        <v>38.7</v>
      </c>
      <c r="E48" s="49">
        <f t="shared" si="0"/>
        <v>77.4</v>
      </c>
      <c r="F48" s="50">
        <v>8</v>
      </c>
      <c r="G48" s="48">
        <f t="shared" si="3"/>
        <v>41.79600000000001</v>
      </c>
      <c r="H48" s="48">
        <f t="shared" si="4"/>
        <v>83.59200000000001</v>
      </c>
      <c r="I48" s="51"/>
      <c r="J48" s="52"/>
    </row>
    <row r="49" spans="1:10" s="40" customFormat="1" ht="38.25">
      <c r="A49" s="45">
        <v>47</v>
      </c>
      <c r="B49" s="46" t="s">
        <v>67</v>
      </c>
      <c r="C49" s="47">
        <v>2</v>
      </c>
      <c r="D49" s="48">
        <v>34.2</v>
      </c>
      <c r="E49" s="49">
        <f t="shared" si="0"/>
        <v>68.4</v>
      </c>
      <c r="F49" s="50">
        <v>8</v>
      </c>
      <c r="G49" s="48">
        <f t="shared" si="3"/>
        <v>36.936</v>
      </c>
      <c r="H49" s="48">
        <f t="shared" si="4"/>
        <v>73.872</v>
      </c>
      <c r="I49" s="51"/>
      <c r="J49" s="52"/>
    </row>
    <row r="50" spans="1:10" s="40" customFormat="1" ht="38.25">
      <c r="A50" s="45">
        <v>48</v>
      </c>
      <c r="B50" s="46" t="s">
        <v>70</v>
      </c>
      <c r="C50" s="47">
        <v>2</v>
      </c>
      <c r="D50" s="48">
        <v>38.7</v>
      </c>
      <c r="E50" s="49">
        <f t="shared" si="0"/>
        <v>77.4</v>
      </c>
      <c r="F50" s="50">
        <v>8</v>
      </c>
      <c r="G50" s="48">
        <f t="shared" si="3"/>
        <v>41.79600000000001</v>
      </c>
      <c r="H50" s="48">
        <f t="shared" si="4"/>
        <v>83.59200000000001</v>
      </c>
      <c r="I50" s="51"/>
      <c r="J50" s="52"/>
    </row>
    <row r="51" spans="1:10" s="40" customFormat="1" ht="38.25">
      <c r="A51" s="45">
        <v>49</v>
      </c>
      <c r="B51" s="46" t="s">
        <v>69</v>
      </c>
      <c r="C51" s="47">
        <v>2</v>
      </c>
      <c r="D51" s="48">
        <v>34.2</v>
      </c>
      <c r="E51" s="49">
        <f t="shared" si="0"/>
        <v>68.4</v>
      </c>
      <c r="F51" s="50">
        <v>8</v>
      </c>
      <c r="G51" s="48">
        <f t="shared" si="3"/>
        <v>36.936</v>
      </c>
      <c r="H51" s="48">
        <f t="shared" si="4"/>
        <v>73.872</v>
      </c>
      <c r="I51" s="51"/>
      <c r="J51" s="52"/>
    </row>
    <row r="52" spans="1:10" s="40" customFormat="1" ht="38.25">
      <c r="A52" s="45">
        <v>50</v>
      </c>
      <c r="B52" s="46" t="s">
        <v>72</v>
      </c>
      <c r="C52" s="47">
        <v>2</v>
      </c>
      <c r="D52" s="48">
        <v>38.7</v>
      </c>
      <c r="E52" s="49">
        <f t="shared" si="0"/>
        <v>77.4</v>
      </c>
      <c r="F52" s="50">
        <v>8</v>
      </c>
      <c r="G52" s="48">
        <f t="shared" si="3"/>
        <v>41.79600000000001</v>
      </c>
      <c r="H52" s="48">
        <f t="shared" si="4"/>
        <v>83.59200000000001</v>
      </c>
      <c r="I52" s="51"/>
      <c r="J52" s="52"/>
    </row>
    <row r="53" spans="1:10" s="40" customFormat="1" ht="38.25">
      <c r="A53" s="45">
        <v>51</v>
      </c>
      <c r="B53" s="46" t="s">
        <v>71</v>
      </c>
      <c r="C53" s="47">
        <v>2</v>
      </c>
      <c r="D53" s="48">
        <v>34.2</v>
      </c>
      <c r="E53" s="49">
        <f t="shared" si="0"/>
        <v>68.4</v>
      </c>
      <c r="F53" s="50">
        <v>8</v>
      </c>
      <c r="G53" s="48">
        <f t="shared" si="3"/>
        <v>36.936</v>
      </c>
      <c r="H53" s="48">
        <f t="shared" si="4"/>
        <v>73.872</v>
      </c>
      <c r="I53" s="51"/>
      <c r="J53" s="52"/>
    </row>
    <row r="54" spans="1:10" s="40" customFormat="1" ht="38.25">
      <c r="A54" s="45">
        <v>52</v>
      </c>
      <c r="B54" s="46" t="s">
        <v>74</v>
      </c>
      <c r="C54" s="47">
        <v>2</v>
      </c>
      <c r="D54" s="48">
        <v>38.7</v>
      </c>
      <c r="E54" s="49">
        <f t="shared" si="0"/>
        <v>77.4</v>
      </c>
      <c r="F54" s="50">
        <v>8</v>
      </c>
      <c r="G54" s="48">
        <f t="shared" si="3"/>
        <v>41.79600000000001</v>
      </c>
      <c r="H54" s="48">
        <f t="shared" si="4"/>
        <v>83.59200000000001</v>
      </c>
      <c r="I54" s="51"/>
      <c r="J54" s="52"/>
    </row>
    <row r="55" spans="1:10" s="40" customFormat="1" ht="38.25">
      <c r="A55" s="45">
        <v>53</v>
      </c>
      <c r="B55" s="46" t="s">
        <v>73</v>
      </c>
      <c r="C55" s="47">
        <v>2</v>
      </c>
      <c r="D55" s="48">
        <v>34.2</v>
      </c>
      <c r="E55" s="49">
        <f t="shared" si="0"/>
        <v>68.4</v>
      </c>
      <c r="F55" s="50">
        <v>8</v>
      </c>
      <c r="G55" s="48">
        <f t="shared" si="3"/>
        <v>36.936</v>
      </c>
      <c r="H55" s="48">
        <f t="shared" si="4"/>
        <v>73.872</v>
      </c>
      <c r="I55" s="51"/>
      <c r="J55" s="52"/>
    </row>
    <row r="56" spans="1:10" s="40" customFormat="1" ht="38.25">
      <c r="A56" s="45">
        <v>54</v>
      </c>
      <c r="B56" s="46" t="s">
        <v>76</v>
      </c>
      <c r="C56" s="47">
        <v>2</v>
      </c>
      <c r="D56" s="48">
        <v>72.9</v>
      </c>
      <c r="E56" s="49">
        <f t="shared" si="0"/>
        <v>145.8</v>
      </c>
      <c r="F56" s="50">
        <v>8</v>
      </c>
      <c r="G56" s="48">
        <f t="shared" si="3"/>
        <v>78.732</v>
      </c>
      <c r="H56" s="48">
        <f t="shared" si="4"/>
        <v>157.464</v>
      </c>
      <c r="I56" s="51"/>
      <c r="J56" s="52"/>
    </row>
    <row r="57" spans="1:10" s="40" customFormat="1" ht="38.25">
      <c r="A57" s="45">
        <v>55</v>
      </c>
      <c r="B57" s="46" t="s">
        <v>75</v>
      </c>
      <c r="C57" s="47">
        <v>2</v>
      </c>
      <c r="D57" s="48">
        <v>55.8</v>
      </c>
      <c r="E57" s="49">
        <f t="shared" si="0"/>
        <v>111.6</v>
      </c>
      <c r="F57" s="50">
        <v>8</v>
      </c>
      <c r="G57" s="48">
        <f t="shared" si="3"/>
        <v>60.263999999999996</v>
      </c>
      <c r="H57" s="48">
        <f t="shared" si="4"/>
        <v>120.52799999999999</v>
      </c>
      <c r="I57" s="51"/>
      <c r="J57" s="52"/>
    </row>
    <row r="58" spans="1:10" s="40" customFormat="1" ht="38.25">
      <c r="A58" s="45">
        <v>56</v>
      </c>
      <c r="B58" s="46" t="s">
        <v>78</v>
      </c>
      <c r="C58" s="47">
        <v>2</v>
      </c>
      <c r="D58" s="48">
        <v>72.9</v>
      </c>
      <c r="E58" s="49">
        <f t="shared" si="0"/>
        <v>145.8</v>
      </c>
      <c r="F58" s="50">
        <v>8</v>
      </c>
      <c r="G58" s="48">
        <f t="shared" si="3"/>
        <v>78.732</v>
      </c>
      <c r="H58" s="48">
        <f t="shared" si="4"/>
        <v>157.464</v>
      </c>
      <c r="I58" s="51"/>
      <c r="J58" s="52"/>
    </row>
    <row r="59" spans="1:10" s="40" customFormat="1" ht="38.25">
      <c r="A59" s="45">
        <v>57</v>
      </c>
      <c r="B59" s="46" t="s">
        <v>77</v>
      </c>
      <c r="C59" s="47">
        <v>2</v>
      </c>
      <c r="D59" s="48">
        <v>55.8</v>
      </c>
      <c r="E59" s="49">
        <f t="shared" si="0"/>
        <v>111.6</v>
      </c>
      <c r="F59" s="50">
        <v>8</v>
      </c>
      <c r="G59" s="48">
        <f t="shared" si="3"/>
        <v>60.263999999999996</v>
      </c>
      <c r="H59" s="48">
        <f t="shared" si="4"/>
        <v>120.52799999999999</v>
      </c>
      <c r="I59" s="51"/>
      <c r="J59" s="52"/>
    </row>
    <row r="60" spans="1:10" s="40" customFormat="1" ht="38.25">
      <c r="A60" s="45">
        <v>58</v>
      </c>
      <c r="B60" s="46" t="s">
        <v>79</v>
      </c>
      <c r="C60" s="47">
        <v>2</v>
      </c>
      <c r="D60" s="48">
        <v>55.8</v>
      </c>
      <c r="E60" s="49">
        <f t="shared" si="0"/>
        <v>111.6</v>
      </c>
      <c r="F60" s="50">
        <v>8</v>
      </c>
      <c r="G60" s="48">
        <f t="shared" si="3"/>
        <v>60.263999999999996</v>
      </c>
      <c r="H60" s="48">
        <f t="shared" si="4"/>
        <v>120.52799999999999</v>
      </c>
      <c r="I60" s="51"/>
      <c r="J60" s="52"/>
    </row>
    <row r="61" spans="1:10" s="40" customFormat="1" ht="38.25">
      <c r="A61" s="45">
        <v>59</v>
      </c>
      <c r="B61" s="53" t="s">
        <v>19</v>
      </c>
      <c r="C61" s="47">
        <v>5</v>
      </c>
      <c r="D61" s="48">
        <v>38.7</v>
      </c>
      <c r="E61" s="49">
        <f t="shared" si="0"/>
        <v>193.5</v>
      </c>
      <c r="F61" s="50">
        <v>8</v>
      </c>
      <c r="G61" s="48">
        <f t="shared" si="3"/>
        <v>41.79600000000001</v>
      </c>
      <c r="H61" s="48">
        <f t="shared" si="4"/>
        <v>208.98</v>
      </c>
      <c r="I61" s="51"/>
      <c r="J61" s="52"/>
    </row>
    <row r="62" spans="1:10" s="40" customFormat="1" ht="60" customHeight="1">
      <c r="A62" s="45">
        <v>60</v>
      </c>
      <c r="B62" s="46" t="s">
        <v>20</v>
      </c>
      <c r="C62" s="47">
        <v>5</v>
      </c>
      <c r="D62" s="48">
        <v>244.8</v>
      </c>
      <c r="E62" s="49">
        <f t="shared" si="0"/>
        <v>1224</v>
      </c>
      <c r="F62" s="50">
        <v>8</v>
      </c>
      <c r="G62" s="48">
        <f t="shared" si="3"/>
        <v>264.384</v>
      </c>
      <c r="H62" s="48">
        <f t="shared" si="4"/>
        <v>1321.92</v>
      </c>
      <c r="I62" s="51"/>
      <c r="J62" s="52"/>
    </row>
    <row r="63" spans="1:15" s="40" customFormat="1" ht="51">
      <c r="A63" s="45">
        <v>61</v>
      </c>
      <c r="B63" s="46" t="s">
        <v>80</v>
      </c>
      <c r="C63" s="47">
        <v>2</v>
      </c>
      <c r="D63" s="48">
        <v>250.2</v>
      </c>
      <c r="E63" s="49">
        <f t="shared" si="0"/>
        <v>500.4</v>
      </c>
      <c r="F63" s="50">
        <v>8</v>
      </c>
      <c r="G63" s="48">
        <f t="shared" si="3"/>
        <v>270.216</v>
      </c>
      <c r="H63" s="48">
        <f t="shared" si="4"/>
        <v>540.432</v>
      </c>
      <c r="I63" s="51"/>
      <c r="J63" s="52"/>
      <c r="N63" s="57"/>
      <c r="O63" s="58"/>
    </row>
    <row r="64" spans="1:15" s="40" customFormat="1" ht="25.5">
      <c r="A64" s="45">
        <v>62</v>
      </c>
      <c r="B64" s="46" t="s">
        <v>165</v>
      </c>
      <c r="C64" s="47">
        <v>5</v>
      </c>
      <c r="D64" s="48">
        <v>59.4</v>
      </c>
      <c r="E64" s="49">
        <f t="shared" si="0"/>
        <v>297</v>
      </c>
      <c r="F64" s="50">
        <v>8</v>
      </c>
      <c r="G64" s="48">
        <f>D64+8/100*D64</f>
        <v>64.152</v>
      </c>
      <c r="H64" s="48">
        <f>E64+8%*E64</f>
        <v>320.76</v>
      </c>
      <c r="I64" s="51"/>
      <c r="J64" s="52"/>
      <c r="N64" s="57"/>
      <c r="O64" s="58"/>
    </row>
    <row r="65" spans="1:10" s="40" customFormat="1" ht="12.75">
      <c r="A65" s="45">
        <v>63</v>
      </c>
      <c r="B65" s="46" t="s">
        <v>22</v>
      </c>
      <c r="C65" s="47">
        <v>4</v>
      </c>
      <c r="D65" s="48">
        <v>18</v>
      </c>
      <c r="E65" s="49">
        <f t="shared" si="0"/>
        <v>72</v>
      </c>
      <c r="F65" s="50">
        <v>8</v>
      </c>
      <c r="G65" s="48">
        <f t="shared" si="3"/>
        <v>19.44</v>
      </c>
      <c r="H65" s="48">
        <f t="shared" si="4"/>
        <v>77.76</v>
      </c>
      <c r="I65" s="51"/>
      <c r="J65" s="52"/>
    </row>
    <row r="66" spans="1:10" s="40" customFormat="1" ht="38.25">
      <c r="A66" s="45">
        <v>64</v>
      </c>
      <c r="B66" s="46" t="s">
        <v>87</v>
      </c>
      <c r="C66" s="47">
        <v>1</v>
      </c>
      <c r="D66" s="48">
        <v>364.5</v>
      </c>
      <c r="E66" s="49">
        <f t="shared" si="0"/>
        <v>364.5</v>
      </c>
      <c r="F66" s="50">
        <v>8</v>
      </c>
      <c r="G66" s="48">
        <f t="shared" si="3"/>
        <v>393.66</v>
      </c>
      <c r="H66" s="48">
        <f t="shared" si="4"/>
        <v>393.66</v>
      </c>
      <c r="I66" s="51"/>
      <c r="J66" s="52"/>
    </row>
    <row r="67" spans="1:10" s="40" customFormat="1" ht="38.25">
      <c r="A67" s="45">
        <v>65</v>
      </c>
      <c r="B67" s="46" t="s">
        <v>85</v>
      </c>
      <c r="C67" s="47">
        <v>1</v>
      </c>
      <c r="D67" s="48">
        <v>364.5</v>
      </c>
      <c r="E67" s="49">
        <f>C67*D67</f>
        <v>364.5</v>
      </c>
      <c r="F67" s="50">
        <v>8</v>
      </c>
      <c r="G67" s="48">
        <f t="shared" si="3"/>
        <v>393.66</v>
      </c>
      <c r="H67" s="48">
        <f t="shared" si="4"/>
        <v>393.66</v>
      </c>
      <c r="I67" s="51"/>
      <c r="J67" s="52"/>
    </row>
    <row r="68" spans="1:10" s="40" customFormat="1" ht="38.25">
      <c r="A68" s="45">
        <v>66</v>
      </c>
      <c r="B68" s="46" t="s">
        <v>86</v>
      </c>
      <c r="C68" s="47">
        <v>1</v>
      </c>
      <c r="D68" s="48">
        <v>364.5</v>
      </c>
      <c r="E68" s="49">
        <f>C68*D68</f>
        <v>364.5</v>
      </c>
      <c r="F68" s="50">
        <v>8</v>
      </c>
      <c r="G68" s="48">
        <f t="shared" si="3"/>
        <v>393.66</v>
      </c>
      <c r="H68" s="48">
        <f t="shared" si="4"/>
        <v>393.66</v>
      </c>
      <c r="I68" s="51"/>
      <c r="J68" s="52"/>
    </row>
    <row r="69" spans="1:10" s="40" customFormat="1" ht="51">
      <c r="A69" s="45">
        <v>67</v>
      </c>
      <c r="B69" s="46" t="s">
        <v>44</v>
      </c>
      <c r="C69" s="47">
        <v>2</v>
      </c>
      <c r="D69" s="48">
        <v>252.9</v>
      </c>
      <c r="E69" s="49">
        <f>C69*D69</f>
        <v>505.8</v>
      </c>
      <c r="F69" s="50">
        <v>8</v>
      </c>
      <c r="G69" s="48">
        <f t="shared" si="3"/>
        <v>273.132</v>
      </c>
      <c r="H69" s="48">
        <f t="shared" si="4"/>
        <v>546.264</v>
      </c>
      <c r="I69" s="51"/>
      <c r="J69" s="52"/>
    </row>
    <row r="70" spans="1:10" s="40" customFormat="1" ht="38.25">
      <c r="A70" s="45">
        <v>68</v>
      </c>
      <c r="B70" s="46" t="s">
        <v>84</v>
      </c>
      <c r="C70" s="47">
        <v>4</v>
      </c>
      <c r="D70" s="48">
        <v>195.3</v>
      </c>
      <c r="E70" s="49">
        <f>C70*D70</f>
        <v>781.2</v>
      </c>
      <c r="F70" s="50">
        <v>8</v>
      </c>
      <c r="G70" s="48">
        <f t="shared" si="3"/>
        <v>210.924</v>
      </c>
      <c r="H70" s="48">
        <f t="shared" si="4"/>
        <v>843.696</v>
      </c>
      <c r="I70" s="51"/>
      <c r="J70" s="52"/>
    </row>
    <row r="71" spans="1:10" ht="18.75" customHeight="1" thickBot="1">
      <c r="A71" s="2" t="s">
        <v>14</v>
      </c>
      <c r="B71" s="18" t="s">
        <v>26</v>
      </c>
      <c r="C71" s="19" t="s">
        <v>14</v>
      </c>
      <c r="D71" s="19" t="s">
        <v>14</v>
      </c>
      <c r="E71" s="34">
        <f>SUM(E3:E70)</f>
        <v>54300.60000000002</v>
      </c>
      <c r="F71" s="7" t="s">
        <v>14</v>
      </c>
      <c r="G71" s="2" t="s">
        <v>14</v>
      </c>
      <c r="H71" s="34">
        <f t="shared" si="4"/>
        <v>58644.64800000002</v>
      </c>
      <c r="I71" s="20" t="s">
        <v>14</v>
      </c>
      <c r="J71" s="19" t="s">
        <v>14</v>
      </c>
    </row>
    <row r="72" spans="1:10" ht="18.75" thickBot="1">
      <c r="A72" s="137" t="s">
        <v>186</v>
      </c>
      <c r="B72" s="138"/>
      <c r="C72" s="138"/>
      <c r="D72" s="138"/>
      <c r="E72" s="138"/>
      <c r="F72" s="138"/>
      <c r="G72" s="138"/>
      <c r="H72" s="138"/>
      <c r="I72" s="138"/>
      <c r="J72" s="139"/>
    </row>
    <row r="73" spans="1:10" ht="36">
      <c r="A73" s="16" t="s">
        <v>16</v>
      </c>
      <c r="B73" s="16" t="s">
        <v>15</v>
      </c>
      <c r="C73" s="16" t="s">
        <v>24</v>
      </c>
      <c r="D73" s="16" t="s">
        <v>8</v>
      </c>
      <c r="E73" s="33" t="s">
        <v>9</v>
      </c>
      <c r="F73" s="16" t="s">
        <v>7</v>
      </c>
      <c r="G73" s="16" t="s">
        <v>10</v>
      </c>
      <c r="H73" s="33" t="s">
        <v>11</v>
      </c>
      <c r="I73" s="16" t="s">
        <v>25</v>
      </c>
      <c r="J73" s="16" t="s">
        <v>12</v>
      </c>
    </row>
    <row r="74" spans="1:10" s="1" customFormat="1" ht="51">
      <c r="A74" s="17">
        <v>1</v>
      </c>
      <c r="B74" s="59" t="s">
        <v>43</v>
      </c>
      <c r="C74" s="26">
        <v>10</v>
      </c>
      <c r="D74" s="6"/>
      <c r="E74" s="14">
        <f>C74*D74</f>
        <v>0</v>
      </c>
      <c r="F74" s="15">
        <v>8</v>
      </c>
      <c r="G74" s="6">
        <f>D74+8/100*D74</f>
        <v>0</v>
      </c>
      <c r="H74" s="22">
        <f>E74+8%*E74</f>
        <v>0</v>
      </c>
      <c r="I74" s="3"/>
      <c r="J74" s="8"/>
    </row>
    <row r="75" spans="1:10" s="1" customFormat="1" ht="25.5">
      <c r="A75" s="17">
        <v>2</v>
      </c>
      <c r="B75" s="59" t="s">
        <v>41</v>
      </c>
      <c r="C75" s="26">
        <v>10</v>
      </c>
      <c r="D75" s="6"/>
      <c r="E75" s="14">
        <f>C75*D75</f>
        <v>0</v>
      </c>
      <c r="F75" s="15">
        <v>8</v>
      </c>
      <c r="G75" s="6">
        <f>D75+8/100*D75</f>
        <v>0</v>
      </c>
      <c r="H75" s="22">
        <f>E75+8%*E75</f>
        <v>0</v>
      </c>
      <c r="I75" s="3"/>
      <c r="J75" s="8"/>
    </row>
    <row r="76" spans="1:10" ht="18.75" customHeight="1" thickBot="1">
      <c r="A76" s="2" t="s">
        <v>14</v>
      </c>
      <c r="B76" s="18" t="s">
        <v>27</v>
      </c>
      <c r="C76" s="19" t="s">
        <v>14</v>
      </c>
      <c r="D76" s="19" t="s">
        <v>14</v>
      </c>
      <c r="E76" s="34">
        <f>SUM(E74:E75)</f>
        <v>0</v>
      </c>
      <c r="F76" s="20" t="s">
        <v>14</v>
      </c>
      <c r="G76" s="19" t="s">
        <v>14</v>
      </c>
      <c r="H76" s="37">
        <f>E76+8%*E76</f>
        <v>0</v>
      </c>
      <c r="I76" s="20" t="s">
        <v>14</v>
      </c>
      <c r="J76" s="19" t="s">
        <v>14</v>
      </c>
    </row>
    <row r="77" spans="1:10" ht="18.75" thickBot="1">
      <c r="A77" s="137" t="s">
        <v>187</v>
      </c>
      <c r="B77" s="138"/>
      <c r="C77" s="138"/>
      <c r="D77" s="138"/>
      <c r="E77" s="138"/>
      <c r="F77" s="138"/>
      <c r="G77" s="138"/>
      <c r="H77" s="138"/>
      <c r="I77" s="138"/>
      <c r="J77" s="139"/>
    </row>
    <row r="78" spans="1:11" ht="36">
      <c r="A78" s="16" t="s">
        <v>16</v>
      </c>
      <c r="B78" s="16" t="s">
        <v>15</v>
      </c>
      <c r="C78" s="16" t="s">
        <v>24</v>
      </c>
      <c r="D78" s="16" t="s">
        <v>8</v>
      </c>
      <c r="E78" s="33" t="s">
        <v>9</v>
      </c>
      <c r="F78" s="16" t="s">
        <v>7</v>
      </c>
      <c r="G78" s="16" t="s">
        <v>10</v>
      </c>
      <c r="H78" s="33" t="s">
        <v>11</v>
      </c>
      <c r="I78" s="16" t="s">
        <v>25</v>
      </c>
      <c r="J78" s="16" t="s">
        <v>12</v>
      </c>
      <c r="K78" s="23"/>
    </row>
    <row r="79" spans="1:10" s="1" customFormat="1" ht="51">
      <c r="A79" s="17">
        <v>1</v>
      </c>
      <c r="B79" s="59" t="s">
        <v>42</v>
      </c>
      <c r="C79" s="26">
        <v>5</v>
      </c>
      <c r="D79" s="6"/>
      <c r="E79" s="27">
        <f>C79*D79</f>
        <v>0</v>
      </c>
      <c r="F79" s="15">
        <v>8</v>
      </c>
      <c r="G79" s="6">
        <f>D79+8%*D79</f>
        <v>0</v>
      </c>
      <c r="H79" s="22">
        <f>E79+8%*E79</f>
        <v>0</v>
      </c>
      <c r="I79" s="3"/>
      <c r="J79" s="8"/>
    </row>
    <row r="80" spans="1:10" s="1" customFormat="1" ht="51">
      <c r="A80" s="17">
        <v>2</v>
      </c>
      <c r="B80" s="59" t="s">
        <v>40</v>
      </c>
      <c r="C80" s="26">
        <v>10</v>
      </c>
      <c r="D80" s="6"/>
      <c r="E80" s="27">
        <f>C80*D80</f>
        <v>0</v>
      </c>
      <c r="F80" s="15">
        <v>8</v>
      </c>
      <c r="G80" s="6">
        <f>D80+8%*D80</f>
        <v>0</v>
      </c>
      <c r="H80" s="22">
        <f>E80+8%*E80</f>
        <v>0</v>
      </c>
      <c r="I80" s="21"/>
      <c r="J80" s="8"/>
    </row>
    <row r="81" spans="1:10" ht="18.75" customHeight="1" thickBot="1">
      <c r="A81" s="2" t="s">
        <v>14</v>
      </c>
      <c r="B81" s="18" t="s">
        <v>0</v>
      </c>
      <c r="C81" s="19" t="s">
        <v>14</v>
      </c>
      <c r="D81" s="19" t="s">
        <v>14</v>
      </c>
      <c r="E81" s="34">
        <f>SUM(E79:E80)</f>
        <v>0</v>
      </c>
      <c r="F81" s="20" t="s">
        <v>14</v>
      </c>
      <c r="G81" s="19" t="s">
        <v>14</v>
      </c>
      <c r="H81" s="37">
        <f>E81+8%*E81</f>
        <v>0</v>
      </c>
      <c r="I81" s="20" t="s">
        <v>14</v>
      </c>
      <c r="J81" s="19" t="s">
        <v>14</v>
      </c>
    </row>
    <row r="82" spans="1:10" ht="18.75" thickBot="1">
      <c r="A82" s="137" t="s">
        <v>188</v>
      </c>
      <c r="B82" s="138"/>
      <c r="C82" s="138"/>
      <c r="D82" s="138"/>
      <c r="E82" s="138"/>
      <c r="F82" s="138"/>
      <c r="G82" s="138"/>
      <c r="H82" s="138"/>
      <c r="I82" s="138"/>
      <c r="J82" s="139"/>
    </row>
    <row r="83" spans="1:11" ht="36">
      <c r="A83" s="16" t="s">
        <v>16</v>
      </c>
      <c r="B83" s="16" t="s">
        <v>15</v>
      </c>
      <c r="C83" s="16" t="s">
        <v>24</v>
      </c>
      <c r="D83" s="16" t="s">
        <v>8</v>
      </c>
      <c r="E83" s="33" t="s">
        <v>9</v>
      </c>
      <c r="F83" s="16" t="s">
        <v>7</v>
      </c>
      <c r="G83" s="16" t="s">
        <v>10</v>
      </c>
      <c r="H83" s="33" t="s">
        <v>11</v>
      </c>
      <c r="I83" s="16" t="s">
        <v>25</v>
      </c>
      <c r="J83" s="16" t="s">
        <v>12</v>
      </c>
      <c r="K83" s="23"/>
    </row>
    <row r="84" spans="1:10" s="1" customFormat="1" ht="38.25">
      <c r="A84" s="17">
        <v>1</v>
      </c>
      <c r="B84" s="59" t="s">
        <v>169</v>
      </c>
      <c r="C84" s="26">
        <v>5</v>
      </c>
      <c r="D84" s="6"/>
      <c r="E84" s="27">
        <f>C84*D84</f>
        <v>0</v>
      </c>
      <c r="F84" s="15">
        <v>8</v>
      </c>
      <c r="G84" s="6">
        <f>D84+8%*D84</f>
        <v>0</v>
      </c>
      <c r="H84" s="22">
        <f>E84+8%*E84</f>
        <v>0</v>
      </c>
      <c r="I84" s="3"/>
      <c r="J84" s="8"/>
    </row>
    <row r="85" spans="1:10" ht="18.75" customHeight="1" thickBot="1">
      <c r="A85" s="2" t="s">
        <v>14</v>
      </c>
      <c r="B85" s="18" t="s">
        <v>0</v>
      </c>
      <c r="C85" s="19" t="s">
        <v>14</v>
      </c>
      <c r="D85" s="19" t="s">
        <v>14</v>
      </c>
      <c r="E85" s="34">
        <f>SUM(E84:E84)</f>
        <v>0</v>
      </c>
      <c r="F85" s="20" t="s">
        <v>14</v>
      </c>
      <c r="G85" s="19" t="s">
        <v>14</v>
      </c>
      <c r="H85" s="37">
        <f>E85+8%*E85</f>
        <v>0</v>
      </c>
      <c r="I85" s="20" t="s">
        <v>14</v>
      </c>
      <c r="J85" s="19" t="s">
        <v>14</v>
      </c>
    </row>
    <row r="86" spans="1:10" ht="18.75" thickBot="1">
      <c r="A86" s="137" t="s">
        <v>189</v>
      </c>
      <c r="B86" s="138"/>
      <c r="C86" s="138"/>
      <c r="D86" s="138"/>
      <c r="E86" s="138"/>
      <c r="F86" s="138"/>
      <c r="G86" s="138"/>
      <c r="H86" s="138"/>
      <c r="I86" s="138"/>
      <c r="J86" s="139"/>
    </row>
    <row r="87" spans="1:11" ht="36">
      <c r="A87" s="16" t="s">
        <v>16</v>
      </c>
      <c r="B87" s="16" t="s">
        <v>15</v>
      </c>
      <c r="C87" s="16" t="s">
        <v>24</v>
      </c>
      <c r="D87" s="16" t="s">
        <v>8</v>
      </c>
      <c r="E87" s="33" t="s">
        <v>9</v>
      </c>
      <c r="F87" s="16" t="s">
        <v>7</v>
      </c>
      <c r="G87" s="16" t="s">
        <v>10</v>
      </c>
      <c r="H87" s="33" t="s">
        <v>11</v>
      </c>
      <c r="I87" s="16" t="s">
        <v>25</v>
      </c>
      <c r="J87" s="16" t="s">
        <v>12</v>
      </c>
      <c r="K87" s="23"/>
    </row>
    <row r="88" spans="1:10" s="39" customFormat="1" ht="25.5">
      <c r="A88" s="12">
        <v>1</v>
      </c>
      <c r="B88" s="60" t="s">
        <v>167</v>
      </c>
      <c r="C88" s="15">
        <v>2</v>
      </c>
      <c r="D88" s="61"/>
      <c r="E88" s="62">
        <f aca="true" t="shared" si="5" ref="E88:E95">C88*D88</f>
        <v>0</v>
      </c>
      <c r="F88" s="63">
        <v>8</v>
      </c>
      <c r="G88" s="61">
        <f aca="true" t="shared" si="6" ref="G88:G95">D88+8/100*D88</f>
        <v>0</v>
      </c>
      <c r="H88" s="61">
        <f aca="true" t="shared" si="7" ref="H88:H96">E88+8%*E88</f>
        <v>0</v>
      </c>
      <c r="I88" s="64"/>
      <c r="J88" s="65"/>
    </row>
    <row r="89" spans="1:10" s="39" customFormat="1" ht="25.5">
      <c r="A89" s="12">
        <v>2</v>
      </c>
      <c r="B89" s="60" t="s">
        <v>168</v>
      </c>
      <c r="C89" s="15">
        <v>2</v>
      </c>
      <c r="D89" s="61"/>
      <c r="E89" s="62">
        <f>C89*D89</f>
        <v>0</v>
      </c>
      <c r="F89" s="63">
        <v>8</v>
      </c>
      <c r="G89" s="61">
        <f>D89+8/100*D89</f>
        <v>0</v>
      </c>
      <c r="H89" s="61">
        <f>E89+8%*E89</f>
        <v>0</v>
      </c>
      <c r="I89" s="64"/>
      <c r="J89" s="65"/>
    </row>
    <row r="90" spans="1:10" s="39" customFormat="1" ht="51">
      <c r="A90" s="12">
        <v>3</v>
      </c>
      <c r="B90" s="60" t="s">
        <v>35</v>
      </c>
      <c r="C90" s="15">
        <v>2</v>
      </c>
      <c r="D90" s="61"/>
      <c r="E90" s="62">
        <f t="shared" si="5"/>
        <v>0</v>
      </c>
      <c r="F90" s="63">
        <v>8</v>
      </c>
      <c r="G90" s="61">
        <f t="shared" si="6"/>
        <v>0</v>
      </c>
      <c r="H90" s="61">
        <f t="shared" si="7"/>
        <v>0</v>
      </c>
      <c r="I90" s="64"/>
      <c r="J90" s="65"/>
    </row>
    <row r="91" spans="1:10" s="39" customFormat="1" ht="63.75">
      <c r="A91" s="12">
        <v>4</v>
      </c>
      <c r="B91" s="60" t="s">
        <v>36</v>
      </c>
      <c r="C91" s="15">
        <v>2</v>
      </c>
      <c r="D91" s="61"/>
      <c r="E91" s="62">
        <f t="shared" si="5"/>
        <v>0</v>
      </c>
      <c r="F91" s="63">
        <v>8</v>
      </c>
      <c r="G91" s="61">
        <f t="shared" si="6"/>
        <v>0</v>
      </c>
      <c r="H91" s="61">
        <f t="shared" si="7"/>
        <v>0</v>
      </c>
      <c r="I91" s="64"/>
      <c r="J91" s="65"/>
    </row>
    <row r="92" spans="1:10" s="39" customFormat="1" ht="51">
      <c r="A92" s="12">
        <v>5</v>
      </c>
      <c r="B92" s="60" t="s">
        <v>37</v>
      </c>
      <c r="C92" s="15">
        <v>2</v>
      </c>
      <c r="D92" s="61"/>
      <c r="E92" s="62">
        <f t="shared" si="5"/>
        <v>0</v>
      </c>
      <c r="F92" s="63">
        <v>8</v>
      </c>
      <c r="G92" s="61">
        <f t="shared" si="6"/>
        <v>0</v>
      </c>
      <c r="H92" s="61">
        <f t="shared" si="7"/>
        <v>0</v>
      </c>
      <c r="I92" s="64"/>
      <c r="J92" s="65"/>
    </row>
    <row r="93" spans="1:10" s="39" customFormat="1" ht="51">
      <c r="A93" s="12">
        <v>6</v>
      </c>
      <c r="B93" s="60" t="s">
        <v>38</v>
      </c>
      <c r="C93" s="15">
        <v>2</v>
      </c>
      <c r="D93" s="61"/>
      <c r="E93" s="62">
        <f t="shared" si="5"/>
        <v>0</v>
      </c>
      <c r="F93" s="63">
        <v>8</v>
      </c>
      <c r="G93" s="61">
        <f t="shared" si="6"/>
        <v>0</v>
      </c>
      <c r="H93" s="61">
        <f t="shared" si="7"/>
        <v>0</v>
      </c>
      <c r="I93" s="64"/>
      <c r="J93" s="65"/>
    </row>
    <row r="94" spans="1:10" s="39" customFormat="1" ht="51">
      <c r="A94" s="12">
        <v>7</v>
      </c>
      <c r="B94" s="60" t="s">
        <v>39</v>
      </c>
      <c r="C94" s="15">
        <v>2</v>
      </c>
      <c r="D94" s="61"/>
      <c r="E94" s="62">
        <f t="shared" si="5"/>
        <v>0</v>
      </c>
      <c r="F94" s="63">
        <v>8</v>
      </c>
      <c r="G94" s="61">
        <f t="shared" si="6"/>
        <v>0</v>
      </c>
      <c r="H94" s="61">
        <f t="shared" si="7"/>
        <v>0</v>
      </c>
      <c r="I94" s="64"/>
      <c r="J94" s="65"/>
    </row>
    <row r="95" spans="1:10" s="39" customFormat="1" ht="38.25">
      <c r="A95" s="12">
        <v>8</v>
      </c>
      <c r="B95" s="60" t="s">
        <v>166</v>
      </c>
      <c r="C95" s="15">
        <v>4</v>
      </c>
      <c r="D95" s="61"/>
      <c r="E95" s="62">
        <f t="shared" si="5"/>
        <v>0</v>
      </c>
      <c r="F95" s="63">
        <v>8</v>
      </c>
      <c r="G95" s="61">
        <f t="shared" si="6"/>
        <v>0</v>
      </c>
      <c r="H95" s="61">
        <f t="shared" si="7"/>
        <v>0</v>
      </c>
      <c r="I95" s="64"/>
      <c r="J95" s="65"/>
    </row>
    <row r="96" spans="1:10" ht="18.75" customHeight="1" thickBot="1">
      <c r="A96" s="2" t="s">
        <v>14</v>
      </c>
      <c r="B96" s="18" t="s">
        <v>1</v>
      </c>
      <c r="C96" s="19" t="s">
        <v>14</v>
      </c>
      <c r="D96" s="19" t="s">
        <v>14</v>
      </c>
      <c r="E96" s="34">
        <f>SUM(E88:E95)</f>
        <v>0</v>
      </c>
      <c r="F96" s="20" t="s">
        <v>14</v>
      </c>
      <c r="G96" s="19" t="s">
        <v>14</v>
      </c>
      <c r="H96" s="37">
        <f t="shared" si="7"/>
        <v>0</v>
      </c>
      <c r="I96" s="20" t="s">
        <v>14</v>
      </c>
      <c r="J96" s="19" t="s">
        <v>14</v>
      </c>
    </row>
    <row r="97" spans="1:10" ht="18.75" thickBot="1">
      <c r="A97" s="137" t="s">
        <v>198</v>
      </c>
      <c r="B97" s="138"/>
      <c r="C97" s="138"/>
      <c r="D97" s="138"/>
      <c r="E97" s="138"/>
      <c r="F97" s="138"/>
      <c r="G97" s="138"/>
      <c r="H97" s="138"/>
      <c r="I97" s="138"/>
      <c r="J97" s="139"/>
    </row>
    <row r="98" spans="1:11" ht="36">
      <c r="A98" s="16" t="s">
        <v>16</v>
      </c>
      <c r="B98" s="16" t="s">
        <v>15</v>
      </c>
      <c r="C98" s="16" t="s">
        <v>24</v>
      </c>
      <c r="D98" s="16" t="s">
        <v>8</v>
      </c>
      <c r="E98" s="33" t="s">
        <v>9</v>
      </c>
      <c r="F98" s="16" t="s">
        <v>7</v>
      </c>
      <c r="G98" s="16" t="s">
        <v>10</v>
      </c>
      <c r="H98" s="33" t="s">
        <v>11</v>
      </c>
      <c r="I98" s="16"/>
      <c r="J98" s="16"/>
      <c r="K98" s="23"/>
    </row>
    <row r="99" spans="1:11" s="1" customFormat="1" ht="76.5">
      <c r="A99" s="12">
        <v>1</v>
      </c>
      <c r="B99" s="13" t="s">
        <v>5</v>
      </c>
      <c r="C99" s="26">
        <v>2</v>
      </c>
      <c r="D99" s="6">
        <v>2817</v>
      </c>
      <c r="E99" s="14">
        <f aca="true" t="shared" si="8" ref="E99:E106">C99*D99</f>
        <v>5634</v>
      </c>
      <c r="F99" s="25">
        <v>8</v>
      </c>
      <c r="G99" s="6">
        <f>D99+8/100*D99</f>
        <v>3042.36</v>
      </c>
      <c r="H99" s="22">
        <f>E99+8%*E99</f>
        <v>6084.72</v>
      </c>
      <c r="I99" s="3"/>
      <c r="J99" s="8"/>
      <c r="K99" s="24"/>
    </row>
    <row r="100" spans="1:10" s="1" customFormat="1" ht="127.5">
      <c r="A100" s="12">
        <v>2</v>
      </c>
      <c r="B100" s="59" t="s">
        <v>33</v>
      </c>
      <c r="C100" s="26">
        <v>2</v>
      </c>
      <c r="D100" s="6">
        <v>5863</v>
      </c>
      <c r="E100" s="14">
        <f t="shared" si="8"/>
        <v>11726</v>
      </c>
      <c r="F100" s="25">
        <v>8</v>
      </c>
      <c r="G100" s="6">
        <f aca="true" t="shared" si="9" ref="G100:G106">D100+8/100*D100</f>
        <v>6332.04</v>
      </c>
      <c r="H100" s="22">
        <f aca="true" t="shared" si="10" ref="H100:H106">E100+8%*E100</f>
        <v>12664.08</v>
      </c>
      <c r="I100" s="3"/>
      <c r="J100" s="8"/>
    </row>
    <row r="101" spans="1:10" s="1" customFormat="1" ht="127.5">
      <c r="A101" s="12">
        <v>3</v>
      </c>
      <c r="B101" s="59" t="s">
        <v>31</v>
      </c>
      <c r="C101" s="26">
        <v>2</v>
      </c>
      <c r="D101" s="6">
        <v>6522</v>
      </c>
      <c r="E101" s="14">
        <f t="shared" si="8"/>
        <v>13044</v>
      </c>
      <c r="F101" s="25">
        <v>8</v>
      </c>
      <c r="G101" s="6">
        <f t="shared" si="9"/>
        <v>7043.76</v>
      </c>
      <c r="H101" s="22">
        <f t="shared" si="10"/>
        <v>14087.52</v>
      </c>
      <c r="I101" s="3"/>
      <c r="J101" s="8"/>
    </row>
    <row r="102" spans="1:11" s="1" customFormat="1" ht="114.75">
      <c r="A102" s="12">
        <v>4</v>
      </c>
      <c r="B102" s="13" t="s">
        <v>6</v>
      </c>
      <c r="C102" s="26">
        <v>2</v>
      </c>
      <c r="D102" s="6">
        <v>6550</v>
      </c>
      <c r="E102" s="14">
        <f t="shared" si="8"/>
        <v>13100</v>
      </c>
      <c r="F102" s="25">
        <v>8</v>
      </c>
      <c r="G102" s="6">
        <f t="shared" si="9"/>
        <v>7074</v>
      </c>
      <c r="H102" s="22">
        <f t="shared" si="10"/>
        <v>14148</v>
      </c>
      <c r="I102" s="3"/>
      <c r="J102" s="8"/>
      <c r="K102" s="66"/>
    </row>
    <row r="103" spans="1:11" s="1" customFormat="1" ht="114.75">
      <c r="A103" s="12">
        <v>5</v>
      </c>
      <c r="B103" s="59" t="s">
        <v>32</v>
      </c>
      <c r="C103" s="26">
        <v>2</v>
      </c>
      <c r="D103" s="6">
        <v>5353</v>
      </c>
      <c r="E103" s="14">
        <f t="shared" si="8"/>
        <v>10706</v>
      </c>
      <c r="F103" s="25">
        <v>8</v>
      </c>
      <c r="G103" s="6">
        <f t="shared" si="9"/>
        <v>5781.24</v>
      </c>
      <c r="H103" s="22">
        <f t="shared" si="10"/>
        <v>11562.48</v>
      </c>
      <c r="I103" s="3"/>
      <c r="J103" s="8"/>
      <c r="K103" s="13"/>
    </row>
    <row r="104" spans="1:11" s="1" customFormat="1" ht="127.5">
      <c r="A104" s="12">
        <v>6</v>
      </c>
      <c r="B104" s="13" t="s">
        <v>4</v>
      </c>
      <c r="C104" s="26">
        <v>2</v>
      </c>
      <c r="D104" s="6">
        <v>6907</v>
      </c>
      <c r="E104" s="14">
        <f t="shared" si="8"/>
        <v>13814</v>
      </c>
      <c r="F104" s="25">
        <v>8</v>
      </c>
      <c r="G104" s="6">
        <f t="shared" si="9"/>
        <v>7459.56</v>
      </c>
      <c r="H104" s="22">
        <f t="shared" si="10"/>
        <v>14919.12</v>
      </c>
      <c r="I104" s="3"/>
      <c r="J104" s="8"/>
      <c r="K104" s="13"/>
    </row>
    <row r="105" spans="1:11" s="1" customFormat="1" ht="114.75">
      <c r="A105" s="12">
        <v>7</v>
      </c>
      <c r="B105" s="59" t="s">
        <v>30</v>
      </c>
      <c r="C105" s="26">
        <v>2</v>
      </c>
      <c r="D105" s="6">
        <v>6900</v>
      </c>
      <c r="E105" s="14">
        <f t="shared" si="8"/>
        <v>13800</v>
      </c>
      <c r="F105" s="25">
        <v>8</v>
      </c>
      <c r="G105" s="6">
        <f t="shared" si="9"/>
        <v>7452</v>
      </c>
      <c r="H105" s="22">
        <f t="shared" si="10"/>
        <v>14904</v>
      </c>
      <c r="I105" s="3"/>
      <c r="J105" s="8"/>
      <c r="K105" s="13"/>
    </row>
    <row r="106" spans="1:10" s="1" customFormat="1" ht="114.75">
      <c r="A106" s="12">
        <v>8</v>
      </c>
      <c r="B106" s="59" t="s">
        <v>34</v>
      </c>
      <c r="C106" s="26">
        <v>2</v>
      </c>
      <c r="D106" s="6">
        <v>5353</v>
      </c>
      <c r="E106" s="14">
        <f t="shared" si="8"/>
        <v>10706</v>
      </c>
      <c r="F106" s="25">
        <v>8</v>
      </c>
      <c r="G106" s="6">
        <f t="shared" si="9"/>
        <v>5781.24</v>
      </c>
      <c r="H106" s="22">
        <f t="shared" si="10"/>
        <v>11562.48</v>
      </c>
      <c r="I106" s="3"/>
      <c r="J106" s="8"/>
    </row>
    <row r="107" spans="1:10" ht="18.75" customHeight="1" thickBot="1">
      <c r="A107" s="10" t="s">
        <v>14</v>
      </c>
      <c r="B107" s="28" t="s">
        <v>2</v>
      </c>
      <c r="C107" s="29" t="s">
        <v>14</v>
      </c>
      <c r="D107" s="29" t="s">
        <v>14</v>
      </c>
      <c r="E107" s="35">
        <f>SUM(E99:E106)</f>
        <v>92530</v>
      </c>
      <c r="F107" s="30" t="s">
        <v>14</v>
      </c>
      <c r="G107" s="29" t="s">
        <v>14</v>
      </c>
      <c r="H107" s="38">
        <f>SUM(H99:H106)</f>
        <v>99932.4</v>
      </c>
      <c r="I107" s="30" t="s">
        <v>14</v>
      </c>
      <c r="J107" s="29" t="s">
        <v>14</v>
      </c>
    </row>
    <row r="108" spans="1:10" ht="25.5" customHeight="1" thickBot="1">
      <c r="A108" s="137" t="s">
        <v>190</v>
      </c>
      <c r="B108" s="138"/>
      <c r="C108" s="138"/>
      <c r="D108" s="138"/>
      <c r="E108" s="138"/>
      <c r="F108" s="138"/>
      <c r="G108" s="138"/>
      <c r="H108" s="138"/>
      <c r="I108" s="138"/>
      <c r="J108" s="139"/>
    </row>
    <row r="109" spans="1:11" ht="22.5" customHeight="1" thickBot="1">
      <c r="A109" s="143" t="s">
        <v>191</v>
      </c>
      <c r="B109" s="144"/>
      <c r="C109" s="144"/>
      <c r="D109" s="144"/>
      <c r="E109" s="144"/>
      <c r="F109" s="144"/>
      <c r="G109" s="144"/>
      <c r="H109" s="144"/>
      <c r="I109" s="144"/>
      <c r="J109" s="145"/>
      <c r="K109" s="1" t="s">
        <v>206</v>
      </c>
    </row>
    <row r="110" spans="1:11" s="9" customFormat="1" ht="36">
      <c r="A110" s="16" t="s">
        <v>16</v>
      </c>
      <c r="B110" s="16" t="s">
        <v>15</v>
      </c>
      <c r="C110" s="16" t="s">
        <v>24</v>
      </c>
      <c r="D110" s="16" t="s">
        <v>8</v>
      </c>
      <c r="E110" s="33" t="s">
        <v>9</v>
      </c>
      <c r="F110" s="16" t="s">
        <v>7</v>
      </c>
      <c r="G110" s="16" t="s">
        <v>10</v>
      </c>
      <c r="H110" s="33" t="s">
        <v>11</v>
      </c>
      <c r="I110" s="16" t="s">
        <v>25</v>
      </c>
      <c r="J110" s="16" t="s">
        <v>12</v>
      </c>
      <c r="K110" s="72"/>
    </row>
    <row r="111" spans="1:15" s="40" customFormat="1" ht="102">
      <c r="A111" s="50">
        <v>1</v>
      </c>
      <c r="B111" s="71" t="s">
        <v>106</v>
      </c>
      <c r="C111" s="47">
        <v>4</v>
      </c>
      <c r="D111" s="48">
        <v>3520.44</v>
      </c>
      <c r="E111" s="49">
        <f>C111*D111</f>
        <v>14081.76</v>
      </c>
      <c r="F111" s="50">
        <v>8</v>
      </c>
      <c r="G111" s="48">
        <f>D111+8/100*D111</f>
        <v>3802.0752</v>
      </c>
      <c r="H111" s="48">
        <f aca="true" t="shared" si="11" ref="H111:H117">E111+8%*E111</f>
        <v>15208.3008</v>
      </c>
      <c r="I111" s="47">
        <v>839300322</v>
      </c>
      <c r="J111" s="47" t="s">
        <v>211</v>
      </c>
      <c r="N111" s="57"/>
      <c r="O111" s="58"/>
    </row>
    <row r="112" spans="1:10" s="40" customFormat="1" ht="63.75">
      <c r="A112" s="50">
        <v>2</v>
      </c>
      <c r="B112" s="71" t="s">
        <v>107</v>
      </c>
      <c r="C112" s="47">
        <v>2</v>
      </c>
      <c r="D112" s="48">
        <v>2207.21</v>
      </c>
      <c r="E112" s="49">
        <f aca="true" t="shared" si="12" ref="E112:E135">C112*D112</f>
        <v>4414.42</v>
      </c>
      <c r="F112" s="50">
        <v>8</v>
      </c>
      <c r="G112" s="48">
        <f aca="true" t="shared" si="13" ref="G112:G118">D112+8/100*D112</f>
        <v>2383.7868</v>
      </c>
      <c r="H112" s="48">
        <f t="shared" si="11"/>
        <v>4767.5736</v>
      </c>
      <c r="I112" s="47">
        <v>83930031</v>
      </c>
      <c r="J112" s="47" t="s">
        <v>211</v>
      </c>
    </row>
    <row r="113" spans="1:10" s="40" customFormat="1" ht="90.75" customHeight="1">
      <c r="A113" s="50">
        <v>3</v>
      </c>
      <c r="B113" s="46" t="s">
        <v>171</v>
      </c>
      <c r="C113" s="47">
        <v>1</v>
      </c>
      <c r="D113" s="48">
        <v>1548</v>
      </c>
      <c r="E113" s="49">
        <f t="shared" si="12"/>
        <v>1548</v>
      </c>
      <c r="F113" s="50">
        <v>8</v>
      </c>
      <c r="G113" s="48">
        <f t="shared" si="13"/>
        <v>1671.84</v>
      </c>
      <c r="H113" s="48">
        <f t="shared" si="11"/>
        <v>1671.84</v>
      </c>
      <c r="I113" s="47">
        <v>83934626</v>
      </c>
      <c r="J113" s="47" t="s">
        <v>211</v>
      </c>
    </row>
    <row r="114" spans="1:15" s="40" customFormat="1" ht="63.75">
      <c r="A114" s="50">
        <v>4</v>
      </c>
      <c r="B114" s="46" t="s">
        <v>172</v>
      </c>
      <c r="C114" s="47">
        <v>5</v>
      </c>
      <c r="D114" s="48">
        <v>1548</v>
      </c>
      <c r="E114" s="49">
        <f t="shared" si="12"/>
        <v>7740</v>
      </c>
      <c r="F114" s="50">
        <v>8</v>
      </c>
      <c r="G114" s="48">
        <f t="shared" si="13"/>
        <v>1671.84</v>
      </c>
      <c r="H114" s="48">
        <f t="shared" si="11"/>
        <v>8359.2</v>
      </c>
      <c r="I114" s="50">
        <v>83930246</v>
      </c>
      <c r="J114" s="47" t="s">
        <v>211</v>
      </c>
      <c r="N114" s="57"/>
      <c r="O114" s="58"/>
    </row>
    <row r="115" spans="1:15" s="40" customFormat="1" ht="90.75" customHeight="1">
      <c r="A115" s="50">
        <v>5</v>
      </c>
      <c r="B115" s="46" t="s">
        <v>173</v>
      </c>
      <c r="C115" s="47">
        <v>1</v>
      </c>
      <c r="D115" s="48">
        <v>1548</v>
      </c>
      <c r="E115" s="49">
        <f t="shared" si="12"/>
        <v>1548</v>
      </c>
      <c r="F115" s="50">
        <v>8</v>
      </c>
      <c r="G115" s="48">
        <f t="shared" si="13"/>
        <v>1671.84</v>
      </c>
      <c r="H115" s="48">
        <f t="shared" si="11"/>
        <v>1671.84</v>
      </c>
      <c r="I115" s="50">
        <v>83934896</v>
      </c>
      <c r="J115" s="47" t="s">
        <v>211</v>
      </c>
      <c r="N115" s="57"/>
      <c r="O115" s="58"/>
    </row>
    <row r="116" spans="1:15" s="40" customFormat="1" ht="76.5">
      <c r="A116" s="50">
        <v>6</v>
      </c>
      <c r="B116" s="46" t="s">
        <v>174</v>
      </c>
      <c r="C116" s="47">
        <v>2</v>
      </c>
      <c r="D116" s="48">
        <v>1548</v>
      </c>
      <c r="E116" s="49">
        <f t="shared" si="12"/>
        <v>3096</v>
      </c>
      <c r="F116" s="50">
        <v>8</v>
      </c>
      <c r="G116" s="48">
        <f t="shared" si="13"/>
        <v>1671.84</v>
      </c>
      <c r="H116" s="48">
        <f t="shared" si="11"/>
        <v>3343.68</v>
      </c>
      <c r="I116" s="50">
        <v>83932046</v>
      </c>
      <c r="J116" s="47" t="s">
        <v>211</v>
      </c>
      <c r="N116" s="57"/>
      <c r="O116" s="58"/>
    </row>
    <row r="117" spans="1:10" s="40" customFormat="1" ht="76.5">
      <c r="A117" s="50">
        <v>7</v>
      </c>
      <c r="B117" s="46" t="s">
        <v>175</v>
      </c>
      <c r="C117" s="47">
        <v>1</v>
      </c>
      <c r="D117" s="48">
        <v>1548</v>
      </c>
      <c r="E117" s="49">
        <f t="shared" si="12"/>
        <v>1548</v>
      </c>
      <c r="F117" s="50">
        <v>8</v>
      </c>
      <c r="G117" s="48">
        <f t="shared" si="13"/>
        <v>1671.84</v>
      </c>
      <c r="H117" s="48">
        <f t="shared" si="11"/>
        <v>1671.84</v>
      </c>
      <c r="I117" s="50">
        <v>83934156</v>
      </c>
      <c r="J117" s="47" t="s">
        <v>211</v>
      </c>
    </row>
    <row r="118" spans="1:10" s="40" customFormat="1" ht="63.75">
      <c r="A118" s="50">
        <v>8</v>
      </c>
      <c r="B118" s="46" t="s">
        <v>176</v>
      </c>
      <c r="C118" s="47">
        <v>2</v>
      </c>
      <c r="D118" s="48">
        <v>1548</v>
      </c>
      <c r="E118" s="49">
        <f t="shared" si="12"/>
        <v>3096</v>
      </c>
      <c r="F118" s="50">
        <v>8</v>
      </c>
      <c r="G118" s="48">
        <f t="shared" si="13"/>
        <v>1671.84</v>
      </c>
      <c r="H118" s="48">
        <f aca="true" t="shared" si="14" ref="H118:H135">E118+8%*E118</f>
        <v>3343.68</v>
      </c>
      <c r="I118" s="47" t="s">
        <v>241</v>
      </c>
      <c r="J118" s="47" t="s">
        <v>211</v>
      </c>
    </row>
    <row r="119" spans="1:10" s="40" customFormat="1" ht="63.75">
      <c r="A119" s="50">
        <v>9</v>
      </c>
      <c r="B119" s="71" t="s">
        <v>98</v>
      </c>
      <c r="C119" s="47">
        <v>1</v>
      </c>
      <c r="D119" s="48">
        <v>2668.05</v>
      </c>
      <c r="E119" s="49">
        <f t="shared" si="12"/>
        <v>2668.05</v>
      </c>
      <c r="F119" s="50">
        <v>8</v>
      </c>
      <c r="G119" s="48">
        <f aca="true" t="shared" si="15" ref="G119:G135">D119+8/100*D119</f>
        <v>2881.494</v>
      </c>
      <c r="H119" s="48">
        <f t="shared" si="14"/>
        <v>2881.494</v>
      </c>
      <c r="I119" s="50" t="s">
        <v>212</v>
      </c>
      <c r="J119" s="47" t="s">
        <v>211</v>
      </c>
    </row>
    <row r="120" spans="1:10" s="40" customFormat="1" ht="25.5">
      <c r="A120" s="50">
        <v>10</v>
      </c>
      <c r="B120" s="46" t="s">
        <v>108</v>
      </c>
      <c r="C120" s="47">
        <v>1</v>
      </c>
      <c r="D120" s="48">
        <v>516.29</v>
      </c>
      <c r="E120" s="49">
        <f t="shared" si="12"/>
        <v>516.29</v>
      </c>
      <c r="F120" s="50">
        <v>8</v>
      </c>
      <c r="G120" s="48">
        <f t="shared" si="15"/>
        <v>557.5931999999999</v>
      </c>
      <c r="H120" s="48">
        <f t="shared" si="14"/>
        <v>557.5931999999999</v>
      </c>
      <c r="I120" s="50" t="s">
        <v>213</v>
      </c>
      <c r="J120" s="47" t="s">
        <v>211</v>
      </c>
    </row>
    <row r="121" spans="1:10" s="40" customFormat="1" ht="102">
      <c r="A121" s="50">
        <v>11</v>
      </c>
      <c r="B121" s="71" t="s">
        <v>177</v>
      </c>
      <c r="C121" s="47">
        <v>2</v>
      </c>
      <c r="D121" s="48">
        <v>1153.85</v>
      </c>
      <c r="E121" s="49">
        <f t="shared" si="12"/>
        <v>2307.7</v>
      </c>
      <c r="F121" s="50">
        <v>8</v>
      </c>
      <c r="G121" s="48">
        <f t="shared" si="15"/>
        <v>1246.158</v>
      </c>
      <c r="H121" s="48">
        <f t="shared" si="14"/>
        <v>2492.316</v>
      </c>
      <c r="I121" s="50" t="s">
        <v>214</v>
      </c>
      <c r="J121" s="47" t="s">
        <v>211</v>
      </c>
    </row>
    <row r="122" spans="1:10" s="40" customFormat="1" ht="25.5">
      <c r="A122" s="50">
        <v>12</v>
      </c>
      <c r="B122" s="71" t="s">
        <v>109</v>
      </c>
      <c r="C122" s="47">
        <v>1</v>
      </c>
      <c r="D122" s="48">
        <v>291.06</v>
      </c>
      <c r="E122" s="49">
        <f t="shared" si="12"/>
        <v>291.06</v>
      </c>
      <c r="F122" s="50">
        <v>8</v>
      </c>
      <c r="G122" s="48">
        <f t="shared" si="15"/>
        <v>314.3448</v>
      </c>
      <c r="H122" s="48">
        <f t="shared" si="14"/>
        <v>314.3448</v>
      </c>
      <c r="I122" s="50" t="s">
        <v>215</v>
      </c>
      <c r="J122" s="47" t="s">
        <v>211</v>
      </c>
    </row>
    <row r="123" spans="1:10" s="40" customFormat="1" ht="102">
      <c r="A123" s="50">
        <v>13</v>
      </c>
      <c r="B123" s="71" t="s">
        <v>178</v>
      </c>
      <c r="C123" s="47">
        <v>3</v>
      </c>
      <c r="D123" s="48">
        <v>980.6</v>
      </c>
      <c r="E123" s="49">
        <f t="shared" si="12"/>
        <v>2941.8</v>
      </c>
      <c r="F123" s="50">
        <v>8</v>
      </c>
      <c r="G123" s="48">
        <f t="shared" si="15"/>
        <v>1059.048</v>
      </c>
      <c r="H123" s="48">
        <f t="shared" si="14"/>
        <v>3177.1440000000002</v>
      </c>
      <c r="I123" s="50" t="s">
        <v>216</v>
      </c>
      <c r="J123" s="47" t="s">
        <v>211</v>
      </c>
    </row>
    <row r="124" spans="1:10" s="40" customFormat="1" ht="25.5">
      <c r="A124" s="50">
        <v>14</v>
      </c>
      <c r="B124" s="71" t="s">
        <v>109</v>
      </c>
      <c r="C124" s="47">
        <v>1</v>
      </c>
      <c r="D124" s="48">
        <v>291.06</v>
      </c>
      <c r="E124" s="49">
        <f t="shared" si="12"/>
        <v>291.06</v>
      </c>
      <c r="F124" s="50">
        <v>8</v>
      </c>
      <c r="G124" s="48">
        <f t="shared" si="15"/>
        <v>314.3448</v>
      </c>
      <c r="H124" s="48">
        <f t="shared" si="14"/>
        <v>314.3448</v>
      </c>
      <c r="I124" s="50" t="s">
        <v>215</v>
      </c>
      <c r="J124" s="47" t="s">
        <v>211</v>
      </c>
    </row>
    <row r="125" spans="1:10" s="40" customFormat="1" ht="102">
      <c r="A125" s="50">
        <v>15</v>
      </c>
      <c r="B125" s="71" t="s">
        <v>179</v>
      </c>
      <c r="C125" s="47">
        <v>3</v>
      </c>
      <c r="D125" s="48">
        <v>1004.85</v>
      </c>
      <c r="E125" s="49">
        <f t="shared" si="12"/>
        <v>3014.55</v>
      </c>
      <c r="F125" s="50">
        <v>8</v>
      </c>
      <c r="G125" s="48">
        <f t="shared" si="15"/>
        <v>1085.238</v>
      </c>
      <c r="H125" s="48">
        <f t="shared" si="14"/>
        <v>3255.7140000000004</v>
      </c>
      <c r="I125" s="50" t="s">
        <v>217</v>
      </c>
      <c r="J125" s="47" t="s">
        <v>211</v>
      </c>
    </row>
    <row r="126" spans="1:10" s="40" customFormat="1" ht="25.5">
      <c r="A126" s="50">
        <v>16</v>
      </c>
      <c r="B126" s="71" t="s">
        <v>109</v>
      </c>
      <c r="C126" s="47">
        <v>2</v>
      </c>
      <c r="D126" s="48">
        <v>291.06</v>
      </c>
      <c r="E126" s="49">
        <f t="shared" si="12"/>
        <v>582.12</v>
      </c>
      <c r="F126" s="50">
        <v>8</v>
      </c>
      <c r="G126" s="48">
        <f t="shared" si="15"/>
        <v>314.3448</v>
      </c>
      <c r="H126" s="48">
        <f t="shared" si="14"/>
        <v>628.6896</v>
      </c>
      <c r="I126" s="50" t="s">
        <v>218</v>
      </c>
      <c r="J126" s="47" t="s">
        <v>211</v>
      </c>
    </row>
    <row r="127" spans="1:10" s="40" customFormat="1" ht="51">
      <c r="A127" s="50">
        <v>17</v>
      </c>
      <c r="B127" s="71" t="s">
        <v>110</v>
      </c>
      <c r="C127" s="47">
        <v>5</v>
      </c>
      <c r="D127" s="48">
        <v>738.05</v>
      </c>
      <c r="E127" s="49">
        <f t="shared" si="12"/>
        <v>3690.25</v>
      </c>
      <c r="F127" s="50">
        <v>8</v>
      </c>
      <c r="G127" s="48">
        <f t="shared" si="15"/>
        <v>797.0939999999999</v>
      </c>
      <c r="H127" s="48">
        <f t="shared" si="14"/>
        <v>3985.4700000000003</v>
      </c>
      <c r="I127" s="50" t="s">
        <v>219</v>
      </c>
      <c r="J127" s="47" t="s">
        <v>211</v>
      </c>
    </row>
    <row r="128" spans="1:10" s="40" customFormat="1" ht="76.5">
      <c r="A128" s="50">
        <v>18</v>
      </c>
      <c r="B128" s="46" t="s">
        <v>111</v>
      </c>
      <c r="C128" s="47">
        <v>1</v>
      </c>
      <c r="D128" s="48">
        <v>1018.71</v>
      </c>
      <c r="E128" s="49">
        <f t="shared" si="12"/>
        <v>1018.71</v>
      </c>
      <c r="F128" s="50">
        <v>8</v>
      </c>
      <c r="G128" s="48">
        <f t="shared" si="15"/>
        <v>1100.2068</v>
      </c>
      <c r="H128" s="48">
        <f t="shared" si="14"/>
        <v>1100.2068</v>
      </c>
      <c r="I128" s="50" t="s">
        <v>220</v>
      </c>
      <c r="J128" s="47" t="s">
        <v>211</v>
      </c>
    </row>
    <row r="129" spans="1:10" s="40" customFormat="1" ht="51">
      <c r="A129" s="50">
        <v>19</v>
      </c>
      <c r="B129" s="46" t="s">
        <v>99</v>
      </c>
      <c r="C129" s="47">
        <v>1</v>
      </c>
      <c r="D129" s="48">
        <v>630.63</v>
      </c>
      <c r="E129" s="49">
        <f t="shared" si="12"/>
        <v>630.63</v>
      </c>
      <c r="F129" s="50">
        <v>8</v>
      </c>
      <c r="G129" s="48">
        <f t="shared" si="15"/>
        <v>681.0804</v>
      </c>
      <c r="H129" s="48">
        <f t="shared" si="14"/>
        <v>681.0804</v>
      </c>
      <c r="I129" s="50" t="s">
        <v>221</v>
      </c>
      <c r="J129" s="47" t="s">
        <v>211</v>
      </c>
    </row>
    <row r="130" spans="1:10" s="40" customFormat="1" ht="51">
      <c r="A130" s="50">
        <v>20</v>
      </c>
      <c r="B130" s="46" t="s">
        <v>100</v>
      </c>
      <c r="C130" s="47">
        <v>3</v>
      </c>
      <c r="D130" s="48">
        <v>277.2</v>
      </c>
      <c r="E130" s="49">
        <f t="shared" si="12"/>
        <v>831.5999999999999</v>
      </c>
      <c r="F130" s="50">
        <v>8</v>
      </c>
      <c r="G130" s="48">
        <f t="shared" si="15"/>
        <v>299.376</v>
      </c>
      <c r="H130" s="48">
        <f t="shared" si="14"/>
        <v>898.1279999999999</v>
      </c>
      <c r="I130" s="50" t="s">
        <v>222</v>
      </c>
      <c r="J130" s="47" t="s">
        <v>211</v>
      </c>
    </row>
    <row r="131" spans="1:10" s="40" customFormat="1" ht="63.75">
      <c r="A131" s="50">
        <v>21</v>
      </c>
      <c r="B131" s="46" t="s">
        <v>101</v>
      </c>
      <c r="C131" s="47">
        <v>3</v>
      </c>
      <c r="D131" s="48">
        <v>568.26</v>
      </c>
      <c r="E131" s="49">
        <f t="shared" si="12"/>
        <v>1704.78</v>
      </c>
      <c r="F131" s="50">
        <v>8</v>
      </c>
      <c r="G131" s="48">
        <f t="shared" si="15"/>
        <v>613.7207999999999</v>
      </c>
      <c r="H131" s="48">
        <f t="shared" si="14"/>
        <v>1841.1624</v>
      </c>
      <c r="I131" s="50" t="s">
        <v>223</v>
      </c>
      <c r="J131" s="47" t="s">
        <v>211</v>
      </c>
    </row>
    <row r="132" spans="1:10" s="40" customFormat="1" ht="63.75">
      <c r="A132" s="50">
        <v>22</v>
      </c>
      <c r="B132" s="46" t="s">
        <v>102</v>
      </c>
      <c r="C132" s="47">
        <v>3</v>
      </c>
      <c r="D132" s="48">
        <v>568.26</v>
      </c>
      <c r="E132" s="49">
        <f t="shared" si="12"/>
        <v>1704.78</v>
      </c>
      <c r="F132" s="50">
        <v>8</v>
      </c>
      <c r="G132" s="48">
        <f t="shared" si="15"/>
        <v>613.7207999999999</v>
      </c>
      <c r="H132" s="48">
        <f t="shared" si="14"/>
        <v>1841.1624</v>
      </c>
      <c r="I132" s="50" t="s">
        <v>224</v>
      </c>
      <c r="J132" s="47" t="s">
        <v>211</v>
      </c>
    </row>
    <row r="133" spans="1:10" s="40" customFormat="1" ht="51">
      <c r="A133" s="50">
        <v>23</v>
      </c>
      <c r="B133" s="46" t="s">
        <v>103</v>
      </c>
      <c r="C133" s="47">
        <v>3</v>
      </c>
      <c r="D133" s="48">
        <v>765.77</v>
      </c>
      <c r="E133" s="49">
        <f t="shared" si="12"/>
        <v>2297.31</v>
      </c>
      <c r="F133" s="50">
        <v>8</v>
      </c>
      <c r="G133" s="48">
        <f t="shared" si="15"/>
        <v>827.0316</v>
      </c>
      <c r="H133" s="48">
        <f t="shared" si="14"/>
        <v>2481.0948</v>
      </c>
      <c r="I133" s="50" t="s">
        <v>225</v>
      </c>
      <c r="J133" s="47" t="s">
        <v>211</v>
      </c>
    </row>
    <row r="134" spans="1:10" s="40" customFormat="1" ht="25.5">
      <c r="A134" s="50">
        <v>24</v>
      </c>
      <c r="B134" s="46" t="s">
        <v>104</v>
      </c>
      <c r="C134" s="47">
        <v>1</v>
      </c>
      <c r="D134" s="48">
        <v>1860.71</v>
      </c>
      <c r="E134" s="49">
        <f t="shared" si="12"/>
        <v>1860.71</v>
      </c>
      <c r="F134" s="50">
        <v>8</v>
      </c>
      <c r="G134" s="48">
        <f t="shared" si="15"/>
        <v>2009.5668</v>
      </c>
      <c r="H134" s="48">
        <f t="shared" si="14"/>
        <v>2009.5668</v>
      </c>
      <c r="I134" s="50">
        <v>823005</v>
      </c>
      <c r="J134" s="47" t="s">
        <v>211</v>
      </c>
    </row>
    <row r="135" spans="1:10" s="40" customFormat="1" ht="216.75" customHeight="1">
      <c r="A135" s="50">
        <v>25</v>
      </c>
      <c r="B135" s="46" t="s">
        <v>105</v>
      </c>
      <c r="C135" s="47">
        <v>1</v>
      </c>
      <c r="D135" s="48">
        <v>10835.06</v>
      </c>
      <c r="E135" s="49">
        <f t="shared" si="12"/>
        <v>10835.06</v>
      </c>
      <c r="F135" s="50">
        <v>8</v>
      </c>
      <c r="G135" s="48">
        <f t="shared" si="15"/>
        <v>11701.8648</v>
      </c>
      <c r="H135" s="48">
        <f t="shared" si="14"/>
        <v>11701.8648</v>
      </c>
      <c r="I135" s="47" t="s">
        <v>226</v>
      </c>
      <c r="J135" s="47" t="s">
        <v>211</v>
      </c>
    </row>
    <row r="136" spans="1:10" s="4" customFormat="1" ht="21" customHeight="1" thickBot="1">
      <c r="A136" s="10" t="s">
        <v>14</v>
      </c>
      <c r="B136" s="11" t="s">
        <v>13</v>
      </c>
      <c r="C136" s="10" t="s">
        <v>14</v>
      </c>
      <c r="D136" s="10" t="s">
        <v>14</v>
      </c>
      <c r="E136" s="32">
        <f>SUM(E111:E135)</f>
        <v>74258.64</v>
      </c>
      <c r="F136" s="10" t="s">
        <v>14</v>
      </c>
      <c r="G136" s="10" t="s">
        <v>14</v>
      </c>
      <c r="H136" s="32">
        <f>SUM(H111:H135)</f>
        <v>80199.33119999999</v>
      </c>
      <c r="I136" s="10" t="s">
        <v>14</v>
      </c>
      <c r="J136" s="10" t="s">
        <v>14</v>
      </c>
    </row>
    <row r="137" spans="1:11" ht="18.75" thickBot="1">
      <c r="A137" s="143" t="s">
        <v>192</v>
      </c>
      <c r="B137" s="144"/>
      <c r="C137" s="144"/>
      <c r="D137" s="144"/>
      <c r="E137" s="144"/>
      <c r="F137" s="144"/>
      <c r="G137" s="144"/>
      <c r="H137" s="144"/>
      <c r="I137" s="144"/>
      <c r="J137" s="145"/>
      <c r="K137" s="1" t="s">
        <v>207</v>
      </c>
    </row>
    <row r="138" spans="1:12" s="9" customFormat="1" ht="36">
      <c r="A138" s="16" t="s">
        <v>16</v>
      </c>
      <c r="B138" s="16" t="s">
        <v>15</v>
      </c>
      <c r="C138" s="16" t="s">
        <v>24</v>
      </c>
      <c r="D138" s="16" t="s">
        <v>8</v>
      </c>
      <c r="E138" s="33" t="s">
        <v>9</v>
      </c>
      <c r="F138" s="16" t="s">
        <v>7</v>
      </c>
      <c r="G138" s="16" t="s">
        <v>10</v>
      </c>
      <c r="H138" s="33" t="s">
        <v>11</v>
      </c>
      <c r="I138" s="16" t="s">
        <v>25</v>
      </c>
      <c r="J138" s="16" t="s">
        <v>12</v>
      </c>
      <c r="K138" s="72"/>
      <c r="L138" s="31"/>
    </row>
    <row r="139" spans="1:15" s="40" customFormat="1" ht="89.25">
      <c r="A139" s="50">
        <v>1</v>
      </c>
      <c r="B139" s="71" t="s">
        <v>112</v>
      </c>
      <c r="C139" s="47">
        <v>2</v>
      </c>
      <c r="D139" s="48">
        <v>371.26</v>
      </c>
      <c r="E139" s="49">
        <f>C139*D139</f>
        <v>742.52</v>
      </c>
      <c r="F139" s="50">
        <v>8</v>
      </c>
      <c r="G139" s="48">
        <f>D139+8/100*D139</f>
        <v>400.9608</v>
      </c>
      <c r="H139" s="48">
        <v>801.9</v>
      </c>
      <c r="I139" s="50" t="s">
        <v>227</v>
      </c>
      <c r="J139" s="47" t="s">
        <v>211</v>
      </c>
      <c r="N139" s="57"/>
      <c r="O139" s="58"/>
    </row>
    <row r="140" spans="1:10" s="40" customFormat="1" ht="116.25" customHeight="1">
      <c r="A140" s="50">
        <v>2</v>
      </c>
      <c r="B140" s="71" t="s">
        <v>113</v>
      </c>
      <c r="C140" s="47">
        <v>4</v>
      </c>
      <c r="D140" s="48">
        <v>880.88</v>
      </c>
      <c r="E140" s="49">
        <f>C140*D140</f>
        <v>3523.52</v>
      </c>
      <c r="F140" s="50">
        <v>8</v>
      </c>
      <c r="G140" s="48">
        <f>D140+8/100*D140</f>
        <v>951.3504</v>
      </c>
      <c r="H140" s="48">
        <f>E140*1.08</f>
        <v>3805.4016</v>
      </c>
      <c r="I140" s="50" t="s">
        <v>228</v>
      </c>
      <c r="J140" s="47" t="s">
        <v>211</v>
      </c>
    </row>
    <row r="141" spans="1:10" s="40" customFormat="1" ht="116.25" customHeight="1">
      <c r="A141" s="50">
        <v>3</v>
      </c>
      <c r="B141" s="71" t="s">
        <v>114</v>
      </c>
      <c r="C141" s="47">
        <v>4</v>
      </c>
      <c r="D141" s="48">
        <v>880.88</v>
      </c>
      <c r="E141" s="49">
        <f>C141*D141</f>
        <v>3523.52</v>
      </c>
      <c r="F141" s="50">
        <v>8</v>
      </c>
      <c r="G141" s="48">
        <f>D141+8/100*D141</f>
        <v>951.3504</v>
      </c>
      <c r="H141" s="48">
        <f>E141*1.08</f>
        <v>3805.4016</v>
      </c>
      <c r="I141" s="50" t="s">
        <v>229</v>
      </c>
      <c r="J141" s="47" t="s">
        <v>211</v>
      </c>
    </row>
    <row r="142" spans="1:15" s="40" customFormat="1" ht="114.75">
      <c r="A142" s="50">
        <v>4</v>
      </c>
      <c r="B142" s="46" t="s">
        <v>115</v>
      </c>
      <c r="C142" s="47">
        <v>7</v>
      </c>
      <c r="D142" s="48">
        <v>725.63</v>
      </c>
      <c r="E142" s="49">
        <f>C142*D142</f>
        <v>5079.41</v>
      </c>
      <c r="F142" s="50">
        <v>8</v>
      </c>
      <c r="G142" s="48">
        <f>D142+8/100*D142</f>
        <v>783.6804</v>
      </c>
      <c r="H142" s="48">
        <f>E142*1.08</f>
        <v>5485.7628</v>
      </c>
      <c r="I142" s="50">
        <v>83930074</v>
      </c>
      <c r="J142" s="47" t="s">
        <v>211</v>
      </c>
      <c r="N142" s="57"/>
      <c r="O142" s="58"/>
    </row>
    <row r="143" spans="1:15" s="40" customFormat="1" ht="66.75" customHeight="1">
      <c r="A143" s="50">
        <v>5</v>
      </c>
      <c r="B143" s="46" t="s">
        <v>116</v>
      </c>
      <c r="C143" s="47">
        <v>7</v>
      </c>
      <c r="D143" s="48">
        <v>637.88</v>
      </c>
      <c r="E143" s="49">
        <f>C143*D143</f>
        <v>4465.16</v>
      </c>
      <c r="F143" s="50">
        <v>8</v>
      </c>
      <c r="G143" s="48">
        <f>D143+8/100*D143</f>
        <v>688.9104</v>
      </c>
      <c r="H143" s="48">
        <f>E143*1.08</f>
        <v>4822.3728</v>
      </c>
      <c r="I143" s="50">
        <v>8393933</v>
      </c>
      <c r="J143" s="47" t="s">
        <v>211</v>
      </c>
      <c r="N143" s="57"/>
      <c r="O143" s="58"/>
    </row>
    <row r="144" spans="1:10" s="4" customFormat="1" ht="21" customHeight="1" thickBot="1">
      <c r="A144" s="10" t="s">
        <v>14</v>
      </c>
      <c r="B144" s="11" t="s">
        <v>13</v>
      </c>
      <c r="C144" s="10" t="s">
        <v>14</v>
      </c>
      <c r="D144" s="10" t="s">
        <v>14</v>
      </c>
      <c r="E144" s="32">
        <f>SUM(E139:E143)</f>
        <v>17334.129999999997</v>
      </c>
      <c r="F144" s="10" t="s">
        <v>14</v>
      </c>
      <c r="G144" s="10" t="s">
        <v>14</v>
      </c>
      <c r="H144" s="32">
        <f>SUM(H139:H143)</f>
        <v>18720.8388</v>
      </c>
      <c r="I144" s="10" t="s">
        <v>14</v>
      </c>
      <c r="J144" s="10" t="s">
        <v>14</v>
      </c>
    </row>
    <row r="145" spans="1:11" ht="18.75" thickBot="1">
      <c r="A145" s="143" t="s">
        <v>193</v>
      </c>
      <c r="B145" s="144"/>
      <c r="C145" s="144"/>
      <c r="D145" s="144"/>
      <c r="E145" s="144"/>
      <c r="F145" s="144"/>
      <c r="G145" s="144"/>
      <c r="H145" s="144"/>
      <c r="I145" s="144"/>
      <c r="J145" s="145"/>
      <c r="K145" s="1" t="s">
        <v>208</v>
      </c>
    </row>
    <row r="146" spans="1:11" s="9" customFormat="1" ht="45.75" thickBot="1">
      <c r="A146" s="83" t="s">
        <v>16</v>
      </c>
      <c r="B146" s="79" t="s">
        <v>15</v>
      </c>
      <c r="C146" s="80" t="s">
        <v>24</v>
      </c>
      <c r="D146" s="80" t="s">
        <v>8</v>
      </c>
      <c r="E146" s="81" t="s">
        <v>9</v>
      </c>
      <c r="F146" s="80" t="s">
        <v>7</v>
      </c>
      <c r="G146" s="80" t="s">
        <v>10</v>
      </c>
      <c r="H146" s="81" t="s">
        <v>11</v>
      </c>
      <c r="I146" s="80" t="s">
        <v>25</v>
      </c>
      <c r="J146" s="82" t="s">
        <v>12</v>
      </c>
      <c r="K146" s="72"/>
    </row>
    <row r="147" spans="1:10" s="69" customFormat="1" ht="91.5" customHeight="1">
      <c r="A147" s="78">
        <v>1</v>
      </c>
      <c r="B147" s="74" t="s">
        <v>118</v>
      </c>
      <c r="C147" s="75">
        <v>6</v>
      </c>
      <c r="D147" s="76">
        <v>688.5</v>
      </c>
      <c r="E147" s="77">
        <f aca="true" t="shared" si="16" ref="E147:E157">C147*D147</f>
        <v>4131</v>
      </c>
      <c r="F147" s="78">
        <v>8</v>
      </c>
      <c r="G147" s="76">
        <f aca="true" t="shared" si="17" ref="G147:G171">D147+8/100*D147</f>
        <v>743.58</v>
      </c>
      <c r="H147" s="76">
        <f>E147+8%*E147</f>
        <v>4461.48</v>
      </c>
      <c r="I147" s="75" t="s">
        <v>242</v>
      </c>
      <c r="J147" s="75" t="s">
        <v>211</v>
      </c>
    </row>
    <row r="148" spans="1:10" s="69" customFormat="1" ht="38.25">
      <c r="A148" s="50">
        <v>2</v>
      </c>
      <c r="B148" s="71" t="s">
        <v>119</v>
      </c>
      <c r="C148" s="47">
        <v>4</v>
      </c>
      <c r="D148" s="48">
        <v>688.5</v>
      </c>
      <c r="E148" s="49">
        <f t="shared" si="16"/>
        <v>2754</v>
      </c>
      <c r="F148" s="50">
        <v>8</v>
      </c>
      <c r="G148" s="48">
        <f t="shared" si="17"/>
        <v>743.58</v>
      </c>
      <c r="H148" s="48">
        <f>E148+8%*E148</f>
        <v>2974.32</v>
      </c>
      <c r="I148" s="50">
        <v>8391215</v>
      </c>
      <c r="J148" s="47" t="s">
        <v>211</v>
      </c>
    </row>
    <row r="149" spans="1:10" s="69" customFormat="1" ht="38.25">
      <c r="A149" s="50">
        <v>3</v>
      </c>
      <c r="B149" s="71" t="s">
        <v>120</v>
      </c>
      <c r="C149" s="47">
        <v>8</v>
      </c>
      <c r="D149" s="48">
        <v>820.13</v>
      </c>
      <c r="E149" s="49">
        <f t="shared" si="16"/>
        <v>6561.04</v>
      </c>
      <c r="F149" s="50">
        <v>8</v>
      </c>
      <c r="G149" s="48">
        <f t="shared" si="17"/>
        <v>885.7404</v>
      </c>
      <c r="H149" s="48">
        <f>E149+8%*E149</f>
        <v>7085.9232</v>
      </c>
      <c r="I149" s="50">
        <v>8391933</v>
      </c>
      <c r="J149" s="47" t="s">
        <v>211</v>
      </c>
    </row>
    <row r="150" spans="1:10" s="40" customFormat="1" ht="114" customHeight="1">
      <c r="A150" s="50">
        <v>4</v>
      </c>
      <c r="B150" s="71" t="s">
        <v>113</v>
      </c>
      <c r="C150" s="47">
        <v>4</v>
      </c>
      <c r="D150" s="48">
        <v>880.88</v>
      </c>
      <c r="E150" s="49">
        <f t="shared" si="16"/>
        <v>3523.52</v>
      </c>
      <c r="F150" s="50">
        <v>8</v>
      </c>
      <c r="G150" s="48">
        <f t="shared" si="17"/>
        <v>951.3504</v>
      </c>
      <c r="H150" s="48">
        <f aca="true" t="shared" si="18" ref="H150:H166">E150+8%*E150</f>
        <v>3805.4016</v>
      </c>
      <c r="I150" s="47" t="s">
        <v>243</v>
      </c>
      <c r="J150" s="47" t="s">
        <v>211</v>
      </c>
    </row>
    <row r="151" spans="1:10" s="40" customFormat="1" ht="76.5">
      <c r="A151" s="50">
        <v>5</v>
      </c>
      <c r="B151" s="71" t="s">
        <v>121</v>
      </c>
      <c r="C151" s="47">
        <v>4</v>
      </c>
      <c r="D151" s="48">
        <v>1728</v>
      </c>
      <c r="E151" s="49">
        <f t="shared" si="16"/>
        <v>6912</v>
      </c>
      <c r="F151" s="50">
        <v>8</v>
      </c>
      <c r="G151" s="48">
        <f t="shared" si="17"/>
        <v>1866.24</v>
      </c>
      <c r="H151" s="48">
        <f t="shared" si="18"/>
        <v>7464.96</v>
      </c>
      <c r="I151" s="50" t="s">
        <v>230</v>
      </c>
      <c r="J151" s="47" t="s">
        <v>211</v>
      </c>
    </row>
    <row r="152" spans="1:10" s="40" customFormat="1" ht="116.25" customHeight="1">
      <c r="A152" s="50">
        <v>6</v>
      </c>
      <c r="B152" s="71" t="s">
        <v>114</v>
      </c>
      <c r="C152" s="47">
        <v>7</v>
      </c>
      <c r="D152" s="48">
        <v>880.88</v>
      </c>
      <c r="E152" s="49">
        <f t="shared" si="16"/>
        <v>6166.16</v>
      </c>
      <c r="F152" s="50">
        <v>8</v>
      </c>
      <c r="G152" s="48">
        <f t="shared" si="17"/>
        <v>951.3504</v>
      </c>
      <c r="H152" s="48">
        <f t="shared" si="18"/>
        <v>6659.4528</v>
      </c>
      <c r="I152" s="50" t="s">
        <v>229</v>
      </c>
      <c r="J152" s="47" t="s">
        <v>211</v>
      </c>
    </row>
    <row r="153" spans="1:15" s="40" customFormat="1" ht="114.75">
      <c r="A153" s="50">
        <v>7</v>
      </c>
      <c r="B153" s="46" t="s">
        <v>115</v>
      </c>
      <c r="C153" s="47">
        <v>14</v>
      </c>
      <c r="D153" s="48">
        <v>725.63</v>
      </c>
      <c r="E153" s="49">
        <f t="shared" si="16"/>
        <v>10158.82</v>
      </c>
      <c r="F153" s="50">
        <v>8</v>
      </c>
      <c r="G153" s="48">
        <f t="shared" si="17"/>
        <v>783.6804</v>
      </c>
      <c r="H153" s="48">
        <f t="shared" si="18"/>
        <v>10971.525599999999</v>
      </c>
      <c r="I153" s="50" t="s">
        <v>231</v>
      </c>
      <c r="J153" s="47" t="s">
        <v>211</v>
      </c>
      <c r="N153" s="57"/>
      <c r="O153" s="58"/>
    </row>
    <row r="154" spans="1:15" s="40" customFormat="1" ht="63.75" customHeight="1">
      <c r="A154" s="50">
        <v>8</v>
      </c>
      <c r="B154" s="46" t="s">
        <v>116</v>
      </c>
      <c r="C154" s="47">
        <v>14</v>
      </c>
      <c r="D154" s="48">
        <v>637.88</v>
      </c>
      <c r="E154" s="49">
        <f t="shared" si="16"/>
        <v>8930.32</v>
      </c>
      <c r="F154" s="50">
        <v>8</v>
      </c>
      <c r="G154" s="48">
        <f t="shared" si="17"/>
        <v>688.9104</v>
      </c>
      <c r="H154" s="48">
        <f t="shared" si="18"/>
        <v>9644.7456</v>
      </c>
      <c r="I154" s="50">
        <v>8393933</v>
      </c>
      <c r="J154" s="47" t="s">
        <v>211</v>
      </c>
      <c r="N154" s="57"/>
      <c r="O154" s="58"/>
    </row>
    <row r="155" spans="1:10" s="40" customFormat="1" ht="76.5">
      <c r="A155" s="50">
        <v>9</v>
      </c>
      <c r="B155" s="71" t="s">
        <v>122</v>
      </c>
      <c r="C155" s="47">
        <v>1</v>
      </c>
      <c r="D155" s="48">
        <v>2598.75</v>
      </c>
      <c r="E155" s="49">
        <f t="shared" si="16"/>
        <v>2598.75</v>
      </c>
      <c r="F155" s="50">
        <v>8</v>
      </c>
      <c r="G155" s="48">
        <f t="shared" si="17"/>
        <v>2806.65</v>
      </c>
      <c r="H155" s="48">
        <f t="shared" si="18"/>
        <v>2806.65</v>
      </c>
      <c r="I155" s="50" t="s">
        <v>212</v>
      </c>
      <c r="J155" s="47" t="s">
        <v>211</v>
      </c>
    </row>
    <row r="156" spans="1:10" s="40" customFormat="1" ht="63.75">
      <c r="A156" s="50">
        <v>10</v>
      </c>
      <c r="B156" s="71" t="s">
        <v>123</v>
      </c>
      <c r="C156" s="47">
        <v>6</v>
      </c>
      <c r="D156" s="48">
        <v>479.25</v>
      </c>
      <c r="E156" s="49">
        <f t="shared" si="16"/>
        <v>2875.5</v>
      </c>
      <c r="F156" s="50">
        <v>8</v>
      </c>
      <c r="G156" s="48">
        <f t="shared" si="17"/>
        <v>517.59</v>
      </c>
      <c r="H156" s="48">
        <f>E156+8%*E156</f>
        <v>3105.54</v>
      </c>
      <c r="I156" s="50">
        <v>83930073</v>
      </c>
      <c r="J156" s="47" t="s">
        <v>211</v>
      </c>
    </row>
    <row r="157" spans="1:10" s="40" customFormat="1" ht="153">
      <c r="A157" s="50">
        <v>11</v>
      </c>
      <c r="B157" s="71" t="s">
        <v>180</v>
      </c>
      <c r="C157" s="47">
        <v>3</v>
      </c>
      <c r="D157" s="48">
        <v>955.13</v>
      </c>
      <c r="E157" s="49">
        <f t="shared" si="16"/>
        <v>2865.39</v>
      </c>
      <c r="F157" s="50">
        <v>8</v>
      </c>
      <c r="G157" s="48">
        <f t="shared" si="17"/>
        <v>1031.5404</v>
      </c>
      <c r="H157" s="48">
        <f t="shared" si="18"/>
        <v>3094.6212</v>
      </c>
      <c r="I157" s="50" t="s">
        <v>232</v>
      </c>
      <c r="J157" s="47" t="s">
        <v>211</v>
      </c>
    </row>
    <row r="158" spans="1:10" s="40" customFormat="1" ht="140.25">
      <c r="A158" s="50">
        <v>12</v>
      </c>
      <c r="B158" s="71" t="s">
        <v>181</v>
      </c>
      <c r="C158" s="47">
        <v>3</v>
      </c>
      <c r="D158" s="48">
        <v>955.13</v>
      </c>
      <c r="E158" s="49">
        <f aca="true" t="shared" si="19" ref="E158:E164">C158*D158</f>
        <v>2865.39</v>
      </c>
      <c r="F158" s="50">
        <v>8</v>
      </c>
      <c r="G158" s="48">
        <f t="shared" si="17"/>
        <v>1031.5404</v>
      </c>
      <c r="H158" s="48">
        <f aca="true" t="shared" si="20" ref="H158:H164">E158+8%*E158</f>
        <v>3094.6212</v>
      </c>
      <c r="I158" s="50" t="s">
        <v>233</v>
      </c>
      <c r="J158" s="47" t="s">
        <v>211</v>
      </c>
    </row>
    <row r="159" spans="1:10" s="40" customFormat="1" ht="25.5">
      <c r="A159" s="50">
        <v>13</v>
      </c>
      <c r="B159" s="71" t="s">
        <v>124</v>
      </c>
      <c r="C159" s="47">
        <v>6</v>
      </c>
      <c r="D159" s="48">
        <v>283.5</v>
      </c>
      <c r="E159" s="49">
        <f t="shared" si="19"/>
        <v>1701</v>
      </c>
      <c r="F159" s="50">
        <v>8</v>
      </c>
      <c r="G159" s="48">
        <f t="shared" si="17"/>
        <v>306.18</v>
      </c>
      <c r="H159" s="48">
        <f t="shared" si="20"/>
        <v>1837.08</v>
      </c>
      <c r="I159" s="50" t="s">
        <v>234</v>
      </c>
      <c r="J159" s="47" t="s">
        <v>211</v>
      </c>
    </row>
    <row r="160" spans="1:10" s="40" customFormat="1" ht="191.25">
      <c r="A160" s="50">
        <v>14</v>
      </c>
      <c r="B160" s="71" t="s">
        <v>182</v>
      </c>
      <c r="C160" s="47">
        <v>2</v>
      </c>
      <c r="D160" s="48">
        <v>1221.75</v>
      </c>
      <c r="E160" s="49">
        <f t="shared" si="19"/>
        <v>2443.5</v>
      </c>
      <c r="F160" s="50">
        <v>8</v>
      </c>
      <c r="G160" s="48">
        <f t="shared" si="17"/>
        <v>1319.49</v>
      </c>
      <c r="H160" s="48">
        <f t="shared" si="20"/>
        <v>2638.98</v>
      </c>
      <c r="I160" s="50" t="s">
        <v>235</v>
      </c>
      <c r="J160" s="47" t="s">
        <v>211</v>
      </c>
    </row>
    <row r="161" spans="1:10" s="40" customFormat="1" ht="25.5">
      <c r="A161" s="50">
        <v>15</v>
      </c>
      <c r="B161" s="71" t="s">
        <v>117</v>
      </c>
      <c r="C161" s="47">
        <v>2</v>
      </c>
      <c r="D161" s="48">
        <v>283.5</v>
      </c>
      <c r="E161" s="49">
        <f t="shared" si="19"/>
        <v>567</v>
      </c>
      <c r="F161" s="50">
        <v>8</v>
      </c>
      <c r="G161" s="48">
        <f t="shared" si="17"/>
        <v>306.18</v>
      </c>
      <c r="H161" s="48">
        <f t="shared" si="20"/>
        <v>612.36</v>
      </c>
      <c r="I161" s="50" t="s">
        <v>218</v>
      </c>
      <c r="J161" s="47" t="s">
        <v>211</v>
      </c>
    </row>
    <row r="162" spans="1:10" s="40" customFormat="1" ht="178.5">
      <c r="A162" s="50">
        <v>16</v>
      </c>
      <c r="B162" s="71" t="s">
        <v>183</v>
      </c>
      <c r="C162" s="47">
        <v>1</v>
      </c>
      <c r="D162" s="48">
        <v>1191.38</v>
      </c>
      <c r="E162" s="49">
        <f t="shared" si="19"/>
        <v>1191.38</v>
      </c>
      <c r="F162" s="50">
        <v>8</v>
      </c>
      <c r="G162" s="48">
        <f t="shared" si="17"/>
        <v>1286.6904000000002</v>
      </c>
      <c r="H162" s="48">
        <f t="shared" si="20"/>
        <v>1286.6904000000002</v>
      </c>
      <c r="I162" s="50" t="s">
        <v>236</v>
      </c>
      <c r="J162" s="47" t="s">
        <v>211</v>
      </c>
    </row>
    <row r="163" spans="1:10" s="40" customFormat="1" ht="178.5">
      <c r="A163" s="50">
        <v>17</v>
      </c>
      <c r="B163" s="71" t="s">
        <v>184</v>
      </c>
      <c r="C163" s="47">
        <v>1</v>
      </c>
      <c r="D163" s="48">
        <v>1029.38</v>
      </c>
      <c r="E163" s="49">
        <f t="shared" si="19"/>
        <v>1029.38</v>
      </c>
      <c r="F163" s="50">
        <v>8</v>
      </c>
      <c r="G163" s="48">
        <f t="shared" si="17"/>
        <v>1111.7304000000001</v>
      </c>
      <c r="H163" s="48">
        <f t="shared" si="20"/>
        <v>1111.7304000000001</v>
      </c>
      <c r="I163" s="50" t="s">
        <v>237</v>
      </c>
      <c r="J163" s="47" t="s">
        <v>211</v>
      </c>
    </row>
    <row r="164" spans="1:10" s="40" customFormat="1" ht="25.5">
      <c r="A164" s="50">
        <v>18</v>
      </c>
      <c r="B164" s="71" t="s">
        <v>131</v>
      </c>
      <c r="C164" s="47">
        <v>2</v>
      </c>
      <c r="D164" s="48">
        <v>283.5</v>
      </c>
      <c r="E164" s="49">
        <f t="shared" si="19"/>
        <v>567</v>
      </c>
      <c r="F164" s="50">
        <v>8</v>
      </c>
      <c r="G164" s="48">
        <f t="shared" si="17"/>
        <v>306.18</v>
      </c>
      <c r="H164" s="48">
        <f t="shared" si="20"/>
        <v>612.36</v>
      </c>
      <c r="I164" s="50" t="s">
        <v>215</v>
      </c>
      <c r="J164" s="47" t="s">
        <v>211</v>
      </c>
    </row>
    <row r="165" spans="1:10" s="40" customFormat="1" ht="63.75">
      <c r="A165" s="50">
        <v>19</v>
      </c>
      <c r="B165" s="71" t="s">
        <v>130</v>
      </c>
      <c r="C165" s="47">
        <v>5</v>
      </c>
      <c r="D165" s="48">
        <v>718.88</v>
      </c>
      <c r="E165" s="49">
        <f aca="true" t="shared" si="21" ref="E165:E171">C165*D165</f>
        <v>3594.4</v>
      </c>
      <c r="F165" s="50">
        <v>8</v>
      </c>
      <c r="G165" s="48">
        <f t="shared" si="17"/>
        <v>776.3904</v>
      </c>
      <c r="H165" s="48">
        <f t="shared" si="18"/>
        <v>3881.952</v>
      </c>
      <c r="I165" s="50" t="s">
        <v>219</v>
      </c>
      <c r="J165" s="47" t="s">
        <v>211</v>
      </c>
    </row>
    <row r="166" spans="1:10" s="40" customFormat="1" ht="114.75">
      <c r="A166" s="50">
        <v>20</v>
      </c>
      <c r="B166" s="46" t="s">
        <v>125</v>
      </c>
      <c r="C166" s="47">
        <v>2</v>
      </c>
      <c r="D166" s="48">
        <v>992.25</v>
      </c>
      <c r="E166" s="49">
        <f t="shared" si="21"/>
        <v>1984.5</v>
      </c>
      <c r="F166" s="50">
        <v>8</v>
      </c>
      <c r="G166" s="48">
        <f t="shared" si="17"/>
        <v>1071.63</v>
      </c>
      <c r="H166" s="48">
        <f t="shared" si="18"/>
        <v>2143.26</v>
      </c>
      <c r="I166" s="50" t="s">
        <v>220</v>
      </c>
      <c r="J166" s="47" t="s">
        <v>211</v>
      </c>
    </row>
    <row r="167" spans="1:10" s="40" customFormat="1" ht="38.25">
      <c r="A167" s="50">
        <v>21</v>
      </c>
      <c r="B167" s="46" t="s">
        <v>126</v>
      </c>
      <c r="C167" s="47">
        <v>2</v>
      </c>
      <c r="D167" s="48">
        <v>688.5</v>
      </c>
      <c r="E167" s="49">
        <f t="shared" si="21"/>
        <v>1377</v>
      </c>
      <c r="F167" s="50">
        <v>8</v>
      </c>
      <c r="G167" s="48">
        <f t="shared" si="17"/>
        <v>743.58</v>
      </c>
      <c r="H167" s="48">
        <f>E167+8%*E167</f>
        <v>1487.16</v>
      </c>
      <c r="I167" s="50" t="s">
        <v>238</v>
      </c>
      <c r="J167" s="47" t="s">
        <v>211</v>
      </c>
    </row>
    <row r="168" spans="1:10" s="40" customFormat="1" ht="76.5">
      <c r="A168" s="50">
        <v>22</v>
      </c>
      <c r="B168" s="46" t="s">
        <v>127</v>
      </c>
      <c r="C168" s="47">
        <v>2</v>
      </c>
      <c r="D168" s="48">
        <v>614.25</v>
      </c>
      <c r="E168" s="49">
        <f t="shared" si="21"/>
        <v>1228.5</v>
      </c>
      <c r="F168" s="50">
        <v>8</v>
      </c>
      <c r="G168" s="48">
        <f t="shared" si="17"/>
        <v>663.39</v>
      </c>
      <c r="H168" s="48">
        <f>E168+8%*E168</f>
        <v>1326.78</v>
      </c>
      <c r="I168" s="50" t="s">
        <v>221</v>
      </c>
      <c r="J168" s="47" t="s">
        <v>211</v>
      </c>
    </row>
    <row r="169" spans="1:10" s="40" customFormat="1" ht="51">
      <c r="A169" s="50">
        <v>23</v>
      </c>
      <c r="B169" s="46" t="s">
        <v>128</v>
      </c>
      <c r="C169" s="47">
        <v>6</v>
      </c>
      <c r="D169" s="48">
        <v>199.13</v>
      </c>
      <c r="E169" s="49">
        <f t="shared" si="21"/>
        <v>1194.78</v>
      </c>
      <c r="F169" s="50">
        <v>8</v>
      </c>
      <c r="G169" s="48">
        <f t="shared" si="17"/>
        <v>215.0604</v>
      </c>
      <c r="H169" s="48">
        <f>E169+8%*E169</f>
        <v>1290.3624</v>
      </c>
      <c r="I169" s="50" t="s">
        <v>239</v>
      </c>
      <c r="J169" s="47" t="s">
        <v>211</v>
      </c>
    </row>
    <row r="170" spans="1:10" s="40" customFormat="1" ht="51">
      <c r="A170" s="50">
        <v>24</v>
      </c>
      <c r="B170" s="46" t="s">
        <v>129</v>
      </c>
      <c r="C170" s="47">
        <v>10</v>
      </c>
      <c r="D170" s="48">
        <v>124.88</v>
      </c>
      <c r="E170" s="49">
        <f t="shared" si="21"/>
        <v>1248.8</v>
      </c>
      <c r="F170" s="50">
        <v>8</v>
      </c>
      <c r="G170" s="48">
        <f t="shared" si="17"/>
        <v>134.8704</v>
      </c>
      <c r="H170" s="48">
        <f>E170+8%*E170</f>
        <v>1348.704</v>
      </c>
      <c r="I170" s="73" t="s">
        <v>240</v>
      </c>
      <c r="J170" s="47" t="s">
        <v>211</v>
      </c>
    </row>
    <row r="171" spans="1:15" s="40" customFormat="1" ht="89.25">
      <c r="A171" s="50">
        <v>25</v>
      </c>
      <c r="B171" s="71" t="s">
        <v>112</v>
      </c>
      <c r="C171" s="47">
        <v>7</v>
      </c>
      <c r="D171" s="48">
        <v>371.25</v>
      </c>
      <c r="E171" s="49">
        <f t="shared" si="21"/>
        <v>2598.75</v>
      </c>
      <c r="F171" s="50">
        <v>8</v>
      </c>
      <c r="G171" s="48">
        <f t="shared" si="17"/>
        <v>400.95</v>
      </c>
      <c r="H171" s="48">
        <f>E171+8%*E171</f>
        <v>2806.65</v>
      </c>
      <c r="I171" s="50" t="s">
        <v>227</v>
      </c>
      <c r="J171" s="47" t="s">
        <v>211</v>
      </c>
      <c r="N171" s="57"/>
      <c r="O171" s="58"/>
    </row>
    <row r="172" spans="1:10" s="4" customFormat="1" ht="21" customHeight="1">
      <c r="A172" s="2" t="s">
        <v>14</v>
      </c>
      <c r="B172" s="5" t="s">
        <v>13</v>
      </c>
      <c r="C172" s="2" t="s">
        <v>14</v>
      </c>
      <c r="D172" s="2" t="s">
        <v>14</v>
      </c>
      <c r="E172" s="43">
        <f>SUM(E147:E171)</f>
        <v>81067.88</v>
      </c>
      <c r="F172" s="2" t="s">
        <v>14</v>
      </c>
      <c r="G172" s="2" t="s">
        <v>14</v>
      </c>
      <c r="H172" s="43">
        <f>SUM(H147:H171)</f>
        <v>87553.3104</v>
      </c>
      <c r="I172" s="2" t="s">
        <v>14</v>
      </c>
      <c r="J172" s="2" t="s">
        <v>14</v>
      </c>
    </row>
    <row r="173" spans="1:10" ht="18.75" customHeight="1">
      <c r="A173" s="2" t="s">
        <v>14</v>
      </c>
      <c r="B173" s="5" t="s">
        <v>199</v>
      </c>
      <c r="C173" s="2" t="s">
        <v>14</v>
      </c>
      <c r="D173" s="2" t="s">
        <v>14</v>
      </c>
      <c r="E173" s="44">
        <f>E136+E144+E172</f>
        <v>172660.65</v>
      </c>
      <c r="F173" s="7" t="s">
        <v>14</v>
      </c>
      <c r="G173" s="2" t="s">
        <v>14</v>
      </c>
      <c r="H173" s="44" t="s">
        <v>205</v>
      </c>
      <c r="I173" s="7" t="s">
        <v>14</v>
      </c>
      <c r="J173" s="2" t="s">
        <v>14</v>
      </c>
    </row>
    <row r="174" spans="1:10" ht="18.75" thickBot="1">
      <c r="A174" s="140" t="s">
        <v>163</v>
      </c>
      <c r="B174" s="141"/>
      <c r="C174" s="141"/>
      <c r="D174" s="141"/>
      <c r="E174" s="141"/>
      <c r="F174" s="141"/>
      <c r="G174" s="141"/>
      <c r="H174" s="141"/>
      <c r="I174" s="141"/>
      <c r="J174" s="142"/>
    </row>
    <row r="175" spans="1:12" ht="18.75" thickBot="1">
      <c r="A175" s="143" t="s">
        <v>194</v>
      </c>
      <c r="B175" s="144"/>
      <c r="C175" s="144"/>
      <c r="D175" s="144"/>
      <c r="E175" s="144"/>
      <c r="F175" s="144"/>
      <c r="G175" s="144"/>
      <c r="H175" s="144"/>
      <c r="I175" s="144"/>
      <c r="J175" s="145"/>
      <c r="K175" s="1" t="s">
        <v>209</v>
      </c>
      <c r="L175" s="42"/>
    </row>
    <row r="176" spans="1:11" s="9" customFormat="1" ht="45">
      <c r="A176" s="16" t="s">
        <v>16</v>
      </c>
      <c r="B176" s="16" t="s">
        <v>15</v>
      </c>
      <c r="C176" s="16" t="s">
        <v>24</v>
      </c>
      <c r="D176" s="16" t="s">
        <v>8</v>
      </c>
      <c r="E176" s="33" t="s">
        <v>9</v>
      </c>
      <c r="F176" s="16" t="s">
        <v>7</v>
      </c>
      <c r="G176" s="16" t="s">
        <v>10</v>
      </c>
      <c r="H176" s="33" t="s">
        <v>11</v>
      </c>
      <c r="I176" s="16" t="s">
        <v>25</v>
      </c>
      <c r="J176" s="16" t="s">
        <v>12</v>
      </c>
      <c r="K176" s="72"/>
    </row>
    <row r="177" spans="1:15" s="40" customFormat="1" ht="76.5">
      <c r="A177" s="50">
        <v>1</v>
      </c>
      <c r="B177" s="71" t="s">
        <v>132</v>
      </c>
      <c r="C177" s="47">
        <v>4</v>
      </c>
      <c r="D177" s="48">
        <v>366.94</v>
      </c>
      <c r="E177" s="49">
        <f>C177*D177</f>
        <v>1467.76</v>
      </c>
      <c r="F177" s="50">
        <v>8</v>
      </c>
      <c r="G177" s="48">
        <f>D177+8/100*D177</f>
        <v>396.2952</v>
      </c>
      <c r="H177" s="48">
        <f>E177+8%*E177</f>
        <v>1585.1808</v>
      </c>
      <c r="I177" s="68"/>
      <c r="J177" s="51"/>
      <c r="N177" s="57"/>
      <c r="O177" s="58"/>
    </row>
    <row r="178" spans="1:10" s="40" customFormat="1" ht="76.5">
      <c r="A178" s="50">
        <v>2</v>
      </c>
      <c r="B178" s="71" t="s">
        <v>133</v>
      </c>
      <c r="C178" s="47">
        <v>3</v>
      </c>
      <c r="D178" s="48">
        <v>420.11</v>
      </c>
      <c r="E178" s="49">
        <f>C178*D178</f>
        <v>1260.33</v>
      </c>
      <c r="F178" s="50">
        <v>8</v>
      </c>
      <c r="G178" s="48">
        <f>D178+8/100*D178</f>
        <v>453.7188</v>
      </c>
      <c r="H178" s="48">
        <f>E178+8%*E178</f>
        <v>1361.1563999999998</v>
      </c>
      <c r="I178" s="68"/>
      <c r="J178" s="51"/>
    </row>
    <row r="179" spans="1:10" s="40" customFormat="1" ht="71.25" customHeight="1">
      <c r="A179" s="50">
        <v>3</v>
      </c>
      <c r="B179" s="71" t="s">
        <v>134</v>
      </c>
      <c r="C179" s="47">
        <v>3</v>
      </c>
      <c r="D179" s="48">
        <v>834.91</v>
      </c>
      <c r="E179" s="49">
        <f>C179*D179</f>
        <v>2504.73</v>
      </c>
      <c r="F179" s="50">
        <v>8</v>
      </c>
      <c r="G179" s="48">
        <f>D179+8/100*D179</f>
        <v>901.7028</v>
      </c>
      <c r="H179" s="48">
        <f>E179+8%*E179</f>
        <v>2705.1084</v>
      </c>
      <c r="I179" s="68"/>
      <c r="J179" s="51"/>
    </row>
    <row r="180" spans="1:15" s="40" customFormat="1" ht="40.5" customHeight="1">
      <c r="A180" s="50">
        <v>4</v>
      </c>
      <c r="B180" s="46" t="s">
        <v>135</v>
      </c>
      <c r="C180" s="47">
        <v>12</v>
      </c>
      <c r="D180" s="48">
        <v>15.95</v>
      </c>
      <c r="E180" s="49">
        <f>C180*D180</f>
        <v>191.39999999999998</v>
      </c>
      <c r="F180" s="41">
        <v>23</v>
      </c>
      <c r="G180" s="48">
        <f>D180+23/100*D180</f>
        <v>19.618499999999997</v>
      </c>
      <c r="H180" s="48">
        <f>E180+23%*E180</f>
        <v>235.42199999999997</v>
      </c>
      <c r="I180" s="51"/>
      <c r="J180" s="51"/>
      <c r="N180" s="57"/>
      <c r="O180" s="58"/>
    </row>
    <row r="181" spans="1:10" s="4" customFormat="1" ht="21" customHeight="1" thickBot="1">
      <c r="A181" s="10" t="s">
        <v>14</v>
      </c>
      <c r="B181" s="11" t="s">
        <v>13</v>
      </c>
      <c r="C181" s="10" t="s">
        <v>14</v>
      </c>
      <c r="D181" s="10" t="s">
        <v>14</v>
      </c>
      <c r="E181" s="32">
        <f>SUM(E177:E180)</f>
        <v>5424.219999999999</v>
      </c>
      <c r="F181" s="10" t="s">
        <v>14</v>
      </c>
      <c r="G181" s="10" t="s">
        <v>14</v>
      </c>
      <c r="H181" s="32">
        <f>SUM(H177:H180)</f>
        <v>5886.8676</v>
      </c>
      <c r="I181" s="10" t="s">
        <v>14</v>
      </c>
      <c r="J181" s="10" t="s">
        <v>14</v>
      </c>
    </row>
    <row r="182" spans="1:11" ht="18.75" thickBot="1">
      <c r="A182" s="143" t="s">
        <v>195</v>
      </c>
      <c r="B182" s="144"/>
      <c r="C182" s="144"/>
      <c r="D182" s="144"/>
      <c r="E182" s="144"/>
      <c r="F182" s="144"/>
      <c r="G182" s="144"/>
      <c r="H182" s="144"/>
      <c r="I182" s="144"/>
      <c r="J182" s="145"/>
      <c r="K182" s="1" t="s">
        <v>210</v>
      </c>
    </row>
    <row r="183" spans="1:11" s="9" customFormat="1" ht="45">
      <c r="A183" s="16" t="s">
        <v>16</v>
      </c>
      <c r="B183" s="16" t="s">
        <v>15</v>
      </c>
      <c r="C183" s="16" t="s">
        <v>24</v>
      </c>
      <c r="D183" s="16" t="s">
        <v>8</v>
      </c>
      <c r="E183" s="33" t="s">
        <v>9</v>
      </c>
      <c r="F183" s="16" t="s">
        <v>7</v>
      </c>
      <c r="G183" s="16" t="s">
        <v>10</v>
      </c>
      <c r="H183" s="33" t="s">
        <v>11</v>
      </c>
      <c r="I183" s="16" t="s">
        <v>25</v>
      </c>
      <c r="J183" s="16" t="s">
        <v>12</v>
      </c>
      <c r="K183" s="72"/>
    </row>
    <row r="184" spans="1:15" s="40" customFormat="1" ht="104.25" customHeight="1">
      <c r="A184" s="50">
        <v>1</v>
      </c>
      <c r="B184" s="71" t="s">
        <v>146</v>
      </c>
      <c r="C184" s="47">
        <v>1</v>
      </c>
      <c r="D184" s="48">
        <v>8193.44</v>
      </c>
      <c r="E184" s="49">
        <f aca="true" t="shared" si="22" ref="E184:E195">C184*D184</f>
        <v>8193.44</v>
      </c>
      <c r="F184" s="50">
        <v>8</v>
      </c>
      <c r="G184" s="48">
        <f aca="true" t="shared" si="23" ref="G184:G195">D184+8/100*D184</f>
        <v>8848.915200000001</v>
      </c>
      <c r="H184" s="48">
        <f aca="true" t="shared" si="24" ref="H184:H196">E184+8%*E184</f>
        <v>8848.915200000001</v>
      </c>
      <c r="I184" s="68"/>
      <c r="J184" s="51"/>
      <c r="N184" s="57"/>
      <c r="O184" s="58"/>
    </row>
    <row r="185" spans="1:15" s="40" customFormat="1" ht="107.25" customHeight="1">
      <c r="A185" s="50">
        <v>2</v>
      </c>
      <c r="B185" s="71" t="s">
        <v>147</v>
      </c>
      <c r="C185" s="47">
        <v>1</v>
      </c>
      <c r="D185" s="48">
        <v>9620.87</v>
      </c>
      <c r="E185" s="49">
        <f t="shared" si="22"/>
        <v>9620.87</v>
      </c>
      <c r="F185" s="50">
        <v>8</v>
      </c>
      <c r="G185" s="48">
        <f t="shared" si="23"/>
        <v>10390.5396</v>
      </c>
      <c r="H185" s="48">
        <f t="shared" si="24"/>
        <v>10390.5396</v>
      </c>
      <c r="I185" s="68"/>
      <c r="J185" s="51"/>
      <c r="N185" s="57"/>
      <c r="O185" s="58"/>
    </row>
    <row r="186" spans="1:15" s="40" customFormat="1" ht="106.5" customHeight="1">
      <c r="A186" s="50">
        <v>3</v>
      </c>
      <c r="B186" s="71" t="s">
        <v>137</v>
      </c>
      <c r="C186" s="47">
        <v>5</v>
      </c>
      <c r="D186" s="48">
        <v>1356.06</v>
      </c>
      <c r="E186" s="49">
        <f t="shared" si="22"/>
        <v>6780.299999999999</v>
      </c>
      <c r="F186" s="50">
        <v>8</v>
      </c>
      <c r="G186" s="48">
        <f t="shared" si="23"/>
        <v>1464.5448</v>
      </c>
      <c r="H186" s="48">
        <f t="shared" si="24"/>
        <v>7322.723999999999</v>
      </c>
      <c r="I186" s="68"/>
      <c r="J186" s="51"/>
      <c r="N186" s="57"/>
      <c r="O186" s="58"/>
    </row>
    <row r="187" spans="1:15" s="40" customFormat="1" ht="104.25" customHeight="1">
      <c r="A187" s="50">
        <v>4</v>
      </c>
      <c r="B187" s="71" t="s">
        <v>136</v>
      </c>
      <c r="C187" s="47">
        <v>3</v>
      </c>
      <c r="D187" s="48">
        <v>1494.05</v>
      </c>
      <c r="E187" s="49">
        <f t="shared" si="22"/>
        <v>4482.15</v>
      </c>
      <c r="F187" s="50">
        <v>8</v>
      </c>
      <c r="G187" s="48">
        <f t="shared" si="23"/>
        <v>1613.574</v>
      </c>
      <c r="H187" s="48">
        <f t="shared" si="24"/>
        <v>4840.722</v>
      </c>
      <c r="I187" s="68"/>
      <c r="J187" s="51"/>
      <c r="N187" s="57"/>
      <c r="O187" s="58"/>
    </row>
    <row r="188" spans="1:15" s="40" customFormat="1" ht="90.75" customHeight="1">
      <c r="A188" s="50">
        <v>5</v>
      </c>
      <c r="B188" s="71" t="s">
        <v>138</v>
      </c>
      <c r="C188" s="47">
        <v>2</v>
      </c>
      <c r="D188" s="48">
        <v>2493.25</v>
      </c>
      <c r="E188" s="49">
        <f t="shared" si="22"/>
        <v>4986.5</v>
      </c>
      <c r="F188" s="50">
        <v>8</v>
      </c>
      <c r="G188" s="48">
        <f t="shared" si="23"/>
        <v>2692.71</v>
      </c>
      <c r="H188" s="48">
        <f t="shared" si="24"/>
        <v>5385.42</v>
      </c>
      <c r="I188" s="68"/>
      <c r="J188" s="51"/>
      <c r="N188" s="57"/>
      <c r="O188" s="58"/>
    </row>
    <row r="189" spans="1:15" s="40" customFormat="1" ht="63.75">
      <c r="A189" s="50">
        <v>6</v>
      </c>
      <c r="B189" s="71" t="s">
        <v>139</v>
      </c>
      <c r="C189" s="47">
        <v>6</v>
      </c>
      <c r="D189" s="48">
        <v>2360.02</v>
      </c>
      <c r="E189" s="49">
        <f t="shared" si="22"/>
        <v>14160.119999999999</v>
      </c>
      <c r="F189" s="50">
        <v>8</v>
      </c>
      <c r="G189" s="48">
        <f t="shared" si="23"/>
        <v>2548.8216</v>
      </c>
      <c r="H189" s="48">
        <f t="shared" si="24"/>
        <v>15292.9296</v>
      </c>
      <c r="I189" s="68"/>
      <c r="J189" s="51"/>
      <c r="N189" s="57"/>
      <c r="O189" s="58"/>
    </row>
    <row r="190" spans="1:15" s="40" customFormat="1" ht="89.25">
      <c r="A190" s="50">
        <v>7</v>
      </c>
      <c r="B190" s="71" t="s">
        <v>140</v>
      </c>
      <c r="C190" s="47">
        <v>2</v>
      </c>
      <c r="D190" s="48">
        <v>7703.13</v>
      </c>
      <c r="E190" s="49">
        <f t="shared" si="22"/>
        <v>15406.26</v>
      </c>
      <c r="F190" s="50">
        <v>8</v>
      </c>
      <c r="G190" s="48">
        <f t="shared" si="23"/>
        <v>8319.3804</v>
      </c>
      <c r="H190" s="48">
        <f t="shared" si="24"/>
        <v>16638.7608</v>
      </c>
      <c r="I190" s="68"/>
      <c r="J190" s="51"/>
      <c r="N190" s="57"/>
      <c r="O190" s="58"/>
    </row>
    <row r="191" spans="1:15" s="40" customFormat="1" ht="38.25">
      <c r="A191" s="50">
        <v>8</v>
      </c>
      <c r="B191" s="71" t="s">
        <v>141</v>
      </c>
      <c r="C191" s="47">
        <v>2</v>
      </c>
      <c r="D191" s="48">
        <v>413.96</v>
      </c>
      <c r="E191" s="49">
        <f t="shared" si="22"/>
        <v>827.92</v>
      </c>
      <c r="F191" s="50">
        <v>8</v>
      </c>
      <c r="G191" s="48">
        <f t="shared" si="23"/>
        <v>447.0768</v>
      </c>
      <c r="H191" s="48">
        <f t="shared" si="24"/>
        <v>894.1536</v>
      </c>
      <c r="I191" s="68"/>
      <c r="J191" s="51"/>
      <c r="N191" s="57"/>
      <c r="O191" s="58"/>
    </row>
    <row r="192" spans="1:15" s="40" customFormat="1" ht="76.5">
      <c r="A192" s="50">
        <v>9</v>
      </c>
      <c r="B192" s="71" t="s">
        <v>142</v>
      </c>
      <c r="C192" s="47">
        <v>1</v>
      </c>
      <c r="D192" s="48">
        <v>7820</v>
      </c>
      <c r="E192" s="49">
        <f t="shared" si="22"/>
        <v>7820</v>
      </c>
      <c r="F192" s="50">
        <v>8</v>
      </c>
      <c r="G192" s="48">
        <f t="shared" si="23"/>
        <v>8445.6</v>
      </c>
      <c r="H192" s="48">
        <f t="shared" si="24"/>
        <v>8445.6</v>
      </c>
      <c r="I192" s="68"/>
      <c r="J192" s="51"/>
      <c r="N192" s="57"/>
      <c r="O192" s="58"/>
    </row>
    <row r="193" spans="1:15" s="40" customFormat="1" ht="36.75" customHeight="1">
      <c r="A193" s="50">
        <v>10</v>
      </c>
      <c r="B193" s="71" t="s">
        <v>143</v>
      </c>
      <c r="C193" s="47">
        <v>2</v>
      </c>
      <c r="D193" s="48">
        <v>304.52</v>
      </c>
      <c r="E193" s="49">
        <f t="shared" si="22"/>
        <v>609.04</v>
      </c>
      <c r="F193" s="50">
        <v>8</v>
      </c>
      <c r="G193" s="48">
        <f t="shared" si="23"/>
        <v>328.8816</v>
      </c>
      <c r="H193" s="48">
        <f t="shared" si="24"/>
        <v>657.7632</v>
      </c>
      <c r="I193" s="68"/>
      <c r="J193" s="51"/>
      <c r="N193" s="57"/>
      <c r="O193" s="58"/>
    </row>
    <row r="194" spans="1:15" s="40" customFormat="1" ht="51">
      <c r="A194" s="50">
        <v>11</v>
      </c>
      <c r="B194" s="71" t="s">
        <v>144</v>
      </c>
      <c r="C194" s="47">
        <v>2</v>
      </c>
      <c r="D194" s="48">
        <v>452.02</v>
      </c>
      <c r="E194" s="49">
        <f t="shared" si="22"/>
        <v>904.04</v>
      </c>
      <c r="F194" s="50">
        <v>8</v>
      </c>
      <c r="G194" s="48">
        <f t="shared" si="23"/>
        <v>488.1816</v>
      </c>
      <c r="H194" s="48">
        <f t="shared" si="24"/>
        <v>976.3632</v>
      </c>
      <c r="I194" s="68"/>
      <c r="J194" s="51"/>
      <c r="N194" s="57"/>
      <c r="O194" s="58"/>
    </row>
    <row r="195" spans="1:15" s="40" customFormat="1" ht="127.5">
      <c r="A195" s="50">
        <v>12</v>
      </c>
      <c r="B195" s="71" t="s">
        <v>145</v>
      </c>
      <c r="C195" s="47">
        <v>2</v>
      </c>
      <c r="D195" s="48">
        <v>2022.19</v>
      </c>
      <c r="E195" s="49">
        <f t="shared" si="22"/>
        <v>4044.38</v>
      </c>
      <c r="F195" s="50">
        <v>8</v>
      </c>
      <c r="G195" s="48">
        <f t="shared" si="23"/>
        <v>2183.9652</v>
      </c>
      <c r="H195" s="48">
        <f t="shared" si="24"/>
        <v>4367.9304</v>
      </c>
      <c r="I195" s="68"/>
      <c r="J195" s="51"/>
      <c r="N195" s="57"/>
      <c r="O195" s="58"/>
    </row>
    <row r="196" spans="1:10" s="4" customFormat="1" ht="21" customHeight="1">
      <c r="A196" s="10" t="s">
        <v>14</v>
      </c>
      <c r="B196" s="11" t="s">
        <v>13</v>
      </c>
      <c r="C196" s="10" t="s">
        <v>14</v>
      </c>
      <c r="D196" s="10" t="s">
        <v>14</v>
      </c>
      <c r="E196" s="32">
        <f>SUM(E184:E195)</f>
        <v>77835.01999999999</v>
      </c>
      <c r="F196" s="10" t="s">
        <v>14</v>
      </c>
      <c r="G196" s="10" t="s">
        <v>14</v>
      </c>
      <c r="H196" s="32">
        <f t="shared" si="24"/>
        <v>84061.8216</v>
      </c>
      <c r="I196" s="10" t="s">
        <v>14</v>
      </c>
      <c r="J196" s="10" t="s">
        <v>14</v>
      </c>
    </row>
    <row r="197" spans="1:10" ht="18.75" customHeight="1" thickBot="1">
      <c r="A197" s="2" t="s">
        <v>14</v>
      </c>
      <c r="B197" s="5" t="s">
        <v>200</v>
      </c>
      <c r="C197" s="2" t="s">
        <v>14</v>
      </c>
      <c r="D197" s="2" t="s">
        <v>14</v>
      </c>
      <c r="E197" s="44">
        <f>E181+E196</f>
        <v>83259.23999999999</v>
      </c>
      <c r="F197" s="7" t="s">
        <v>14</v>
      </c>
      <c r="G197" s="2" t="s">
        <v>14</v>
      </c>
      <c r="H197" s="44">
        <f>H181+H196</f>
        <v>89948.6892</v>
      </c>
      <c r="I197" s="7" t="s">
        <v>14</v>
      </c>
      <c r="J197" s="2" t="s">
        <v>14</v>
      </c>
    </row>
    <row r="198" spans="1:10" ht="18" customHeight="1" thickBot="1">
      <c r="A198" s="137" t="s">
        <v>196</v>
      </c>
      <c r="B198" s="138"/>
      <c r="C198" s="138"/>
      <c r="D198" s="138"/>
      <c r="E198" s="138"/>
      <c r="F198" s="138"/>
      <c r="G198" s="138"/>
      <c r="H198" s="138"/>
      <c r="I198" s="138"/>
      <c r="J198" s="139"/>
    </row>
    <row r="199" spans="1:11" s="9" customFormat="1" ht="45">
      <c r="A199" s="16" t="s">
        <v>16</v>
      </c>
      <c r="B199" s="16" t="s">
        <v>15</v>
      </c>
      <c r="C199" s="16" t="s">
        <v>24</v>
      </c>
      <c r="D199" s="16" t="s">
        <v>8</v>
      </c>
      <c r="E199" s="33" t="s">
        <v>9</v>
      </c>
      <c r="F199" s="16" t="s">
        <v>7</v>
      </c>
      <c r="G199" s="16" t="s">
        <v>10</v>
      </c>
      <c r="H199" s="33" t="s">
        <v>11</v>
      </c>
      <c r="I199" s="16" t="s">
        <v>25</v>
      </c>
      <c r="J199" s="16" t="s">
        <v>12</v>
      </c>
      <c r="K199" s="72"/>
    </row>
    <row r="200" spans="1:15" s="40" customFormat="1" ht="51">
      <c r="A200" s="50">
        <v>1</v>
      </c>
      <c r="B200" s="71" t="s">
        <v>148</v>
      </c>
      <c r="C200" s="47">
        <v>4</v>
      </c>
      <c r="D200" s="48">
        <v>1629</v>
      </c>
      <c r="E200" s="49">
        <f aca="true" t="shared" si="25" ref="E200:E213">C200*D200</f>
        <v>6516</v>
      </c>
      <c r="F200" s="50">
        <v>8</v>
      </c>
      <c r="G200" s="48">
        <f aca="true" t="shared" si="26" ref="G200:G213">D200+8/100*D200</f>
        <v>1759.32</v>
      </c>
      <c r="H200" s="48">
        <f aca="true" t="shared" si="27" ref="H200:H214">E200+8%*E200</f>
        <v>7037.28</v>
      </c>
      <c r="I200" s="68"/>
      <c r="J200" s="51"/>
      <c r="N200" s="57"/>
      <c r="O200" s="58"/>
    </row>
    <row r="201" spans="1:10" s="40" customFormat="1" ht="25.5">
      <c r="A201" s="50">
        <v>2</v>
      </c>
      <c r="B201" s="71" t="s">
        <v>149</v>
      </c>
      <c r="C201" s="47">
        <v>4</v>
      </c>
      <c r="D201" s="48">
        <v>350</v>
      </c>
      <c r="E201" s="49">
        <f t="shared" si="25"/>
        <v>1400</v>
      </c>
      <c r="F201" s="50">
        <v>8</v>
      </c>
      <c r="G201" s="48">
        <f t="shared" si="26"/>
        <v>378</v>
      </c>
      <c r="H201" s="48">
        <f t="shared" si="27"/>
        <v>1512</v>
      </c>
      <c r="I201" s="68"/>
      <c r="J201" s="51"/>
    </row>
    <row r="202" spans="1:10" s="40" customFormat="1" ht="12.75">
      <c r="A202" s="50">
        <v>3</v>
      </c>
      <c r="B202" s="71" t="s">
        <v>150</v>
      </c>
      <c r="C202" s="47">
        <v>2</v>
      </c>
      <c r="D202" s="48">
        <v>160</v>
      </c>
      <c r="E202" s="49">
        <f t="shared" si="25"/>
        <v>320</v>
      </c>
      <c r="F202" s="50">
        <v>8</v>
      </c>
      <c r="G202" s="48">
        <f t="shared" si="26"/>
        <v>172.8</v>
      </c>
      <c r="H202" s="48">
        <f t="shared" si="27"/>
        <v>345.6</v>
      </c>
      <c r="I202" s="68"/>
      <c r="J202" s="51"/>
    </row>
    <row r="203" spans="1:15" s="40" customFormat="1" ht="12.75">
      <c r="A203" s="50">
        <v>4</v>
      </c>
      <c r="B203" s="71" t="s">
        <v>151</v>
      </c>
      <c r="C203" s="47">
        <v>2</v>
      </c>
      <c r="D203" s="48">
        <v>510</v>
      </c>
      <c r="E203" s="49">
        <f t="shared" si="25"/>
        <v>1020</v>
      </c>
      <c r="F203" s="50">
        <v>8</v>
      </c>
      <c r="G203" s="48">
        <f t="shared" si="26"/>
        <v>550.8</v>
      </c>
      <c r="H203" s="48">
        <f t="shared" si="27"/>
        <v>1101.6</v>
      </c>
      <c r="I203" s="68"/>
      <c r="J203" s="51"/>
      <c r="N203" s="57"/>
      <c r="O203" s="58"/>
    </row>
    <row r="204" spans="1:10" s="40" customFormat="1" ht="38.25">
      <c r="A204" s="50">
        <v>5</v>
      </c>
      <c r="B204" s="71" t="s">
        <v>152</v>
      </c>
      <c r="C204" s="47">
        <v>4</v>
      </c>
      <c r="D204" s="48">
        <v>981</v>
      </c>
      <c r="E204" s="49">
        <f t="shared" si="25"/>
        <v>3924</v>
      </c>
      <c r="F204" s="50">
        <v>8</v>
      </c>
      <c r="G204" s="48">
        <f t="shared" si="26"/>
        <v>1059.48</v>
      </c>
      <c r="H204" s="48">
        <f t="shared" si="27"/>
        <v>4237.92</v>
      </c>
      <c r="I204" s="68"/>
      <c r="J204" s="51"/>
    </row>
    <row r="205" spans="1:10" s="40" customFormat="1" ht="25.5">
      <c r="A205" s="50">
        <v>6</v>
      </c>
      <c r="B205" s="71" t="s">
        <v>153</v>
      </c>
      <c r="C205" s="47">
        <v>4</v>
      </c>
      <c r="D205" s="48">
        <v>290</v>
      </c>
      <c r="E205" s="49">
        <f t="shared" si="25"/>
        <v>1160</v>
      </c>
      <c r="F205" s="50">
        <v>8</v>
      </c>
      <c r="G205" s="48">
        <f t="shared" si="26"/>
        <v>313.2</v>
      </c>
      <c r="H205" s="48">
        <f t="shared" si="27"/>
        <v>1252.8</v>
      </c>
      <c r="I205" s="68"/>
      <c r="J205" s="51"/>
    </row>
    <row r="206" spans="1:15" s="40" customFormat="1" ht="178.5">
      <c r="A206" s="50">
        <v>7</v>
      </c>
      <c r="B206" s="71" t="s">
        <v>154</v>
      </c>
      <c r="C206" s="47">
        <v>3</v>
      </c>
      <c r="D206" s="48">
        <v>3759.45</v>
      </c>
      <c r="E206" s="49">
        <f t="shared" si="25"/>
        <v>11278.349999999999</v>
      </c>
      <c r="F206" s="50">
        <v>8</v>
      </c>
      <c r="G206" s="48">
        <f t="shared" si="26"/>
        <v>4060.2059999999997</v>
      </c>
      <c r="H206" s="48">
        <f t="shared" si="27"/>
        <v>12180.617999999999</v>
      </c>
      <c r="I206" s="70"/>
      <c r="J206" s="51"/>
      <c r="N206" s="57"/>
      <c r="O206" s="58"/>
    </row>
    <row r="207" spans="1:10" s="40" customFormat="1" ht="115.5" customHeight="1">
      <c r="A207" s="50">
        <v>8</v>
      </c>
      <c r="B207" s="71" t="s">
        <v>155</v>
      </c>
      <c r="C207" s="47">
        <v>3</v>
      </c>
      <c r="D207" s="48">
        <v>3814.2</v>
      </c>
      <c r="E207" s="49">
        <f t="shared" si="25"/>
        <v>11442.599999999999</v>
      </c>
      <c r="F207" s="50">
        <v>8</v>
      </c>
      <c r="G207" s="48">
        <f t="shared" si="26"/>
        <v>4119.335999999999</v>
      </c>
      <c r="H207" s="48">
        <f t="shared" si="27"/>
        <v>12358.007999999998</v>
      </c>
      <c r="I207" s="68"/>
      <c r="J207" s="51"/>
    </row>
    <row r="208" spans="1:10" s="40" customFormat="1" ht="119.25" customHeight="1">
      <c r="A208" s="50">
        <v>9</v>
      </c>
      <c r="B208" s="71" t="s">
        <v>156</v>
      </c>
      <c r="C208" s="47">
        <v>3</v>
      </c>
      <c r="D208" s="48">
        <v>2070</v>
      </c>
      <c r="E208" s="49">
        <f t="shared" si="25"/>
        <v>6210</v>
      </c>
      <c r="F208" s="50">
        <v>8</v>
      </c>
      <c r="G208" s="48">
        <f t="shared" si="26"/>
        <v>2235.6</v>
      </c>
      <c r="H208" s="48">
        <f t="shared" si="27"/>
        <v>6706.8</v>
      </c>
      <c r="I208" s="68"/>
      <c r="J208" s="51"/>
    </row>
    <row r="209" spans="1:10" s="40" customFormat="1" ht="65.25" customHeight="1">
      <c r="A209" s="50">
        <v>10</v>
      </c>
      <c r="B209" s="71" t="s">
        <v>157</v>
      </c>
      <c r="C209" s="47">
        <v>2</v>
      </c>
      <c r="D209" s="48">
        <v>3355.4</v>
      </c>
      <c r="E209" s="49">
        <f t="shared" si="25"/>
        <v>6710.8</v>
      </c>
      <c r="F209" s="50">
        <v>8</v>
      </c>
      <c r="G209" s="48">
        <f t="shared" si="26"/>
        <v>3623.8320000000003</v>
      </c>
      <c r="H209" s="48">
        <f t="shared" si="27"/>
        <v>7247.664000000001</v>
      </c>
      <c r="I209" s="68"/>
      <c r="J209" s="51"/>
    </row>
    <row r="210" spans="1:10" s="40" customFormat="1" ht="140.25">
      <c r="A210" s="50">
        <v>11</v>
      </c>
      <c r="B210" s="71" t="s">
        <v>158</v>
      </c>
      <c r="C210" s="47">
        <v>4</v>
      </c>
      <c r="D210" s="48">
        <v>2070</v>
      </c>
      <c r="E210" s="49">
        <f t="shared" si="25"/>
        <v>8280</v>
      </c>
      <c r="F210" s="50">
        <v>8</v>
      </c>
      <c r="G210" s="48">
        <f t="shared" si="26"/>
        <v>2235.6</v>
      </c>
      <c r="H210" s="48">
        <f t="shared" si="27"/>
        <v>8942.4</v>
      </c>
      <c r="I210" s="68"/>
      <c r="J210" s="51"/>
    </row>
    <row r="211" spans="1:10" s="40" customFormat="1" ht="29.25" customHeight="1">
      <c r="A211" s="50">
        <v>12</v>
      </c>
      <c r="B211" s="71" t="s">
        <v>159</v>
      </c>
      <c r="C211" s="47">
        <v>4</v>
      </c>
      <c r="D211" s="48">
        <v>1260</v>
      </c>
      <c r="E211" s="49">
        <f t="shared" si="25"/>
        <v>5040</v>
      </c>
      <c r="F211" s="50">
        <v>8</v>
      </c>
      <c r="G211" s="48">
        <f t="shared" si="26"/>
        <v>1360.8</v>
      </c>
      <c r="H211" s="48">
        <f t="shared" si="27"/>
        <v>5443.2</v>
      </c>
      <c r="I211" s="68"/>
      <c r="J211" s="51"/>
    </row>
    <row r="212" spans="1:10" s="40" customFormat="1" ht="25.5">
      <c r="A212" s="50">
        <v>13</v>
      </c>
      <c r="B212" s="71" t="s">
        <v>160</v>
      </c>
      <c r="C212" s="47">
        <v>4</v>
      </c>
      <c r="D212" s="48">
        <v>189</v>
      </c>
      <c r="E212" s="49">
        <f t="shared" si="25"/>
        <v>756</v>
      </c>
      <c r="F212" s="50">
        <v>8</v>
      </c>
      <c r="G212" s="48">
        <f t="shared" si="26"/>
        <v>204.12</v>
      </c>
      <c r="H212" s="48">
        <f t="shared" si="27"/>
        <v>816.48</v>
      </c>
      <c r="I212" s="68"/>
      <c r="J212" s="51"/>
    </row>
    <row r="213" spans="1:10" s="40" customFormat="1" ht="38.25">
      <c r="A213" s="50">
        <v>14</v>
      </c>
      <c r="B213" s="71" t="s">
        <v>161</v>
      </c>
      <c r="C213" s="47">
        <v>4</v>
      </c>
      <c r="D213" s="48">
        <v>468</v>
      </c>
      <c r="E213" s="49">
        <f t="shared" si="25"/>
        <v>1872</v>
      </c>
      <c r="F213" s="50">
        <v>8</v>
      </c>
      <c r="G213" s="48">
        <f t="shared" si="26"/>
        <v>505.44</v>
      </c>
      <c r="H213" s="48">
        <f t="shared" si="27"/>
        <v>2021.76</v>
      </c>
      <c r="I213" s="68"/>
      <c r="J213" s="51"/>
    </row>
    <row r="214" spans="1:10" s="4" customFormat="1" ht="21" customHeight="1" thickBot="1">
      <c r="A214" s="10" t="s">
        <v>14</v>
      </c>
      <c r="B214" s="11" t="s">
        <v>201</v>
      </c>
      <c r="C214" s="10" t="s">
        <v>14</v>
      </c>
      <c r="D214" s="10" t="s">
        <v>14</v>
      </c>
      <c r="E214" s="32">
        <f>SUM(E200:E213)</f>
        <v>65929.75</v>
      </c>
      <c r="F214" s="10" t="s">
        <v>14</v>
      </c>
      <c r="G214" s="10" t="s">
        <v>14</v>
      </c>
      <c r="H214" s="32">
        <f t="shared" si="27"/>
        <v>71204.13</v>
      </c>
      <c r="I214" s="10" t="s">
        <v>14</v>
      </c>
      <c r="J214" s="10" t="s">
        <v>14</v>
      </c>
    </row>
    <row r="215" spans="1:10" ht="18.75" thickBot="1">
      <c r="A215" s="137" t="s">
        <v>197</v>
      </c>
      <c r="B215" s="138"/>
      <c r="C215" s="138"/>
      <c r="D215" s="138"/>
      <c r="E215" s="138"/>
      <c r="F215" s="138"/>
      <c r="G215" s="138"/>
      <c r="H215" s="138"/>
      <c r="I215" s="138"/>
      <c r="J215" s="139"/>
    </row>
    <row r="216" spans="1:11" s="9" customFormat="1" ht="45">
      <c r="A216" s="16" t="s">
        <v>16</v>
      </c>
      <c r="B216" s="16" t="s">
        <v>15</v>
      </c>
      <c r="C216" s="16" t="s">
        <v>24</v>
      </c>
      <c r="D216" s="16" t="s">
        <v>8</v>
      </c>
      <c r="E216" s="33" t="s">
        <v>9</v>
      </c>
      <c r="F216" s="16" t="s">
        <v>7</v>
      </c>
      <c r="G216" s="16" t="s">
        <v>10</v>
      </c>
      <c r="H216" s="33" t="s">
        <v>11</v>
      </c>
      <c r="I216" s="16" t="s">
        <v>25</v>
      </c>
      <c r="J216" s="16" t="s">
        <v>12</v>
      </c>
      <c r="K216" s="72"/>
    </row>
    <row r="217" spans="1:15" s="40" customFormat="1" ht="76.5">
      <c r="A217" s="50">
        <v>1</v>
      </c>
      <c r="B217" s="67" t="s">
        <v>162</v>
      </c>
      <c r="C217" s="47">
        <v>2</v>
      </c>
      <c r="D217" s="49">
        <v>3276.9</v>
      </c>
      <c r="E217" s="49">
        <f>C217*D217</f>
        <v>6553.8</v>
      </c>
      <c r="F217" s="50">
        <v>8</v>
      </c>
      <c r="G217" s="48">
        <f>D217*1.08</f>
        <v>3539.052</v>
      </c>
      <c r="H217" s="48">
        <f>E217*1.08</f>
        <v>7078.104</v>
      </c>
      <c r="I217" s="70"/>
      <c r="J217" s="51"/>
      <c r="N217" s="57"/>
      <c r="O217" s="58"/>
    </row>
    <row r="218" spans="1:10" s="4" customFormat="1" ht="21" customHeight="1" thickBot="1">
      <c r="A218" s="10" t="s">
        <v>14</v>
      </c>
      <c r="B218" s="11" t="s">
        <v>202</v>
      </c>
      <c r="C218" s="10" t="s">
        <v>14</v>
      </c>
      <c r="D218" s="10" t="s">
        <v>14</v>
      </c>
      <c r="E218" s="32">
        <f>SUM(E217:E217)</f>
        <v>6553.8</v>
      </c>
      <c r="F218" s="10" t="s">
        <v>14</v>
      </c>
      <c r="G218" s="10" t="s">
        <v>14</v>
      </c>
      <c r="H218" s="32">
        <f>SUM(H217:H217)</f>
        <v>7078.104</v>
      </c>
      <c r="I218" s="10" t="s">
        <v>14</v>
      </c>
      <c r="J218" s="10" t="s">
        <v>14</v>
      </c>
    </row>
    <row r="219" spans="1:10" ht="23.25" customHeight="1" thickBot="1">
      <c r="A219" s="124" t="s">
        <v>204</v>
      </c>
      <c r="B219" s="125"/>
      <c r="C219" s="125"/>
      <c r="D219" s="125"/>
      <c r="E219" s="125"/>
      <c r="F219" s="125"/>
      <c r="G219" s="125"/>
      <c r="H219" s="125"/>
      <c r="I219" s="125"/>
      <c r="J219" s="126"/>
    </row>
  </sheetData>
  <sheetProtection/>
  <mergeCells count="16">
    <mergeCell ref="A219:J219"/>
    <mergeCell ref="A108:J108"/>
    <mergeCell ref="A109:J109"/>
    <mergeCell ref="A137:J137"/>
    <mergeCell ref="A145:J145"/>
    <mergeCell ref="A175:J175"/>
    <mergeCell ref="A182:J182"/>
    <mergeCell ref="A1:J1"/>
    <mergeCell ref="A174:J174"/>
    <mergeCell ref="A198:J198"/>
    <mergeCell ref="A215:J215"/>
    <mergeCell ref="A72:J72"/>
    <mergeCell ref="A77:J77"/>
    <mergeCell ref="A86:J86"/>
    <mergeCell ref="A97:J97"/>
    <mergeCell ref="A82:J8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3"/>
  <headerFooter>
    <oddHeader>&amp;LZałącznik nr 1: opis przedmiotu zamówienia wraz z wyceną szacunkową (DZ/220/51/15)</oddHeader>
    <oddFooter>&amp;LSp. Z. Wutke&amp;C&amp;P/&amp;N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Zdziaława Wutke</dc:creator>
  <cp:keywords/>
  <dc:description/>
  <cp:lastModifiedBy>Przemysław Frączek</cp:lastModifiedBy>
  <cp:lastPrinted>2020-01-20T10:21:04Z</cp:lastPrinted>
  <dcterms:created xsi:type="dcterms:W3CDTF">2013-11-05T15:15:19Z</dcterms:created>
  <dcterms:modified xsi:type="dcterms:W3CDTF">2020-01-20T10:33:45Z</dcterms:modified>
  <cp:category/>
  <cp:version/>
  <cp:contentType/>
  <cp:contentStatus/>
</cp:coreProperties>
</file>