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en_skoroszyt" defaultThemeVersion="124226"/>
  <xr:revisionPtr revIDLastSave="0" documentId="13_ncr:1_{FF605F7E-2FC8-4BA2-832E-D63E59ECA349}" xr6:coauthVersionLast="47" xr6:coauthVersionMax="47" xr10:uidLastSave="{00000000-0000-0000-0000-000000000000}"/>
  <bookViews>
    <workbookView xWindow="-120" yWindow="-16320" windowWidth="29040" windowHeight="15720" tabRatio="637" activeTab="6" xr2:uid="{00000000-000D-0000-FFFF-FFFF00000000}"/>
  </bookViews>
  <sheets>
    <sheet name="ZZK" sheetId="10" r:id="rId1"/>
    <sheet name="Drogowe" sheetId="11" r:id="rId2"/>
    <sheet name="KD" sheetId="12" r:id="rId3"/>
    <sheet name="KS" sheetId="14" r:id="rId4"/>
    <sheet name="Oświetlenie " sheetId="15" r:id="rId5"/>
    <sheet name="Kolizje " sheetId="16" r:id="rId6"/>
    <sheet name="Teletechnika " sheetId="17" r:id="rId7"/>
  </sheets>
  <externalReferences>
    <externalReference r:id="rId8"/>
  </externalReferences>
  <definedNames>
    <definedName name="_xlnm._FilterDatabase" localSheetId="0" hidden="1">ZZK!#REF!</definedName>
    <definedName name="_xlnm.Print_Area" localSheetId="1">Drogowe!$A$3:$G$99</definedName>
    <definedName name="_xlnm.Print_Area" localSheetId="2">KD!$A$1:$G$75</definedName>
    <definedName name="_xlnm.Print_Area" localSheetId="5">'Kolizje '!$A$1:$G$43</definedName>
    <definedName name="_xlnm.Print_Area" localSheetId="3">KS!$A$1:$G$43</definedName>
    <definedName name="_xlnm.Print_Area" localSheetId="4">'Oświetlenie '!$A$1:$G$62</definedName>
    <definedName name="_xlnm.Print_Area" localSheetId="6">'Teletechnika '!$A$1:$G$54</definedName>
    <definedName name="_xlnm.Print_Area" localSheetId="0">ZZK!$A$1:$E$30</definedName>
    <definedName name="_xlnm.Print_Titles" localSheetId="1">Drogowe!$3:$7</definedName>
    <definedName name="_xlnm.Print_Titles" localSheetId="2">KD!$3:$7</definedName>
    <definedName name="_xlnm.Print_Titles" localSheetId="0">ZZK!$5:$6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1" l="1"/>
  <c r="G85" i="11"/>
  <c r="G60" i="11"/>
  <c r="C15" i="10"/>
  <c r="C14" i="10"/>
  <c r="C13" i="10"/>
  <c r="C12" i="10"/>
  <c r="C11" i="10"/>
  <c r="C10" i="10"/>
  <c r="C16" i="10" s="1"/>
  <c r="C17" i="10" s="1"/>
  <c r="C18" i="10" l="1"/>
  <c r="C19" i="10" s="1"/>
  <c r="C20" i="10" s="1"/>
  <c r="G18" i="11" l="1"/>
  <c r="G9" i="17"/>
  <c r="G1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20" i="17"/>
  <c r="G11" i="17"/>
  <c r="G12" i="17"/>
  <c r="G13" i="17"/>
  <c r="G14" i="17"/>
  <c r="G15" i="17"/>
  <c r="G16" i="17"/>
  <c r="G17" i="17"/>
  <c r="G18" i="17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9" i="16"/>
  <c r="G8" i="16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9" i="15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10" i="14"/>
  <c r="G54" i="12"/>
  <c r="G55" i="12"/>
  <c r="G56" i="12"/>
  <c r="G57" i="12"/>
  <c r="G58" i="12"/>
  <c r="G59" i="12"/>
  <c r="G60" i="12"/>
  <c r="G53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10" i="12"/>
  <c r="G37" i="11"/>
  <c r="G12" i="11"/>
  <c r="G14" i="11"/>
  <c r="G15" i="11"/>
  <c r="G16" i="11"/>
  <c r="G17" i="11"/>
  <c r="G20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8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5" i="11"/>
  <c r="G56" i="11"/>
  <c r="G57" i="11"/>
  <c r="G58" i="11"/>
  <c r="G59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6" i="11"/>
  <c r="G87" i="11"/>
  <c r="G11" i="11"/>
  <c r="G9" i="11"/>
  <c r="G89" i="11" l="1"/>
  <c r="G90" i="11" s="1"/>
  <c r="G91" i="11" s="1"/>
  <c r="G51" i="12"/>
  <c r="G30" i="14"/>
  <c r="G32" i="14" s="1"/>
  <c r="G33" i="14" s="1"/>
  <c r="G34" i="14" s="1"/>
  <c r="G42" i="17"/>
  <c r="G32" i="16"/>
  <c r="G52" i="15"/>
  <c r="G61" i="12"/>
  <c r="G63" i="12" l="1"/>
  <c r="G43" i="17"/>
  <c r="G44" i="17" s="1"/>
  <c r="G33" i="16"/>
  <c r="G34" i="16" s="1"/>
  <c r="G53" i="15"/>
  <c r="G54" i="15" s="1"/>
  <c r="G64" i="12"/>
  <c r="G65" i="12" s="1"/>
</calcChain>
</file>

<file path=xl/sharedStrings.xml><?xml version="1.0" encoding="utf-8"?>
<sst xmlns="http://schemas.openxmlformats.org/spreadsheetml/2006/main" count="928" uniqueCount="403">
  <si>
    <t>Wyszczególnienie elementów</t>
  </si>
  <si>
    <t>Wartość zł</t>
  </si>
  <si>
    <t>BRANŻA DROGOWA</t>
  </si>
  <si>
    <t>RAZEM (netto)</t>
  </si>
  <si>
    <t>ZBIORCZE ZESTAWIENIE KOSZTÓW</t>
  </si>
  <si>
    <t>BRANŻA ELEKTRYCZNA. OŚWIETLENIE</t>
  </si>
  <si>
    <t>BRANŻA ELEKTRYCZNA. KOLIZJE</t>
  </si>
  <si>
    <t>BRANŻA TELEKOMUNIKACYJNA</t>
  </si>
  <si>
    <t>BRANŻA SANITARNA: KANALIZACJA DESZCZOWA</t>
  </si>
  <si>
    <t>Rozbudowa drogi wojewódzkiej nr 272, od skrzyżowania z drogą wojewódzką nr 239, 
drogą powiatową 1046C do ul. Szkolnej w Laskowicach o długości ok. 990 mb</t>
  </si>
  <si>
    <t>BRANŻA SANITARNA: KANALIZACJA SANITARNA</t>
  </si>
  <si>
    <t>WYMAGANIA OGÓLNE</t>
  </si>
  <si>
    <t>Organizacja ruchu na czas robót (uzgodnienia, wykonanie, utrzymanie i demontaż)</t>
  </si>
  <si>
    <t>ryczałt</t>
  </si>
  <si>
    <t xml:space="preserve">ROBOTY PRZYGOTOWAWCZE  </t>
  </si>
  <si>
    <t>Roboty pomiarowe przy liniowych robotach ziemnych w terenie równinnym</t>
  </si>
  <si>
    <t>km</t>
  </si>
  <si>
    <t>Wykonanie geodezyjnej inwentaryzacji powykonawczej</t>
  </si>
  <si>
    <t>Usunięcie drzew i krzewów</t>
  </si>
  <si>
    <t>szt.</t>
  </si>
  <si>
    <t>Zdjęcie humusu</t>
  </si>
  <si>
    <t>Usunięcie warstwy ziemi urodzajnej /humusu/ z przerzutem na hałdę przy granicy robót</t>
  </si>
  <si>
    <t>m3</t>
  </si>
  <si>
    <t xml:space="preserve">Rozbiórki elementów dróg i ulic  </t>
  </si>
  <si>
    <t>Rozbiórka nawierzchni asfaltowej zjazdów śr. grub. 5cm wraz z wywozem</t>
  </si>
  <si>
    <t>m2</t>
  </si>
  <si>
    <t>Rozbiórka istn. naw. z kostki betonowej grub. 8cm wraz z wywozem</t>
  </si>
  <si>
    <t>Rozbiórka istn. naw. z betonowej płytki chodnikowej gr. 7cm wraz z wywozem</t>
  </si>
  <si>
    <t>Rozbiórka betonowych obrzeży wraz z wywozem</t>
  </si>
  <si>
    <t>m</t>
  </si>
  <si>
    <t>Rozbiórka betonowych krawężników wraz z wywozem</t>
  </si>
  <si>
    <t>Rozbiórka stalowych balustrad zabezpieczających ruch dla pieszych U-12a</t>
  </si>
  <si>
    <t>Rozbiórka stalowych słupków typu U-12c</t>
  </si>
  <si>
    <t>Rozebranie słupków do znaków drogowych z rur stalowych z wywozem</t>
  </si>
  <si>
    <t>Rozebranie tablic znaków drogowych z wywozem</t>
  </si>
  <si>
    <t>Rozbiórka słupków krawędziowych U-1a</t>
  </si>
  <si>
    <t>Rozebranie lustra U-18a wraz z wywozem</t>
  </si>
  <si>
    <t>Rozbiórka ogrodzenia kutego na słupkach stalowych na podmurówce, ogrodzenia z paneli stalowych, na słupkach wraz z ustawieniem ogrodzenia tymczasowego z siatki leśnej na słupkach drewnianych</t>
  </si>
  <si>
    <t>ROBOTY ZIEMNE</t>
  </si>
  <si>
    <t>Wykonanie nasypów z gruntu dowiezionego z dokopu wraz z zagęszczeniem</t>
  </si>
  <si>
    <t xml:space="preserve">PODBUDOWY  </t>
  </si>
  <si>
    <t>Profilowanie i zagęszczenie podłoża pod warstwy konstrukcyjne nawierzchni</t>
  </si>
  <si>
    <t>Warstwa z gruntu niewyszadzinowego, gr. 16cm (zjazdy asfaltowe)</t>
  </si>
  <si>
    <t>Warstwa z gruntu niewysadzinowego, gr. 15 (zjazdy kostka, chodnik wzmocniony)</t>
  </si>
  <si>
    <t>Czyszczenie mechaniczne nawierzchni drogowej nieulepszonej</t>
  </si>
  <si>
    <t>Skropienie nawierzchni drogowej nieulepszonej</t>
  </si>
  <si>
    <t>Czyszczenie mechaniczne nawierzchni drogowej bitumicznej</t>
  </si>
  <si>
    <t>Skropienie nawierzchni drogowej bitumicznej</t>
  </si>
  <si>
    <t>Podbudowa zasadnicza z mieszanki niezwiązanej stabilizowanej mechanicznie z kruszywem C90/3 (0/31,5) gr. 15 cm (chodnik)</t>
  </si>
  <si>
    <t>Podbudowa zasadnicza z mieszanki niezwiązanej stabilizowanej mechanicznie z kruszywem C90/3 (0/31,5) gr. 20 cm (jezdnia KR3, zjazdy kostka, zjazdy asfalt, chodnik wzmocniony)</t>
  </si>
  <si>
    <t>Ulepszone podłoże z gruntu zwiazanego cementem klasy C1.5/2.0 gr. 10 cm (chodnik)</t>
  </si>
  <si>
    <t>Ulepszone podłoże z gruntu zwiazanego cementem klasy C1.5/2.0 gr. 25 cm (jezdnia KR3)</t>
  </si>
  <si>
    <t>Podbudowa pomocnicza z mieszanki zwiazanej cementem klasy C3/4 gr. 15 cm (jezdnia KR3, chodnik wzmocniony, zjazdy asfaltowe, zjazdy kostka)</t>
  </si>
  <si>
    <t>Podbudowa z mieszanek mineralno-asfaltowych, grysowych - warstwa podbudowy z betonu asfaltowego AC22P gr. 7 cm (jezdnia KR3)</t>
  </si>
  <si>
    <t xml:space="preserve">NAWIERZCHNIE  </t>
  </si>
  <si>
    <t>Nawierzchnia z mieszanek mineralno-asfaltowych, grysowych - warstwa ścieralna z betonu asfaltowego AC11S gr. 4 cm (zjazdy asfaltowe)</t>
  </si>
  <si>
    <t>Nawierzchnia z mieszanek mineralno-asfaltowych, grysowych - warstwa wiążąca i wyrównawcza z betonu asfaltowego AC16W gr. 5 cm (jezdnia KR3, zjazdy asfaltowe)</t>
  </si>
  <si>
    <t>Ułożenie geosiatki zbrojeniowej w nawierzchni</t>
  </si>
  <si>
    <t>Frezowanie nawierzchni bitumicznej śr. gr. 4 cm pod ułożenie warstwy ścieralnej na dowiązaniu nawierzchni</t>
  </si>
  <si>
    <t>Frezowanie nawierzchni bitumicznej śr. gr. 9 cm pod ułożenie warstwy wiążącej/wyrównawczej i ścieralnej na dowiązaniu nawierzchni</t>
  </si>
  <si>
    <t>Nawierzchnia z mieszanek mineralno-asfaltowych, grysowych - warstwa ścieralna z SMA 8S gr. 4 cm (jezdnia KR3)</t>
  </si>
  <si>
    <t>Nawierzchnia z kostki brukowej betonowej szarej o grubości 8 cm, na podsypce cementowo-piaskowej gr. 3-5 cm (chodnik, chodnik wzmocniony)</t>
  </si>
  <si>
    <t>Nawierzchnia z kostki brukowej betonowej kolorowej o grubości 8 cm, na podsypce cementowo-piaskowej gr. 3-5 cm (zjazdy ind)</t>
  </si>
  <si>
    <t xml:space="preserve">ROBOTY  WYKOŃCZENIOWE  </t>
  </si>
  <si>
    <t>Umocnienie poboczy mieszanką niezwiązaną C50/30 grub. 15cm</t>
  </si>
  <si>
    <t xml:space="preserve">URZĄDZENIA BEZPIECZEŃSTWA RUCHU  </t>
  </si>
  <si>
    <t>Oznakowanie poziome jezdni materiałami grubowarstwowymi</t>
  </si>
  <si>
    <t>Oznakowanie poziome jezdni materiałami cienkowarstwowymi</t>
  </si>
  <si>
    <t>Likwidacja oznakowania poziomego</t>
  </si>
  <si>
    <t>Słupki do znaków drogowych z rur stalowych</t>
  </si>
  <si>
    <t>Słupki z wysięgnikiem do znaków drogowych z rur stalowych</t>
  </si>
  <si>
    <t>Montaż tablic znaków drogowych A-T</t>
  </si>
  <si>
    <t>Montaż słupka wygrodzeniowego U-12c</t>
  </si>
  <si>
    <t>Montaż lustra drogowego U-18a (podwójne)</t>
  </si>
  <si>
    <t>Montaż słupka U-1a</t>
  </si>
  <si>
    <t xml:space="preserve">ELEMENTY  ULIC  </t>
  </si>
  <si>
    <t>Krawężniki betonowe o wymiarach 15x30 cm, na podsypce cementowo-piaskowej gr. 5 cm na ławie betonowej z oporem z betonu C12/15</t>
  </si>
  <si>
    <t>Krawężniki betonowe najazdowe o wymiarach 15x22 cm, na podsypce cementowo-piaskowej gr. 5 cm na ławie betonowej z oporem z betonu C12/15</t>
  </si>
  <si>
    <t>Opornik betonowy 12x25cm, na podsypce cementowo-piaskowej gr. 5 cm na ławie betonowej z oporem z betonu C12/15</t>
  </si>
  <si>
    <t>Nawierzchnia z płyty betonowej z guzami 30x30 cm o grubości 8 cm - żółtej, na podsypce cementowo-piaskowej gr. 5 cm</t>
  </si>
  <si>
    <t>Nawierzchnia z płyty betonowej z prążkami 30x30 cm o grubości 8 cm, na podsypce cementowo-piaskowej gr. 5 cm</t>
  </si>
  <si>
    <t>Obrzeża betonowe 30x8 cm, na podsypce cementowo-piaskowej gr. 4 cm na ławie betonowej z oporem z betonu C12/15</t>
  </si>
  <si>
    <t>Ścieki przykrawęznikowe z dwóch rzędów kostki betonowej, na podsypce cementowo-piaskowej gr. 4 cm na ławie betonowej z betonu C12/15</t>
  </si>
  <si>
    <t>ZIELEŃ DROGOWA</t>
  </si>
  <si>
    <t>Sadzenie drzew - kasztanowiec biały</t>
  </si>
  <si>
    <t>Cena jedn.</t>
  </si>
  <si>
    <t>Wartość</t>
  </si>
  <si>
    <t>JM</t>
  </si>
  <si>
    <t>Ilość</t>
  </si>
  <si>
    <t>Opis</t>
  </si>
  <si>
    <t>SST</t>
  </si>
  <si>
    <t>Lp</t>
  </si>
  <si>
    <t>D 00.00.00</t>
  </si>
  <si>
    <t>D 01.01.01</t>
  </si>
  <si>
    <t>D 01.02.02</t>
  </si>
  <si>
    <t>D 01.02.04</t>
  </si>
  <si>
    <t>1</t>
  </si>
  <si>
    <t>D 02.00.00</t>
  </si>
  <si>
    <t>D 02.01.01</t>
  </si>
  <si>
    <t>D 02.03.01</t>
  </si>
  <si>
    <t>D 04.00.00</t>
  </si>
  <si>
    <t>D 04.01.01</t>
  </si>
  <si>
    <t>D 04.02.01</t>
  </si>
  <si>
    <r>
      <t>Warstwa z mieszanki niezwiązanej o CBR</t>
    </r>
    <r>
      <rPr>
        <sz val="10"/>
        <rFont val="Calibri"/>
        <family val="2"/>
        <charset val="238"/>
      </rPr>
      <t>≥</t>
    </r>
    <r>
      <rPr>
        <sz val="10"/>
        <rFont val="Arial CE"/>
        <charset val="238"/>
      </rPr>
      <t>35%, warstwa z gruntu niewysadzinowego gr. 20cm (jezdnia KR3) wraz z ułożeniem rur drenarskich fi 10cm</t>
    </r>
  </si>
  <si>
    <t>D 04.03.01</t>
  </si>
  <si>
    <t>D 04.04.02</t>
  </si>
  <si>
    <t>D 04.05.01</t>
  </si>
  <si>
    <t>D 04.07.01</t>
  </si>
  <si>
    <t>D 05.00.00</t>
  </si>
  <si>
    <t>D 05.03.05a</t>
  </si>
  <si>
    <t>D 05.03.05b</t>
  </si>
  <si>
    <t>D 05.03.11</t>
  </si>
  <si>
    <t>D 05.03.13</t>
  </si>
  <si>
    <t>D 05.03.23a</t>
  </si>
  <si>
    <t>D 06.00.00</t>
  </si>
  <si>
    <t>D 06.01.01</t>
  </si>
  <si>
    <t>D 06.03.01a</t>
  </si>
  <si>
    <t>D 07.00.00</t>
  </si>
  <si>
    <t>D 07.01.01</t>
  </si>
  <si>
    <t>D 07.02.02</t>
  </si>
  <si>
    <t>D 07.02.01</t>
  </si>
  <si>
    <t>D 08.00.00</t>
  </si>
  <si>
    <t>D 08.01.01</t>
  </si>
  <si>
    <t>D 08.02.01a</t>
  </si>
  <si>
    <t>D 08.03.01</t>
  </si>
  <si>
    <t>D 08.05.02</t>
  </si>
  <si>
    <t>D 09.01.01</t>
  </si>
  <si>
    <t>I.</t>
  </si>
  <si>
    <t>II.</t>
  </si>
  <si>
    <t>2</t>
  </si>
  <si>
    <t>3</t>
  </si>
  <si>
    <t>III.</t>
  </si>
  <si>
    <t>4</t>
  </si>
  <si>
    <t>5</t>
  </si>
  <si>
    <t>6</t>
  </si>
  <si>
    <t>7</t>
  </si>
  <si>
    <t>IV.</t>
  </si>
  <si>
    <t>8</t>
  </si>
  <si>
    <t>V.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</si>
  <si>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</si>
  <si>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</si>
  <si>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</si>
  <si>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</si>
  <si>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</si>
  <si>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</si>
  <si>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</si>
  <si>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</si>
  <si>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</si>
  <si>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</si>
  <si>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</si>
  <si>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VI.</t>
  </si>
  <si>
    <t>22</t>
  </si>
  <si>
    <t>VII</t>
  </si>
  <si>
    <t>Wykonanie wykopów w gruntach kat. I-V , Roboty ziemne mechaniczne z transportem urobku na odległość do 1 km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</si>
  <si>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</si>
  <si>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</si>
  <si>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</si>
  <si>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</si>
  <si>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</si>
  <si>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</si>
  <si>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</si>
  <si>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</si>
  <si>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</si>
  <si>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</si>
  <si>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</si>
  <si>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</si>
  <si>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</si>
  <si>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</si>
  <si>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</si>
  <si>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</si>
  <si>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</si>
  <si>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VIII</t>
  </si>
  <si>
    <t>IX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</si>
  <si>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</si>
  <si>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</si>
  <si>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</si>
  <si>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</si>
  <si>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</si>
  <si>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</si>
  <si>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</si>
  <si>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</si>
  <si>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</si>
  <si>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X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</si>
  <si>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</si>
  <si>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</si>
  <si>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</si>
  <si>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</si>
  <si>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</si>
  <si>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</si>
  <si>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</si>
  <si>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</si>
  <si>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</si>
  <si>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</si>
  <si>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</si>
  <si>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XI</t>
  </si>
  <si>
    <t>61</t>
  </si>
  <si>
    <t>62</t>
  </si>
  <si>
    <t>63</t>
  </si>
  <si>
    <t>XII</t>
  </si>
  <si>
    <t>Warość netto</t>
  </si>
  <si>
    <t>VAT 23%</t>
  </si>
  <si>
    <t>Wartość brutto</t>
  </si>
  <si>
    <t>BRANŻA   DROGOWA</t>
  </si>
  <si>
    <t>SIECI SANITARNE</t>
  </si>
  <si>
    <t>Sieć kanalizacji deszczowej</t>
  </si>
  <si>
    <t>Obsługa geodezyjna</t>
  </si>
  <si>
    <t>szt</t>
  </si>
  <si>
    <t>Demontaż wpustów drogowych</t>
  </si>
  <si>
    <t>kpl.</t>
  </si>
  <si>
    <t>Transport materiałów z demontażu samochodem skrzyniowym z załadunkiem i wyładunkiem ręcznym na odległość do 1 km</t>
  </si>
  <si>
    <t>t</t>
  </si>
  <si>
    <t>Transport materiałów z demontażu samochodem skrzyniowym - dodatek za każdy rozpoczęty km ponad 1 km Krotność = 15</t>
  </si>
  <si>
    <t>Wykopy liniowe o gł. do 2,4 m o szer. do 1,0-1,5 m w gruncie kat. III w umocnieniu typu box "PODLASIE 2" koparka 0,75 m3  Utrzymanie wykopu w stanie suchym</t>
  </si>
  <si>
    <t>Nakłady uzupełniające do tablic 0101-0105 z tytułu transportu urobku - przewóz na odl. do 1 km po terenie lub drogach gruntowych; koparka 0,60 m3, grunt kat III</t>
  </si>
  <si>
    <t>Nakłady uzupełniające do tablic 0101-0105 z tytułu transportu urobku - dodatek za każde rozpoczęte 0,5 km odl. transportu ponad 1 km po drogach utwardzonych; grunt kat I-II Krotność = 15</t>
  </si>
  <si>
    <t>Dowóz piasku do wymiany gruntu</t>
  </si>
  <si>
    <t>Mechaniczne zasypywanie wykopów liniowych piaskiem dowiezionym</t>
  </si>
  <si>
    <t>Podłoża pod kanały i obiekty z materiałów sypkich grub. 15 cm</t>
  </si>
  <si>
    <t>Obsypka technologiczna - piasek</t>
  </si>
  <si>
    <t>Zasypka technologiczna 30 cm - piasek</t>
  </si>
  <si>
    <t>Kanały z rur PVC łączonych na wcisk o śr. zewn. 200 mm  Rura PP-MD kanalizacji zewnętrznej PP-10 SN10 dn 200 mm</t>
  </si>
  <si>
    <t>Kanały z rur PVC łączonych na wcisk o śr. zewn. 200 mm  Rura PP kanalizacji zewnętrznej SN8 dn 200 mm</t>
  </si>
  <si>
    <t>Kanały z rur PVC łączonych na wcisk o śr. zewn. 200 mm  Rura PVC-U kanalizacji zewnętrznej SN8 dn 200 mm</t>
  </si>
  <si>
    <t>Kanały z rur PVC łączonych na wcisk o śr. zewn. 315 mm  Rura PVC-U kanalizacji zewnętrznej SN8 dn 315 mm</t>
  </si>
  <si>
    <t>Kanały z rur PVC łączonych na wcisk o śr. zewn. 315 mm  Rura PP kanalizacji zewnętrznej SN8 dn 315 mm</t>
  </si>
  <si>
    <t>Kanały z rur PVC łączonych na wcisk o śr. zewn. 400 mm  Rura PVC-U kanalizacji zewnętrznej SN8 dn 400 mm</t>
  </si>
  <si>
    <t>Oznakowanie trasy kanalizacji  ułożonej w ziemi taśmą z tworzywa sztucznego</t>
  </si>
  <si>
    <t>Wykopy jamiste o powierzchni dna do 2.25 m2 i głębokości do 3.0 m w gruncie kat. I-II</t>
  </si>
  <si>
    <t>Podstawa studni betonowa</t>
  </si>
  <si>
    <t>Studnie rewizyjne z kręgów betonowych o śr. 800 mm w gotowym wykopie o głębokości 3m  Studnia S34</t>
  </si>
  <si>
    <t>stud.</t>
  </si>
  <si>
    <t>Studnie rewizyjne z kręgów betonowych o śr. 800 mm w gotowym wykopie za każde 0.5 m różnicy głęb.</t>
  </si>
  <si>
    <t>[0.5 m] stud.</t>
  </si>
  <si>
    <t>Studnie rewizyjne z kręgów betonowych o śr. 1200 mm w gotowym wykopie o głębokości 3m  Studnie S1-33</t>
  </si>
  <si>
    <t>Studnie rewizyjne z kręgów betonowych o śr. 1200 mm w gotowym wykopie za każde 0.5 m różnicy głęb.</t>
  </si>
  <si>
    <t>Studzienki ściekowe uliczne betonowe o śr. 500 mm  Wpusty uliczne WP1-55</t>
  </si>
  <si>
    <t>Separator koalescencyjny substancji ropopochodnych</t>
  </si>
  <si>
    <t>Włączenie do zbiornika rozsączającego (tuleja dn 200)</t>
  </si>
  <si>
    <t>Próba wodna szczelności kanałów rurowych o śr.nominalnej 200 mm</t>
  </si>
  <si>
    <t>odc. -1 prób.</t>
  </si>
  <si>
    <t>Próba wodna szczelności kanałów rurowych o śr.nominalnej 300 mm</t>
  </si>
  <si>
    <t>Próba wodna szczelności kanałów rurowych o śr.nominalnej 400 mm</t>
  </si>
  <si>
    <t>Montaż konstrukcji podwieszeń rurociągów i kanałów o rozpiętości elementu 4.0 m (kolizje)</t>
  </si>
  <si>
    <t>Montaż konstrukcji podwieszeń kabli energetycznych i telekomunikacyjnych typu lekkiego o rozpiętości elementu 4.0 m</t>
  </si>
  <si>
    <t>Demontaż konstrukcji podwieszeń rurociągów i kanałów o rozpiętości elementu 4.0 m (kolizje)</t>
  </si>
  <si>
    <t>Demontaż konstrukcji podwieszeń kabli energetycznych i telekomunikacyjnych typu lekkiego o rozpiętości elementu 4.0 m</t>
  </si>
  <si>
    <t>Razem dział: Sieć kanalizacji deszczowej</t>
  </si>
  <si>
    <t>Zbiornik rozsączający</t>
  </si>
  <si>
    <t>Wykopy oraz przekopy wykonywane koparkami podsiębiernymi 1.20 m3 na odkład w gruncie kat. III</t>
  </si>
  <si>
    <t>Odeskowanie wykopów szerokoprzestrzennych na głębokość do 4.5 m</t>
  </si>
  <si>
    <t>Podłoża pod kanały i obiekty z materiałów sypkich grubości 20 cm</t>
  </si>
  <si>
    <t>Wzmacnianie podłoża gruntowego geosiatkami na gruntach o umiarkowanej nośności sposobem ręcznym</t>
  </si>
  <si>
    <t>Zbiornik retencyjny V=104,50m3 składający się z 536 skrzynek</t>
  </si>
  <si>
    <t>Zasypywanie wykopów spycharkami z przemieszczeniem gruntu na odległość do 10 m w gruncie kat. I-III</t>
  </si>
  <si>
    <t>Zagęszczenie nasypów ubijakami mechanicznymi; grunty spoiste kat. III-IV</t>
  </si>
  <si>
    <t>Roboty ziemne wykonywane koparkami podsiębiernymi 0.60 m3 w ziemi kat. I-III uprzednio zmagazynowanej w hałdach z transportem urobku samochodami samowyładowczymi na odległość 15 km</t>
  </si>
  <si>
    <t>Razem dział: Zbiornik rozsączający</t>
  </si>
  <si>
    <t>I</t>
  </si>
  <si>
    <t>II</t>
  </si>
  <si>
    <t>BRANŻA   SANITARNA - KANALIZACJA DESZCZOWA</t>
  </si>
  <si>
    <t>BRANŻA   SANITARNA - KANALIZACJA SANITARNA</t>
  </si>
  <si>
    <t>Sieć kanalizacji sanitarnej</t>
  </si>
  <si>
    <t>Likwidacja - Kanały z rur PVC łączonych na wcisk o śr. zewn. 200 mm</t>
  </si>
  <si>
    <t>Studnie rewizyjne z kręgów betonowych o śr. 1200 mm w gotowym wykopie o głębokości 3m  Studnie S1-S5</t>
  </si>
  <si>
    <t>Razem dział: Sieć kanalizacji sanitarnej</t>
  </si>
  <si>
    <t>Sieć oświetleniowa WZDW</t>
  </si>
  <si>
    <t>Posadowienie szafki oświetlenia ulicznego z wyposażeniem i fundamentem</t>
  </si>
  <si>
    <t>Przełączenie zasilania szafki oświetlenia ulicznego - przepięcie kabla (obecnie zasilanie z słupa nn, docelowo z szafki wolnostojącej)</t>
  </si>
  <si>
    <t>Wykopy ręczne wraz z zasypaniem, dla słupów oświetleniowych, przy głębokości wykopów do 1,5 m w gruncie kat.III</t>
  </si>
  <si>
    <t>Ręczne stawianie słupów oświetleniowych na fundamencie prefabrykowanym, w gr.kat.I-III: słup aluminiowy o wys. 6m bez wysięgnika</t>
  </si>
  <si>
    <t>Ręczne stawianie słupów oświetleniowych na fundamencie prefabrykowanym, w gr.kat.I-III: słup aluminiowy o wys. 6m z wysięgnikiem jednoramiennym o dł. 1,5m</t>
  </si>
  <si>
    <t>Ręczne stawianie słupów oświetleniowych na fundamencie prefabrykowanym, w gr.kat.I-III: słup aluminiowy o wys. 10m z wysięgnikiem jednoramiennym o dł. 1,5m</t>
  </si>
  <si>
    <t>Montaż na zamontowanym wysięgniku opraw LED o mocy 32W (optyka dedykowana do przejść dla pieszych)</t>
  </si>
  <si>
    <t>Montaż na zamontowanym wysięgniku opraw LED o mocy 55W (optyka drogowa)</t>
  </si>
  <si>
    <t>Wykonanie przepustów pod drogami i torami w gruncie kat.III-IV, prostoliniowo,przeciskiem hydraulicznym, z powrotnym wciąganiem rur: HDPEp o średnicy 110</t>
  </si>
  <si>
    <t>Ręczne kopanie rowów dla kabli w gruncie kat.III, przy szerokości dna wykopu do 0,4 m i głębokości rowu do 0,8 m</t>
  </si>
  <si>
    <t>Nasypanie warstwy piasku na dnie rowu kablowego o szerokości: do 0.4 m (podsypka)</t>
  </si>
  <si>
    <t>Układanie w wykopie rur ochronnych; rury osłonowe gładkie HDPE 110</t>
  </si>
  <si>
    <t>Układanie w rurze kabla YAKY 4x25mm</t>
  </si>
  <si>
    <t>Ręczne układanie w rowach kablowych, kabli wielożyłowych o masie: ponad 0.5 do 1.0 kg/m , z przykryciem folią, kabel typu YAKY 4x25mm</t>
  </si>
  <si>
    <t>Ręczne układanie w rowach kablowych, kabli wielożyłowych o masie: ponad 0.5 do 1.0 kg/m , z przykryciem folią, kabel typu YAKY 4x35mm</t>
  </si>
  <si>
    <t>Nasypanie warstwy przesianej ziemi na dnie rowu kablowego o szerokości: do 0.4 m (nadsypka)</t>
  </si>
  <si>
    <t>Ręczne zasypywanie rowów dla kabli w gruncie kat.III, przy szerokości dna wykopu do 0,4 m i głębokości rowu do 0,6 m</t>
  </si>
  <si>
    <t>Wciąganie przewodów z udziałem podnośnika samochodowego: w słup lub rury osłonowe, kabel YDY 5x2,5mm</t>
  </si>
  <si>
    <t>Montaż kompletu złączy słupowych IZK wkładką DO1 2A</t>
  </si>
  <si>
    <t>Montaż złączki 2-biegunowej we wnęce słupowej</t>
  </si>
  <si>
    <t>Montaż uziomu z bednarki o przekroju 30x4 w wykopie: bednarka Fe/Zn 30x4</t>
  </si>
  <si>
    <t xml:space="preserve">Mechaniczne pogrążanie uziomów pionowych prętowych w gruncie: kat.III: uziom Fe/Zn śr. 18 mm </t>
  </si>
  <si>
    <t>Badania i pomiary instalacji uziemienia ochronnego lub roboczego : - pierwszy pomiar</t>
  </si>
  <si>
    <t>Badanie linii kablowej: niskiego napięcia - kabel 4-żyłowy</t>
  </si>
  <si>
    <t>odc</t>
  </si>
  <si>
    <t>Wywóz ziemi samochodami samowyładowczymi z załadowaniem i wyładowaniem gruntu kategorii: III</t>
  </si>
  <si>
    <t>Sieć Enea Oświetlenie</t>
  </si>
  <si>
    <t>Montaż ograniczników przepięć na konstrukcji słupów lub stacji transformatorowej, typu: ASA 440-5kA ze wskaźnikiem zadziałania</t>
  </si>
  <si>
    <t>kpl</t>
  </si>
  <si>
    <t>Montaż rur osłonowych na słupach: rura SV 75</t>
  </si>
  <si>
    <t>Ręczne kopanie rowów dla kabli i/lub rur osłonowych w gruncie kat.III, przy szerokości dna wykopu do 0,4 m i głębokości rowu do 0,8 m</t>
  </si>
  <si>
    <t>Nasypanie warstwy piasku na dnie rowu kablowego o szerokości: do 0.4 m - podsypka</t>
  </si>
  <si>
    <t>Układanie w rurze kabla YAKY 4x35mm</t>
  </si>
  <si>
    <t>Układanie w wykopie rur ochronnych HDPE o średnicy 110mm (rury SRS110)</t>
  </si>
  <si>
    <t>Nasypanie warstwy piasku na dnie rowu kablowego o szerokości: do 0.4 m - przykrycie kabla</t>
  </si>
  <si>
    <t>Ręczne zasypywanie rowów dla kabli i/lub rur osłonowych w gruncie kat.III, przy szerokości dna wykopu do 0,4 m i głębokości rowu do 0,6 m</t>
  </si>
  <si>
    <t>Demontaż stanowisk słupowych liniii napowietrznej nn z wysięgnikiem i oprawą</t>
  </si>
  <si>
    <t>Demontaż wysięgnikia z oprawą z słupa linii napowietrznej nn</t>
  </si>
  <si>
    <t>Demontaż przewodów nieizolowanych linii napowietrznej, o przekroju przewodu do 120 mm2, z przeznaczeniem na złom</t>
  </si>
  <si>
    <t>km/prz.</t>
  </si>
  <si>
    <t>Demontaż przewodów izolowanych linii napowietrznej typu AsXSn z przeznaczeniem na złom</t>
  </si>
  <si>
    <t>Demontaż kabli wielożyłowych układanych w ziemi, o masie: ponad 1,0 do 2,0 kg/m /grunt kat.III-IV/</t>
  </si>
  <si>
    <t>100 m</t>
  </si>
  <si>
    <t>D.07.07.01</t>
  </si>
  <si>
    <t>BRANŻA   ELEKTRYCZNA  - OŚWIETLENIE</t>
  </si>
  <si>
    <t>BRANŻA   ELEKTRYCZNA  -KOLIZJE</t>
  </si>
  <si>
    <t>Posadowienie szafy kablowej SK-4 wraz z fundamentem</t>
  </si>
  <si>
    <t>Wykop mechaniczny pod słupy wirowane  1-żerdziowe, o długości: 10,5 m - koparko-spycharką z deskowaniem</t>
  </si>
  <si>
    <t>Montaż i stawianie słupów wirowanych jednożerdziowych, z ustojem prefabrykowanym typu U2, z żerdziami o długości: 10,5 m: słup E10,5/10</t>
  </si>
  <si>
    <t>Montaż i stawianie słupów wirowanych jednożerdziowych, z ustojem prefabrykowanym typu U3b, z żerdziami o długości: 10,5 m: słup E10,5/17,5</t>
  </si>
  <si>
    <t>Montaż rur osłonowych na słupach: rura SV 75 o dł. 3m z uszczelnieniem</t>
  </si>
  <si>
    <t>Montaż przewodów izolowanych linii napowietrznych NN, typu AsXSn lub podobnych, o przekroju 4x25 mm2</t>
  </si>
  <si>
    <t>Ręczne układanie w rowach kablowych, kabli z przykryciem folią, kabel typu NAY2Y-J 4x150mm2</t>
  </si>
  <si>
    <t>Układanie w rurze przepustowej kabla NAY2Y-J 4x150mm2</t>
  </si>
  <si>
    <t>Układanie w wykopie rur ochronnych HDPEd o średnicy 110mm (rury dwudzielne PS)</t>
  </si>
  <si>
    <t>Układanie w wykopie rur ochronnych HDPE o średnicy 110mm (rury karbowane SRS110)</t>
  </si>
  <si>
    <t>Badanie i pomiar uziemienia ochronnego lub roboczego: pierwszy pomiar</t>
  </si>
  <si>
    <t>Demontaż stanowisk słupowych liniii napowietrznej nn</t>
  </si>
  <si>
    <t>stan</t>
  </si>
  <si>
    <t>słup</t>
  </si>
  <si>
    <t>pomiar</t>
  </si>
  <si>
    <t>D-01.03.02</t>
  </si>
  <si>
    <t>D-01.03.01</t>
  </si>
  <si>
    <t>D - 01.03.01</t>
  </si>
  <si>
    <t>D - 01.03.02</t>
  </si>
  <si>
    <t xml:space="preserve">BRANŻA TELETECHNICZNA </t>
  </si>
  <si>
    <t>D01.03.04a</t>
  </si>
  <si>
    <t>Przebudowa urządzeń własności Orange Polska SA (CPV 45232310-8 Roboty budowlane w zakresie linii telefonicznych)</t>
  </si>
  <si>
    <t>Budowa obiektów podziemnych - montaż rur osłonowych dwudzielnych 160mm na istniejących ciągach kablowych</t>
  </si>
  <si>
    <t>Budowa obiektów podziemnych z rur RHDPEp110/6,3 pod drogami i ulicami w gr.kat.III, 1 warstw.w ciągu, 1 rur.w warstwie, 1 otw.w ciągu</t>
  </si>
  <si>
    <t>Korekta trasy kabla.w gr.kat.III</t>
  </si>
  <si>
    <t>Mechaniczna rozbiórka studni kablowych SK-2</t>
  </si>
  <si>
    <t>Budowa studni kablowych prefabrykowanych rozdzielczych SK-2 B125 dwuelementowych w gruncie kat.III</t>
  </si>
  <si>
    <t>Wzmocnienie studni kablowej</t>
  </si>
  <si>
    <t>Wymiana ramy studni 600x1000 na ramy najazdowe typu ciężkiego D400</t>
  </si>
  <si>
    <t>Wymiana pokryw studni 600x1000 na najazdowe klasy D400</t>
  </si>
  <si>
    <t>Regulacja wysokości studni kablowych</t>
  </si>
  <si>
    <t>Przestawienie słupków oznaczeniowo-pomiarowych SOP i oznaczeniowych SO</t>
  </si>
  <si>
    <t>Przebudowa urządzeń własności FIBEE IV Sp. z o.o. (CPV 45232310-8 Roboty budowlane w zakresie linii telefonicznych)</t>
  </si>
  <si>
    <t>Budowa studni kablowych prefabrykowanych rozdzielczych SKR, typ SKR-1 B125, grunt kategorii III</t>
  </si>
  <si>
    <t>Montaż elementów mechanicznej ochrony przed ingerencją osób nieuprawnionych w istniejących studniach kablowych, pokrywa dodatkowa z listwami, rama ciężka lub podwójna lekka</t>
  </si>
  <si>
    <t>Budowa mikrokanalizacji 2x12/8mm na głębokości 1 m w wykopie wykonanym ręcznie, grunt kategorii III, 1 rura w rurociągu wraz z kablem lokalizacyjnym XzTKMXpw  2x2x0,8 wraz z wprowadzeniem rur na słupy w rurze HDPE UV 50mm</t>
  </si>
  <si>
    <t>Badanie szczelności i test kalibracji zmontowanych odcinków, do 2 km, mikrorury 12/8 sprężarka</t>
  </si>
  <si>
    <t>odcinek</t>
  </si>
  <si>
    <t>Wciąganie kabli światłowodowych Z-XOTKtmsd 36J do mikrokanalizacji z rur HDPE Fi 12/8 mm metodą pneumatyczną strumieniową, rury z warstwą poślizgową, kabel w odcinkach 2 km</t>
  </si>
  <si>
    <t>Wciąganie kabli światłowodowych Z-XOTKtmsd 24J do mikrokanalizacji z rur HDPE Fi 12/8 mm metodą pneumatyczną strumieniową, rury z warstwą poślizgową, kabel w odcinkach 2 km</t>
  </si>
  <si>
    <t>Wypięcie z mufy, zdemontowanie kabla ze słupa, odkopanie i wprowadzenie do studn kablowej</t>
  </si>
  <si>
    <t>Montaż złączy przelotowych na kablach światłowodowych ułożonych w kanalizacji kablowej, kabel tubowy, mufa termokurczliwa, jeden spajany światłowód</t>
  </si>
  <si>
    <t>złącze</t>
  </si>
  <si>
    <t>Montaż złączy przelotowych na kablach światłowodowych ułożonych w kanalizacji kablowej, kabel tubowy, mufa termokurczliwa, dodatek za każdy następny spajany światłowód</t>
  </si>
  <si>
    <t>Montaż złączy przelotowych na kablach światłowodowych na słupie, kabel tubowy, mufa termokurczliwa, jeden spajany światłowód</t>
  </si>
  <si>
    <t>Montaż złączy przelotowych na kablach światłowodowych na słupie, kabel tubowy, mufa termokurczliwa, dodatek za każdy następny spajany światłowód</t>
  </si>
  <si>
    <t>Mufy złączowe przelotowe kabli światłowodowych na słupie, otwarcie mufy zamkniętej na stałe termokurczliwej</t>
  </si>
  <si>
    <t>Mufy złączowe przelotowe kabli światłowodowych na słupie, zamknięcie na stałe mufy termokurczliwej</t>
  </si>
  <si>
    <t>Łączenie światłowodów kabli odgałęźnych wprowadzonych dodatkowo do złącza, kabel tubowy, jeden łączony światłowód</t>
  </si>
  <si>
    <t>Łączenie światłowodów kabli odgałęźnych wprowadzonych dodatkowo do złącza, kabel tubowy, dodatek za każdy następny łączony światłowód</t>
  </si>
  <si>
    <t>Pomiary reflektometryczne linii światłowodowych, pomiary montażowe z przełącznicy, mierzony 1 światłowód</t>
  </si>
  <si>
    <t>Pomiary reflektometryczne linii światłowodowych, pomiary montażowe z przełącznicy,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</si>
  <si>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</si>
  <si>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</si>
  <si>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Demontaż kabli naziemnych na podbudowie słupowej wraz z osprzętem</t>
  </si>
  <si>
    <t>ST-01.00</t>
  </si>
  <si>
    <t>ST-02.00</t>
  </si>
  <si>
    <t>ST-03.00</t>
  </si>
  <si>
    <t>D 01.00.00</t>
  </si>
  <si>
    <t>Lp.</t>
  </si>
  <si>
    <t>Roboty nieprzewidziane - dotyczy branzy od poz. 1-6 (5% wartości sumy elemntów kosztorysu)</t>
  </si>
  <si>
    <t>Razem netto -poz. 1-7</t>
  </si>
  <si>
    <t>Vat 23%</t>
  </si>
  <si>
    <t xml:space="preserve">Razem brutto </t>
  </si>
  <si>
    <t xml:space="preserve">Zabezpieczenie istniejących drzew przed uszkodzeniem </t>
  </si>
  <si>
    <t>Humusowanie i obsianie skarp przy grubości warstwy humusu 15 cm</t>
  </si>
  <si>
    <t>Regulacja wysokościowa istniejących zaworów
(wszelka armatura wod.,  gaz - sztuk 15)</t>
  </si>
  <si>
    <t>Rozbiórka podbudowy z kruszywa i bruku śr. grub. 21cm wraz z wywozem</t>
  </si>
  <si>
    <t>9.</t>
  </si>
  <si>
    <t>10.</t>
  </si>
  <si>
    <t>46</t>
  </si>
  <si>
    <t>64</t>
  </si>
  <si>
    <t>65</t>
  </si>
  <si>
    <t xml:space="preserve">Frezowanie nawierzchni bitumicznej śr. gr. 9 cm z odwozem </t>
  </si>
  <si>
    <t>66</t>
  </si>
  <si>
    <t>D 05.03.23a,
D 08.03.01</t>
  </si>
  <si>
    <t>Karczowanie drzew z wywozem karpinz utylizacją</t>
  </si>
  <si>
    <t xml:space="preserve">Ścinanie drzew obw. 301-400 cm piłą mechaniczną z wywozem dłużyc </t>
  </si>
  <si>
    <t xml:space="preserve">Ścinanie drzew obw. 201-300 cm piłą mechaniczną z wywozem dłużyc </t>
  </si>
  <si>
    <t>Ścinanie drzew obw. 101-200 cm piłą mechaniczną z wywozem dłużyc</t>
  </si>
  <si>
    <t>Rozbiórka małej architektury tj. donice-gazon wraz z utylizacją</t>
  </si>
  <si>
    <t>Regulacja wysokościowa istniejących studni 
(wszelka armatura kanalizacyjna, sanitarna wraz z wymiana włazów na nowe typu cięzkiego- sztuk. 17)</t>
  </si>
  <si>
    <t>Schody z obrzeży betonowych i kostki brukowej betonowej szarej o grubości 8 cm na PCP gr. 3-5cm i ławie betonowej z C12/15 (przy sklepie "Lewiatan"dł. ok 20m 1-2 stopni oraz przy posesji nr 30 w km 9+665L 1 stopień długości ok. 2m)</t>
  </si>
  <si>
    <t xml:space="preserve">ZESTAWINEIE KOSZTORYSÓW OFERTOWYCH załącznik nr 2 do SWZ </t>
  </si>
  <si>
    <t>Kosztorys ofertowy należy opatrzyć podpisem kwalifikowanym lub podpisem zaufanym albo podpisem osobistym, osoby upoważnionej do reprezentowania Wykonawcy</t>
  </si>
  <si>
    <t>KOSZTORYS OFERTOWY załącznik nr 2.1 do SWZ</t>
  </si>
  <si>
    <t>KOSZTORYS OFERTOWY załącznik nr 2.2 do SWZ</t>
  </si>
  <si>
    <t>KOSZTORYS OFERTOWY załącznik nr 2.3 do SWZ</t>
  </si>
  <si>
    <t>KOSZTORYS OFERTOWY załącznik nr 2.4 do SWZ</t>
  </si>
  <si>
    <t>KOSZTORYS OFERTOWY załącznik nr 2.5 do SWZ</t>
  </si>
  <si>
    <t>KOSZTORYS OFERTOWY załącznik nr 2.6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</si>
</sst>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#,##0.00\ &quot;zł&quot;"/>
    <numFmt numFmtId="171" formatCode="0.000"/>
    <numFmt numFmtId="172" formatCode="#,##0.000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Narrow CE"/>
      <family val="2"/>
      <charset val="238"/>
    </font>
    <font>
      <b/>
      <sz val="12"/>
      <color rgb="FF000000"/>
      <name val="Arial Narrow"/>
      <family val="2"/>
      <charset val="238"/>
    </font>
    <font>
      <sz val="10"/>
      <color rgb="FF080000"/>
      <name val="Arial Narrow CE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  <charset val="238"/>
    </font>
    <font>
      <sz val="8"/>
      <color rgb="FF000000"/>
      <name val="Arial Narrow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 CE"/>
      <charset val="238"/>
    </font>
    <font>
      <sz val="8"/>
      <name val="Arial CE"/>
      <charset val="238"/>
    </font>
    <font>
      <sz val="10"/>
      <name val="Calibri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80000"/>
      <name val="Arial Narrow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sz val="11.5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8" fillId="0" borderId="0"/>
    <xf numFmtId="0" fontId="14" fillId="10" borderId="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8">
      <alignment horizontal="center" vertical="center" wrapText="1"/>
    </xf>
    <xf numFmtId="4" fontId="18" fillId="12" borderId="9"/>
    <xf numFmtId="165" fontId="20" fillId="0" borderId="10">
      <alignment horizontal="right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21" fillId="0" borderId="0"/>
    <xf numFmtId="44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26" fillId="0" borderId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NumberFormat="0" applyFill="0" applyProtection="0"/>
    <xf numFmtId="0" fontId="7" fillId="0" borderId="0"/>
    <xf numFmtId="0" fontId="7" fillId="0" borderId="0"/>
    <xf numFmtId="0" fontId="3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1" applyNumberFormat="0" applyAlignment="0" applyProtection="0"/>
    <xf numFmtId="9" fontId="8" fillId="0" borderId="0" applyNumberFormat="0" applyFill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6" fillId="0" borderId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1" applyNumberFormat="0" applyAlignment="0" applyProtection="0"/>
    <xf numFmtId="0" fontId="6" fillId="10" borderId="2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4" fillId="10" borderId="1" applyNumberFormat="0" applyAlignment="0" applyProtection="0"/>
    <xf numFmtId="44" fontId="19" fillId="0" borderId="8">
      <alignment horizontal="center" vertical="center" wrapText="1"/>
    </xf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2" applyNumberFormat="0" applyFon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0" fillId="0" borderId="0"/>
    <xf numFmtId="0" fontId="37" fillId="0" borderId="0"/>
    <xf numFmtId="0" fontId="38" fillId="0" borderId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3" borderId="0" applyNumberFormat="0" applyBorder="0" applyAlignment="0" applyProtection="0"/>
    <xf numFmtId="0" fontId="37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7" fillId="0" borderId="0"/>
    <xf numFmtId="0" fontId="31" fillId="2" borderId="12" applyNumberFormat="0" applyFont="0" applyAlignment="0" applyProtection="0"/>
    <xf numFmtId="0" fontId="35" fillId="19" borderId="0" applyNumberFormat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7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1" fillId="0" borderId="0"/>
    <xf numFmtId="0" fontId="29" fillId="13" borderId="0" applyNumberFormat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9" fillId="0" borderId="8">
      <alignment horizontal="center" vertical="center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20">
    <xf numFmtId="0" fontId="0" fillId="0" borderId="0" xfId="0"/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19" xfId="0" applyFont="1" applyBorder="1"/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/>
    <xf numFmtId="0" fontId="25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19" xfId="0" applyFont="1" applyBorder="1"/>
    <xf numFmtId="0" fontId="45" fillId="0" borderId="21" xfId="0" applyFont="1" applyBorder="1"/>
    <xf numFmtId="0" fontId="45" fillId="0" borderId="0" xfId="0" applyFont="1"/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0" borderId="0" xfId="0" applyFill="1"/>
    <xf numFmtId="0" fontId="0" fillId="0" borderId="0" xfId="0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20" borderId="23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wrapText="1"/>
    </xf>
    <xf numFmtId="0" fontId="0" fillId="22" borderId="0" xfId="0" applyFill="1"/>
    <xf numFmtId="170" fontId="0" fillId="22" borderId="23" xfId="0" applyNumberForma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51" fillId="20" borderId="23" xfId="0" applyFont="1" applyFill="1" applyBorder="1" applyAlignment="1">
      <alignment horizontal="center" vertical="center"/>
    </xf>
    <xf numFmtId="49" fontId="51" fillId="20" borderId="23" xfId="0" applyNumberFormat="1" applyFont="1" applyFill="1" applyBorder="1" applyAlignment="1">
      <alignment horizontal="center" vertical="center"/>
    </xf>
    <xf numFmtId="2" fontId="51" fillId="20" borderId="23" xfId="0" applyNumberFormat="1" applyFont="1" applyFill="1" applyBorder="1" applyAlignment="1">
      <alignment horizontal="center" vertical="center"/>
    </xf>
    <xf numFmtId="170" fontId="51" fillId="20" borderId="23" xfId="0" applyNumberFormat="1" applyFont="1" applyFill="1" applyBorder="1" applyAlignment="1">
      <alignment horizontal="center" vertical="center"/>
    </xf>
    <xf numFmtId="0" fontId="51" fillId="20" borderId="0" xfId="0" applyFont="1" applyFill="1"/>
    <xf numFmtId="0" fontId="51" fillId="0" borderId="0" xfId="0" applyFont="1"/>
    <xf numFmtId="4" fontId="51" fillId="20" borderId="23" xfId="0" applyNumberFormat="1" applyFont="1" applyFill="1" applyBorder="1" applyAlignment="1">
      <alignment horizontal="center" vertical="center"/>
    </xf>
    <xf numFmtId="44" fontId="51" fillId="20" borderId="23" xfId="0" applyNumberFormat="1" applyFont="1" applyFill="1" applyBorder="1"/>
    <xf numFmtId="49" fontId="51" fillId="20" borderId="23" xfId="0" applyNumberFormat="1" applyFont="1" applyFill="1" applyBorder="1" applyAlignment="1">
      <alignment wrapText="1"/>
    </xf>
    <xf numFmtId="0" fontId="51" fillId="20" borderId="24" xfId="0" applyFont="1" applyFill="1" applyBorder="1" applyAlignment="1">
      <alignment horizontal="center" vertical="center"/>
    </xf>
    <xf numFmtId="0" fontId="51" fillId="20" borderId="25" xfId="0" applyFont="1" applyFill="1" applyBorder="1" applyAlignment="1">
      <alignment horizontal="center" vertical="center"/>
    </xf>
    <xf numFmtId="49" fontId="51" fillId="20" borderId="25" xfId="0" applyNumberFormat="1" applyFont="1" applyFill="1" applyBorder="1"/>
    <xf numFmtId="49" fontId="51" fillId="20" borderId="25" xfId="0" applyNumberFormat="1" applyFont="1" applyFill="1" applyBorder="1" applyAlignment="1">
      <alignment horizontal="center" vertical="center"/>
    </xf>
    <xf numFmtId="49" fontId="51" fillId="20" borderId="25" xfId="0" applyNumberFormat="1" applyFont="1" applyFill="1" applyBorder="1" applyAlignment="1">
      <alignment horizontal="right"/>
    </xf>
    <xf numFmtId="49" fontId="51" fillId="20" borderId="26" xfId="0" applyNumberFormat="1" applyFont="1" applyFill="1" applyBorder="1" applyAlignment="1">
      <alignment horizontal="right"/>
    </xf>
    <xf numFmtId="49" fontId="0" fillId="0" borderId="27" xfId="0" applyNumberFormat="1" applyBorder="1" applyAlignment="1">
      <alignment horizontal="center" vertical="center"/>
    </xf>
    <xf numFmtId="44" fontId="0" fillId="0" borderId="28" xfId="0" applyNumberFormat="1" applyBorder="1" applyAlignment="1">
      <alignment horizontal="center" vertical="center"/>
    </xf>
    <xf numFmtId="49" fontId="51" fillId="20" borderId="27" xfId="0" applyNumberFormat="1" applyFont="1" applyFill="1" applyBorder="1" applyAlignment="1">
      <alignment horizontal="center" vertical="center"/>
    </xf>
    <xf numFmtId="49" fontId="51" fillId="20" borderId="28" xfId="0" applyNumberFormat="1" applyFont="1" applyFill="1" applyBorder="1" applyAlignment="1">
      <alignment horizontal="center" vertical="center"/>
    </xf>
    <xf numFmtId="44" fontId="51" fillId="20" borderId="28" xfId="0" applyNumberFormat="1" applyFont="1" applyFill="1" applyBorder="1" applyAlignment="1">
      <alignment horizontal="center" vertical="center"/>
    </xf>
    <xf numFmtId="0" fontId="51" fillId="2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wrapText="1"/>
    </xf>
    <xf numFmtId="49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0" fontId="0" fillId="0" borderId="3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48" fillId="24" borderId="22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44" fontId="0" fillId="20" borderId="28" xfId="0" applyNumberFormat="1" applyFill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20" borderId="45" xfId="0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20" borderId="24" xfId="0" applyFill="1" applyBorder="1"/>
    <xf numFmtId="0" fontId="0" fillId="20" borderId="26" xfId="0" applyFill="1" applyBorder="1"/>
    <xf numFmtId="0" fontId="0" fillId="20" borderId="28" xfId="0" applyFill="1" applyBorder="1"/>
    <xf numFmtId="0" fontId="0" fillId="0" borderId="28" xfId="0" applyBorder="1"/>
    <xf numFmtId="0" fontId="0" fillId="22" borderId="27" xfId="0" applyFill="1" applyBorder="1"/>
    <xf numFmtId="0" fontId="0" fillId="22" borderId="28" xfId="0" applyFill="1" applyBorder="1"/>
    <xf numFmtId="0" fontId="0" fillId="22" borderId="45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center" vertical="center"/>
    </xf>
    <xf numFmtId="4" fontId="0" fillId="22" borderId="23" xfId="0" applyNumberFormat="1" applyFill="1" applyBorder="1" applyAlignment="1">
      <alignment horizontal="center" vertical="center"/>
    </xf>
    <xf numFmtId="44" fontId="0" fillId="22" borderId="28" xfId="0" applyNumberFormat="1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170" fontId="51" fillId="22" borderId="23" xfId="0" applyNumberFormat="1" applyFont="1" applyFill="1" applyBorder="1" applyAlignment="1">
      <alignment horizontal="center" vertical="center"/>
    </xf>
    <xf numFmtId="44" fontId="51" fillId="22" borderId="28" xfId="0" applyNumberFormat="1" applyFont="1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4" fontId="0" fillId="26" borderId="23" xfId="0" applyNumberFormat="1" applyFill="1" applyBorder="1" applyAlignment="1">
      <alignment horizontal="center" vertical="center"/>
    </xf>
    <xf numFmtId="170" fontId="0" fillId="26" borderId="23" xfId="0" applyNumberFormat="1" applyFill="1" applyBorder="1" applyAlignment="1">
      <alignment horizontal="center" vertical="center"/>
    </xf>
    <xf numFmtId="44" fontId="0" fillId="26" borderId="28" xfId="0" applyNumberFormat="1" applyFill="1" applyBorder="1" applyAlignment="1">
      <alignment horizontal="center" vertical="center"/>
    </xf>
    <xf numFmtId="0" fontId="0" fillId="26" borderId="0" xfId="0" applyFill="1"/>
    <xf numFmtId="0" fontId="0" fillId="22" borderId="29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46" xfId="0" applyFill="1" applyBorder="1" applyAlignment="1">
      <alignment horizontal="left" vertical="center" wrapText="1"/>
    </xf>
    <xf numFmtId="0" fontId="0" fillId="22" borderId="30" xfId="0" applyFill="1" applyBorder="1" applyAlignment="1">
      <alignment horizontal="center" vertical="center"/>
    </xf>
    <xf numFmtId="4" fontId="0" fillId="22" borderId="30" xfId="0" applyNumberFormat="1" applyFill="1" applyBorder="1" applyAlignment="1">
      <alignment horizontal="center" vertical="center"/>
    </xf>
    <xf numFmtId="170" fontId="51" fillId="22" borderId="30" xfId="0" applyNumberFormat="1" applyFont="1" applyFill="1" applyBorder="1" applyAlignment="1">
      <alignment horizontal="center" vertical="center"/>
    </xf>
    <xf numFmtId="44" fontId="51" fillId="22" borderId="31" xfId="0" applyNumberFormat="1" applyFont="1" applyFill="1" applyBorder="1" applyAlignment="1">
      <alignment horizontal="center" vertical="center"/>
    </xf>
    <xf numFmtId="170" fontId="54" fillId="25" borderId="35" xfId="0" applyNumberFormat="1" applyFont="1" applyFill="1" applyBorder="1" applyAlignment="1">
      <alignment horizontal="center" vertical="center" wrapText="1"/>
    </xf>
    <xf numFmtId="170" fontId="54" fillId="25" borderId="28" xfId="0" applyNumberFormat="1" applyFont="1" applyFill="1" applyBorder="1" applyAlignment="1">
      <alignment horizontal="center" vertical="center" wrapText="1"/>
    </xf>
    <xf numFmtId="170" fontId="54" fillId="25" borderId="38" xfId="0" applyNumberFormat="1" applyFont="1" applyFill="1" applyBorder="1" applyAlignment="1">
      <alignment horizontal="center" vertical="center" wrapText="1"/>
    </xf>
    <xf numFmtId="170" fontId="46" fillId="20" borderId="40" xfId="0" applyNumberFormat="1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0" fillId="26" borderId="27" xfId="0" applyFill="1" applyBorder="1"/>
    <xf numFmtId="0" fontId="0" fillId="26" borderId="28" xfId="0" applyFill="1" applyBorder="1"/>
    <xf numFmtId="0" fontId="0" fillId="26" borderId="45" xfId="0" applyFill="1" applyBorder="1" applyAlignment="1">
      <alignment wrapText="1"/>
    </xf>
    <xf numFmtId="0" fontId="0" fillId="20" borderId="45" xfId="0" applyFill="1" applyBorder="1" applyAlignment="1">
      <alignment wrapText="1"/>
    </xf>
    <xf numFmtId="0" fontId="0" fillId="22" borderId="45" xfId="0" applyFill="1" applyBorder="1" applyAlignment="1">
      <alignment wrapText="1"/>
    </xf>
    <xf numFmtId="171" fontId="56" fillId="0" borderId="23" xfId="0" applyNumberFormat="1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left" vertical="center" wrapText="1"/>
    </xf>
    <xf numFmtId="0" fontId="56" fillId="20" borderId="23" xfId="0" applyFont="1" applyFill="1" applyBorder="1" applyAlignment="1">
      <alignment horizontal="center"/>
    </xf>
    <xf numFmtId="0" fontId="56" fillId="20" borderId="23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center" vertical="center"/>
    </xf>
    <xf numFmtId="0" fontId="56" fillId="20" borderId="23" xfId="0" applyFont="1" applyFill="1" applyBorder="1" applyAlignment="1">
      <alignment horizontal="center" vertical="center"/>
    </xf>
    <xf numFmtId="4" fontId="56" fillId="0" borderId="23" xfId="0" applyNumberFormat="1" applyFont="1" applyBorder="1" applyAlignment="1">
      <alignment horizontal="center" vertical="center"/>
    </xf>
    <xf numFmtId="4" fontId="56" fillId="20" borderId="23" xfId="0" applyNumberFormat="1" applyFont="1" applyFill="1" applyBorder="1" applyAlignment="1">
      <alignment horizontal="center" vertical="center"/>
    </xf>
    <xf numFmtId="172" fontId="56" fillId="0" borderId="23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wrapText="1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50" xfId="0" applyFont="1" applyBorder="1" applyAlignment="1">
      <alignment horizontal="left" wrapText="1"/>
    </xf>
    <xf numFmtId="0" fontId="56" fillId="0" borderId="25" xfId="0" applyFont="1" applyBorder="1" applyAlignment="1">
      <alignment horizontal="center"/>
    </xf>
    <xf numFmtId="170" fontId="0" fillId="0" borderId="25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0" fontId="56" fillId="0" borderId="46" xfId="0" applyFont="1" applyBorder="1" applyAlignment="1">
      <alignment horizontal="left" wrapText="1"/>
    </xf>
    <xf numFmtId="0" fontId="56" fillId="0" borderId="30" xfId="0" applyFont="1" applyBorder="1" applyAlignment="1">
      <alignment horizontal="center"/>
    </xf>
    <xf numFmtId="4" fontId="56" fillId="0" borderId="30" xfId="0" applyNumberFormat="1" applyFont="1" applyBorder="1" applyAlignment="1">
      <alignment horizontal="center" wrapText="1"/>
    </xf>
    <xf numFmtId="4" fontId="56" fillId="0" borderId="25" xfId="0" applyNumberFormat="1" applyFont="1" applyBorder="1" applyAlignment="1">
      <alignment horizontal="center" wrapText="1"/>
    </xf>
    <xf numFmtId="4" fontId="56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57" fillId="20" borderId="23" xfId="0" applyFont="1" applyFill="1" applyBorder="1" applyAlignment="1">
      <alignment horizontal="center" vertical="center"/>
    </xf>
    <xf numFmtId="0" fontId="57" fillId="20" borderId="23" xfId="0" applyFont="1" applyFill="1" applyBorder="1" applyAlignment="1">
      <alignment vertical="center" wrapText="1"/>
    </xf>
    <xf numFmtId="170" fontId="0" fillId="20" borderId="25" xfId="0" applyNumberFormat="1" applyFill="1" applyBorder="1" applyAlignment="1">
      <alignment horizontal="center" vertical="center"/>
    </xf>
    <xf numFmtId="44" fontId="0" fillId="20" borderId="26" xfId="0" applyNumberFormat="1" applyFill="1" applyBorder="1" applyAlignment="1">
      <alignment horizontal="center" vertical="center"/>
    </xf>
    <xf numFmtId="0" fontId="57" fillId="20" borderId="24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horizontal="center" vertical="center"/>
    </xf>
    <xf numFmtId="0" fontId="57" fillId="20" borderId="25" xfId="0" applyFont="1" applyFill="1" applyBorder="1" applyAlignment="1">
      <alignment vertical="center" wrapText="1"/>
    </xf>
    <xf numFmtId="0" fontId="57" fillId="20" borderId="27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46" fillId="20" borderId="39" xfId="0" applyFont="1" applyFill="1" applyBorder="1" applyAlignment="1">
      <alignment horizontal="center" vertical="center" wrapText="1"/>
    </xf>
    <xf numFmtId="0" fontId="54" fillId="25" borderId="37" xfId="0" applyFont="1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/>
    </xf>
    <xf numFmtId="44" fontId="0" fillId="0" borderId="28" xfId="0" applyNumberFormat="1" applyBorder="1" applyAlignment="1">
      <alignment horizontal="left" vertical="center"/>
    </xf>
    <xf numFmtId="0" fontId="60" fillId="0" borderId="0" xfId="0" applyFont="1"/>
    <xf numFmtId="0" fontId="25" fillId="0" borderId="0" xfId="74" applyFont="1"/>
    <xf numFmtId="0" fontId="22" fillId="20" borderId="22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54" fillId="25" borderId="51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/>
    </xf>
    <xf numFmtId="0" fontId="54" fillId="25" borderId="45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/>
    </xf>
    <xf numFmtId="0" fontId="54" fillId="25" borderId="52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/>
    </xf>
    <xf numFmtId="0" fontId="46" fillId="20" borderId="24" xfId="0" applyFont="1" applyFill="1" applyBorder="1" applyAlignment="1">
      <alignment horizontal="center" vertical="center" wrapText="1"/>
    </xf>
    <xf numFmtId="170" fontId="46" fillId="20" borderId="26" xfId="0" applyNumberFormat="1" applyFont="1" applyFill="1" applyBorder="1" applyAlignment="1">
      <alignment horizontal="center" vertical="center" wrapText="1"/>
    </xf>
    <xf numFmtId="0" fontId="46" fillId="20" borderId="27" xfId="0" applyFont="1" applyFill="1" applyBorder="1" applyAlignment="1">
      <alignment horizontal="center" vertical="center" wrapText="1"/>
    </xf>
    <xf numFmtId="170" fontId="46" fillId="20" borderId="28" xfId="0" applyNumberFormat="1" applyFont="1" applyFill="1" applyBorder="1" applyAlignment="1">
      <alignment horizontal="center" vertical="center" wrapText="1"/>
    </xf>
    <xf numFmtId="0" fontId="46" fillId="20" borderId="29" xfId="0" applyFont="1" applyFill="1" applyBorder="1" applyAlignment="1">
      <alignment horizontal="center" vertical="center" wrapText="1"/>
    </xf>
    <xf numFmtId="170" fontId="46" fillId="2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49" fontId="0" fillId="21" borderId="23" xfId="0" applyNumberFormat="1" applyFill="1" applyBorder="1" applyAlignment="1">
      <alignment vertical="center" wrapText="1"/>
    </xf>
    <xf numFmtId="49" fontId="0" fillId="21" borderId="23" xfId="0" applyNumberFormat="1" applyFill="1" applyBorder="1" applyAlignment="1">
      <alignment horizontal="left" vertical="center" wrapText="1"/>
    </xf>
    <xf numFmtId="49" fontId="0" fillId="21" borderId="23" xfId="0" applyNumberFormat="1" applyFill="1" applyBorder="1" applyAlignment="1">
      <alignment horizontal="center" vertical="center"/>
    </xf>
    <xf numFmtId="2" fontId="0" fillId="21" borderId="23" xfId="0" applyNumberForma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49" fontId="53" fillId="0" borderId="44" xfId="0" applyNumberFormat="1" applyFont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56" fillId="20" borderId="25" xfId="0" applyFont="1" applyFill="1" applyBorder="1" applyAlignment="1">
      <alignment horizontal="center"/>
    </xf>
    <xf numFmtId="0" fontId="56" fillId="20" borderId="25" xfId="0" applyFont="1" applyFill="1" applyBorder="1" applyAlignment="1">
      <alignment horizontal="left"/>
    </xf>
    <xf numFmtId="171" fontId="56" fillId="20" borderId="25" xfId="0" applyNumberFormat="1" applyFont="1" applyFill="1" applyBorder="1" applyAlignment="1">
      <alignment horizontal="center"/>
    </xf>
    <xf numFmtId="0" fontId="0" fillId="21" borderId="27" xfId="0" applyFill="1" applyBorder="1" applyAlignment="1">
      <alignment horizontal="center" vertical="center"/>
    </xf>
    <xf numFmtId="170" fontId="0" fillId="20" borderId="28" xfId="0" applyNumberForma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56" fillId="0" borderId="30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/>
    </xf>
    <xf numFmtId="4" fontId="56" fillId="0" borderId="30" xfId="0" applyNumberFormat="1" applyFont="1" applyBorder="1" applyAlignment="1">
      <alignment horizontal="center" vertical="center"/>
    </xf>
    <xf numFmtId="1" fontId="51" fillId="0" borderId="0" xfId="0" applyNumberFormat="1" applyFont="1"/>
    <xf numFmtId="1" fontId="0" fillId="0" borderId="0" xfId="0" applyNumberFormat="1"/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9" fontId="0" fillId="21" borderId="23" xfId="0" applyNumberFormat="1" applyFill="1" applyBorder="1" applyAlignment="1">
      <alignment wrapText="1"/>
    </xf>
    <xf numFmtId="0" fontId="51" fillId="0" borderId="27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24" borderId="15" xfId="0" applyFont="1" applyFill="1" applyBorder="1" applyAlignment="1" applyProtection="1">
      <alignment horizontal="center" vertical="center"/>
      <protection locked="0"/>
    </xf>
    <xf numFmtId="0" fontId="44" fillId="24" borderId="13" xfId="0" applyFont="1" applyFill="1" applyBorder="1" applyAlignment="1" applyProtection="1">
      <alignment horizontal="center" vertical="center"/>
      <protection locked="0"/>
    </xf>
    <xf numFmtId="0" fontId="44" fillId="24" borderId="14" xfId="0" applyFont="1" applyFill="1" applyBorder="1" applyAlignment="1" applyProtection="1">
      <alignment horizontal="center" vertical="center"/>
      <protection locked="0"/>
    </xf>
    <xf numFmtId="0" fontId="44" fillId="24" borderId="18" xfId="0" applyFont="1" applyFill="1" applyBorder="1" applyAlignment="1" applyProtection="1">
      <alignment horizontal="center" vertical="center"/>
      <protection locked="0"/>
    </xf>
    <xf numFmtId="0" fontId="44" fillId="24" borderId="16" xfId="0" applyFont="1" applyFill="1" applyBorder="1" applyAlignment="1" applyProtection="1">
      <alignment horizontal="center" vertical="center"/>
      <protection locked="0"/>
    </xf>
    <xf numFmtId="0" fontId="44" fillId="24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2" fillId="23" borderId="0" xfId="0" applyFont="1" applyFill="1" applyAlignment="1">
      <alignment horizontal="center" vertical="center"/>
    </xf>
    <xf numFmtId="0" fontId="51" fillId="20" borderId="23" xfId="0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</cellXfs>
  <cellStyles count="212">
    <cellStyle name="_PERSONAL" xfId="124" xr:uid="{00000000-0005-0000-0000-000000000000}"/>
    <cellStyle name="_PERSONAL_1" xfId="125" xr:uid="{00000000-0005-0000-0000-000001000000}"/>
    <cellStyle name="20% — akcent 1 2" xfId="126" xr:uid="{00000000-0005-0000-0000-000002000000}"/>
    <cellStyle name="20% — akcent 2 2" xfId="127" xr:uid="{00000000-0005-0000-0000-000003000000}"/>
    <cellStyle name="20% — akcent 3 2" xfId="128" xr:uid="{00000000-0005-0000-0000-000004000000}"/>
    <cellStyle name="20% — akcent 4 2" xfId="129" xr:uid="{00000000-0005-0000-0000-000005000000}"/>
    <cellStyle name="20% — akcent 5 2" xfId="130" xr:uid="{00000000-0005-0000-0000-000006000000}"/>
    <cellStyle name="20% — akcent 6 2" xfId="131" xr:uid="{00000000-0005-0000-0000-000007000000}"/>
    <cellStyle name="40% — akcent 1 2" xfId="132" xr:uid="{00000000-0005-0000-0000-000008000000}"/>
    <cellStyle name="40% — akcent 2 2" xfId="133" xr:uid="{00000000-0005-0000-0000-000009000000}"/>
    <cellStyle name="40% — akcent 3 2" xfId="134" xr:uid="{00000000-0005-0000-0000-00000A000000}"/>
    <cellStyle name="40% — akcent 4 2" xfId="135" xr:uid="{00000000-0005-0000-0000-00000B000000}"/>
    <cellStyle name="40% — akcent 5 2" xfId="136" xr:uid="{00000000-0005-0000-0000-00000C000000}"/>
    <cellStyle name="40% — akcent 6 2" xfId="137" xr:uid="{00000000-0005-0000-0000-00000D000000}"/>
    <cellStyle name="60% — akcent 1 2" xfId="138" xr:uid="{00000000-0005-0000-0000-00000E000000}"/>
    <cellStyle name="60% — akcent 2 2" xfId="139" xr:uid="{00000000-0005-0000-0000-00000F000000}"/>
    <cellStyle name="60% — akcent 3 2" xfId="140" xr:uid="{00000000-0005-0000-0000-000010000000}"/>
    <cellStyle name="60% — akcent 4 2" xfId="141" xr:uid="{00000000-0005-0000-0000-000011000000}"/>
    <cellStyle name="60% — akcent 5 2" xfId="142" xr:uid="{00000000-0005-0000-0000-000012000000}"/>
    <cellStyle name="60% — akcent 6 2" xfId="143" xr:uid="{00000000-0005-0000-0000-000013000000}"/>
    <cellStyle name="Akcent 1" xfId="1" builtinId="29" customBuiltin="1"/>
    <cellStyle name="Akcent 1 2" xfId="51" xr:uid="{00000000-0005-0000-0000-000015000000}"/>
    <cellStyle name="Akcent 1 3" xfId="84" xr:uid="{00000000-0005-0000-0000-000016000000}"/>
    <cellStyle name="Akcent 2" xfId="2" builtinId="33" customBuiltin="1"/>
    <cellStyle name="Akcent 2 2" xfId="52" xr:uid="{00000000-0005-0000-0000-000018000000}"/>
    <cellStyle name="Akcent 2 3" xfId="85" xr:uid="{00000000-0005-0000-0000-000019000000}"/>
    <cellStyle name="Akcent 3" xfId="3" builtinId="37" customBuiltin="1"/>
    <cellStyle name="Akcent 3 2" xfId="53" xr:uid="{00000000-0005-0000-0000-00001B000000}"/>
    <cellStyle name="Akcent 3 3" xfId="86" xr:uid="{00000000-0005-0000-0000-00001C000000}"/>
    <cellStyle name="Akcent 4" xfId="4" builtinId="41" customBuiltin="1"/>
    <cellStyle name="Akcent 4 2" xfId="54" xr:uid="{00000000-0005-0000-0000-00001E000000}"/>
    <cellStyle name="Akcent 4 3" xfId="87" xr:uid="{00000000-0005-0000-0000-00001F000000}"/>
    <cellStyle name="Akcent 5" xfId="5" builtinId="45" customBuiltin="1"/>
    <cellStyle name="Akcent 5 2" xfId="55" xr:uid="{00000000-0005-0000-0000-000021000000}"/>
    <cellStyle name="Akcent 5 3" xfId="88" xr:uid="{00000000-0005-0000-0000-000022000000}"/>
    <cellStyle name="Akcent 6" xfId="6" builtinId="49" customBuiltin="1"/>
    <cellStyle name="Akcent 6 2" xfId="56" xr:uid="{00000000-0005-0000-0000-000024000000}"/>
    <cellStyle name="Akcent 6 3" xfId="89" xr:uid="{00000000-0005-0000-0000-000025000000}"/>
    <cellStyle name="Comma [0]_laroux" xfId="144" xr:uid="{00000000-0005-0000-0000-000026000000}"/>
    <cellStyle name="Comma_laroux" xfId="145" xr:uid="{00000000-0005-0000-0000-000027000000}"/>
    <cellStyle name="Currency [0]_laroux" xfId="146" xr:uid="{00000000-0005-0000-0000-000028000000}"/>
    <cellStyle name="Currency_laroux" xfId="147" xr:uid="{00000000-0005-0000-0000-000029000000}"/>
    <cellStyle name="Dane wejściowe" xfId="7" builtinId="20" customBuiltin="1"/>
    <cellStyle name="Dane wejściowe 2" xfId="57" xr:uid="{00000000-0005-0000-0000-00002B000000}"/>
    <cellStyle name="Dane wejściowe 3" xfId="90" xr:uid="{00000000-0005-0000-0000-00002C000000}"/>
    <cellStyle name="Dane wyjściowe" xfId="8" builtinId="21" customBuiltin="1"/>
    <cellStyle name="Dane wyjściowe 2" xfId="58" xr:uid="{00000000-0005-0000-0000-00002E000000}"/>
    <cellStyle name="Dane wyjściowe 3" xfId="91" xr:uid="{00000000-0005-0000-0000-00002F000000}"/>
    <cellStyle name="Dobre 2" xfId="179" xr:uid="{00000000-0005-0000-0000-000030000000}"/>
    <cellStyle name="Dobry 2" xfId="148" xr:uid="{00000000-0005-0000-0000-000031000000}"/>
    <cellStyle name="Dziesiętny 2" xfId="9" xr:uid="{00000000-0005-0000-0000-000033000000}"/>
    <cellStyle name="Dziesiętny 2 2" xfId="59" xr:uid="{00000000-0005-0000-0000-000034000000}"/>
    <cellStyle name="Dziesiętny 2 2 2" xfId="111" xr:uid="{00000000-0005-0000-0000-000035000000}"/>
    <cellStyle name="Dziesiętny 2 2 2 2" xfId="195" xr:uid="{00000000-0005-0000-0000-000036000000}"/>
    <cellStyle name="Dziesiętny 2 2 3" xfId="185" xr:uid="{00000000-0005-0000-0000-000037000000}"/>
    <cellStyle name="Dziesiętny 2 2 4" xfId="166" xr:uid="{00000000-0005-0000-0000-000038000000}"/>
    <cellStyle name="Dziesiętny 2 2 5" xfId="208" xr:uid="{00000000-0005-0000-0000-000039000000}"/>
    <cellStyle name="Dziesiętny 2 3" xfId="92" xr:uid="{00000000-0005-0000-0000-00003A000000}"/>
    <cellStyle name="Dziesiętny 2 3 2" xfId="200" xr:uid="{00000000-0005-0000-0000-00003B000000}"/>
    <cellStyle name="Dziesiętny 2 3 3" xfId="190" xr:uid="{00000000-0005-0000-0000-00003C000000}"/>
    <cellStyle name="Dziesiętny 2 3 4" xfId="177" xr:uid="{00000000-0005-0000-0000-00003D000000}"/>
    <cellStyle name="Dziesiętny 2 4" xfId="116" xr:uid="{00000000-0005-0000-0000-00003E000000}"/>
    <cellStyle name="Dziesiętny 2 4 2" xfId="194" xr:uid="{00000000-0005-0000-0000-00003F000000}"/>
    <cellStyle name="Dziesiętny 2 4 3" xfId="184" xr:uid="{00000000-0005-0000-0000-000040000000}"/>
    <cellStyle name="Dziesiętny 2 4 4" xfId="165" xr:uid="{00000000-0005-0000-0000-000041000000}"/>
    <cellStyle name="Dziesiętny 2 5" xfId="39" xr:uid="{00000000-0005-0000-0000-000042000000}"/>
    <cellStyle name="Dziesiętny 2 5 2" xfId="192" xr:uid="{00000000-0005-0000-0000-000043000000}"/>
    <cellStyle name="Dziesiętny 2 6" xfId="182" xr:uid="{00000000-0005-0000-0000-000044000000}"/>
    <cellStyle name="Dziesiętny 2 7" xfId="161" xr:uid="{00000000-0005-0000-0000-000045000000}"/>
    <cellStyle name="Dziesiętny 2 8" xfId="203" xr:uid="{00000000-0005-0000-0000-000046000000}"/>
    <cellStyle name="Excel Built-in Normal" xfId="162" xr:uid="{00000000-0005-0000-0000-000047000000}"/>
    <cellStyle name="Komórka połączona" xfId="10" builtinId="24" customBuiltin="1"/>
    <cellStyle name="Komórka połączona 2" xfId="60" xr:uid="{00000000-0005-0000-0000-000049000000}"/>
    <cellStyle name="Komórka połączona 3" xfId="93" xr:uid="{00000000-0005-0000-0000-00004A000000}"/>
    <cellStyle name="Komórka zaznaczona" xfId="11" builtinId="23" customBuiltin="1"/>
    <cellStyle name="Komórka zaznaczona 2" xfId="61" xr:uid="{00000000-0005-0000-0000-00004C000000}"/>
    <cellStyle name="Komórka zaznaczona 3" xfId="94" xr:uid="{00000000-0005-0000-0000-00004D000000}"/>
    <cellStyle name="Nagłówek 1" xfId="12" builtinId="16" customBuiltin="1"/>
    <cellStyle name="Nagłówek 1 2" xfId="62" xr:uid="{00000000-0005-0000-0000-00004F000000}"/>
    <cellStyle name="Nagłówek 1 3" xfId="95" xr:uid="{00000000-0005-0000-0000-000050000000}"/>
    <cellStyle name="Nagłówek 2" xfId="13" builtinId="17" customBuiltin="1"/>
    <cellStyle name="Nagłówek 2 2" xfId="63" xr:uid="{00000000-0005-0000-0000-000052000000}"/>
    <cellStyle name="Nagłówek 2 3" xfId="96" xr:uid="{00000000-0005-0000-0000-000053000000}"/>
    <cellStyle name="Nagłówek 3" xfId="14" builtinId="18" customBuiltin="1"/>
    <cellStyle name="Nagłówek 3 2" xfId="64" xr:uid="{00000000-0005-0000-0000-000055000000}"/>
    <cellStyle name="Nagłówek 3 3" xfId="97" xr:uid="{00000000-0005-0000-0000-000056000000}"/>
    <cellStyle name="Nagłówek 4" xfId="15" builtinId="19" customBuiltin="1"/>
    <cellStyle name="Nagłówek 4 2" xfId="65" xr:uid="{00000000-0005-0000-0000-000058000000}"/>
    <cellStyle name="Nagłówek 4 3" xfId="98" xr:uid="{00000000-0005-0000-0000-000059000000}"/>
    <cellStyle name="Neutralny 2" xfId="149" xr:uid="{00000000-0005-0000-0000-00005A000000}"/>
    <cellStyle name="Normal_Komorniki-Głuchowo" xfId="167" xr:uid="{00000000-0005-0000-0000-00005B000000}"/>
    <cellStyle name="normální_laroux" xfId="150" xr:uid="{00000000-0005-0000-0000-00005C000000}"/>
    <cellStyle name="Normalny" xfId="0" builtinId="0"/>
    <cellStyle name="Normalny 10" xfId="37" xr:uid="{00000000-0005-0000-0000-00005E000000}"/>
    <cellStyle name="Normalny 11" xfId="36" xr:uid="{00000000-0005-0000-0000-00005F000000}"/>
    <cellStyle name="Normalny 12" xfId="49" xr:uid="{00000000-0005-0000-0000-000060000000}"/>
    <cellStyle name="Normalny 12 2" xfId="110" xr:uid="{00000000-0005-0000-0000-000061000000}"/>
    <cellStyle name="Normalny 12 3" xfId="207" xr:uid="{00000000-0005-0000-0000-000062000000}"/>
    <cellStyle name="Normalny 13" xfId="83" xr:uid="{00000000-0005-0000-0000-000063000000}"/>
    <cellStyle name="Normalny 14" xfId="80" xr:uid="{00000000-0005-0000-0000-000064000000}"/>
    <cellStyle name="Normalny 15" xfId="122" xr:uid="{00000000-0005-0000-0000-000065000000}"/>
    <cellStyle name="Normalny 16" xfId="123" xr:uid="{00000000-0005-0000-0000-000066000000}"/>
    <cellStyle name="Normalny 2" xfId="16" xr:uid="{00000000-0005-0000-0000-000067000000}"/>
    <cellStyle name="Normalny 2 2" xfId="17" xr:uid="{00000000-0005-0000-0000-000068000000}"/>
    <cellStyle name="Normalny 2 2 2" xfId="180" xr:uid="{00000000-0005-0000-0000-000069000000}"/>
    <cellStyle name="Normalny 2 2 3" xfId="163" xr:uid="{00000000-0005-0000-0000-00006A000000}"/>
    <cellStyle name="Normalny 2 3" xfId="99" xr:uid="{00000000-0005-0000-0000-00006B000000}"/>
    <cellStyle name="Normalny 2 3 2" xfId="178" xr:uid="{00000000-0005-0000-0000-00006C000000}"/>
    <cellStyle name="Normalny 2 4" xfId="81" xr:uid="{00000000-0005-0000-0000-00006D000000}"/>
    <cellStyle name="Normalny 2 5" xfId="47" xr:uid="{00000000-0005-0000-0000-00006E000000}"/>
    <cellStyle name="Normalny 2 6" xfId="151" xr:uid="{00000000-0005-0000-0000-00006F000000}"/>
    <cellStyle name="Normalny 2 7" xfId="202" xr:uid="{00000000-0005-0000-0000-000070000000}"/>
    <cellStyle name="Normalny 2_Operat - tabele" xfId="18" xr:uid="{00000000-0005-0000-0000-000071000000}"/>
    <cellStyle name="Normalny 3" xfId="19" xr:uid="{00000000-0005-0000-0000-000072000000}"/>
    <cellStyle name="Normalny 3 2" xfId="100" xr:uid="{00000000-0005-0000-0000-000073000000}"/>
    <cellStyle name="Normalny 3 2 2" xfId="152" xr:uid="{00000000-0005-0000-0000-000074000000}"/>
    <cellStyle name="Normalny 3 3" xfId="48" xr:uid="{00000000-0005-0000-0000-000075000000}"/>
    <cellStyle name="Normalny 3 4" xfId="82" xr:uid="{00000000-0005-0000-0000-000076000000}"/>
    <cellStyle name="Normalny 3_Bulgarska UJEDNOLICONY PRZEDMIAR ROBOT OFERTA" xfId="153" xr:uid="{00000000-0005-0000-0000-000077000000}"/>
    <cellStyle name="Normalny 4" xfId="20" xr:uid="{00000000-0005-0000-0000-000078000000}"/>
    <cellStyle name="Normalny 4 2" xfId="168" xr:uid="{00000000-0005-0000-0000-000079000000}"/>
    <cellStyle name="Normalny 4 3" xfId="154" xr:uid="{00000000-0005-0000-0000-00007A000000}"/>
    <cellStyle name="Normalny 5" xfId="21" xr:uid="{00000000-0005-0000-0000-00007B000000}"/>
    <cellStyle name="Normalny 5 2" xfId="169" xr:uid="{00000000-0005-0000-0000-00007C000000}"/>
    <cellStyle name="Normalny 5 3" xfId="155" xr:uid="{00000000-0005-0000-0000-00007D000000}"/>
    <cellStyle name="Normalny 6" xfId="34" xr:uid="{00000000-0005-0000-0000-00007E000000}"/>
    <cellStyle name="Normalny 6 2" xfId="74" xr:uid="{00000000-0005-0000-0000-00007F000000}"/>
    <cellStyle name="Normalny 6 3" xfId="43" xr:uid="{00000000-0005-0000-0000-000080000000}"/>
    <cellStyle name="Normalny 6 4" xfId="156" xr:uid="{00000000-0005-0000-0000-000081000000}"/>
    <cellStyle name="Normalny 7" xfId="50" xr:uid="{00000000-0005-0000-0000-000082000000}"/>
    <cellStyle name="Normalny 7 2" xfId="175" xr:uid="{00000000-0005-0000-0000-000083000000}"/>
    <cellStyle name="Normalny 8" xfId="77" xr:uid="{00000000-0005-0000-0000-000084000000}"/>
    <cellStyle name="Normalny 9" xfId="78" xr:uid="{00000000-0005-0000-0000-000085000000}"/>
    <cellStyle name="Obliczenia" xfId="22" builtinId="22" customBuiltin="1"/>
    <cellStyle name="Obliczenia 2" xfId="66" xr:uid="{00000000-0005-0000-0000-000087000000}"/>
    <cellStyle name="Obliczenia 3" xfId="101" xr:uid="{00000000-0005-0000-0000-000088000000}"/>
    <cellStyle name="Procentowy 2" xfId="23" xr:uid="{00000000-0005-0000-0000-00008A000000}"/>
    <cellStyle name="Procentowy 2 2" xfId="171" xr:uid="{00000000-0005-0000-0000-00008B000000}"/>
    <cellStyle name="Procentowy 3" xfId="24" xr:uid="{00000000-0005-0000-0000-00008C000000}"/>
    <cellStyle name="Procentowy 3 2" xfId="46" xr:uid="{00000000-0005-0000-0000-00008D000000}"/>
    <cellStyle name="Procentowy 3 3" xfId="42" xr:uid="{00000000-0005-0000-0000-00008E000000}"/>
    <cellStyle name="Procentowy 3 4" xfId="170" xr:uid="{00000000-0005-0000-0000-00008F000000}"/>
    <cellStyle name="Procentowy 4" xfId="25" xr:uid="{00000000-0005-0000-0000-000090000000}"/>
    <cellStyle name="Procentowy 5" xfId="67" xr:uid="{00000000-0005-0000-0000-000091000000}"/>
    <cellStyle name="Procentowy 6" xfId="115" xr:uid="{00000000-0005-0000-0000-000092000000}"/>
    <cellStyle name="Procentowy 7" xfId="79" xr:uid="{00000000-0005-0000-0000-000093000000}"/>
    <cellStyle name="Procentowy 8" xfId="41" xr:uid="{00000000-0005-0000-0000-000094000000}"/>
    <cellStyle name="Styl 1" xfId="26" xr:uid="{00000000-0005-0000-0000-000095000000}"/>
    <cellStyle name="Styl 1 2" xfId="68" xr:uid="{00000000-0005-0000-0000-000096000000}"/>
    <cellStyle name="Styl 1 2 2" xfId="112" xr:uid="{00000000-0005-0000-0000-000097000000}"/>
    <cellStyle name="Styl 1 2 3" xfId="209" xr:uid="{00000000-0005-0000-0000-000098000000}"/>
    <cellStyle name="Styl 1 3" xfId="102" xr:uid="{00000000-0005-0000-0000-000099000000}"/>
    <cellStyle name="Styl 1 4" xfId="117" xr:uid="{00000000-0005-0000-0000-00009A000000}"/>
    <cellStyle name="Styl 1 5" xfId="40" xr:uid="{00000000-0005-0000-0000-00009B000000}"/>
    <cellStyle name="Styl 1 6" xfId="157" xr:uid="{00000000-0005-0000-0000-00009C000000}"/>
    <cellStyle name="Styl 1 7" xfId="204" xr:uid="{00000000-0005-0000-0000-00009D000000}"/>
    <cellStyle name="Styl 2" xfId="27" xr:uid="{00000000-0005-0000-0000-00009E000000}"/>
    <cellStyle name="Styl 3" xfId="28" xr:uid="{00000000-0005-0000-0000-00009F000000}"/>
    <cellStyle name="Suma" xfId="29" builtinId="25" customBuiltin="1"/>
    <cellStyle name="Suma 2" xfId="69" xr:uid="{00000000-0005-0000-0000-0000A1000000}"/>
    <cellStyle name="Suma 3" xfId="103" xr:uid="{00000000-0005-0000-0000-0000A2000000}"/>
    <cellStyle name="Tekst objaśnienia" xfId="30" builtinId="53" customBuiltin="1"/>
    <cellStyle name="Tekst objaśnienia 2" xfId="70" xr:uid="{00000000-0005-0000-0000-0000A4000000}"/>
    <cellStyle name="Tekst objaśnienia 3" xfId="104" xr:uid="{00000000-0005-0000-0000-0000A5000000}"/>
    <cellStyle name="Tekst ostrzeżenia" xfId="31" builtinId="11" customBuiltin="1"/>
    <cellStyle name="Tekst ostrzeżenia 2" xfId="71" xr:uid="{00000000-0005-0000-0000-0000A7000000}"/>
    <cellStyle name="Tekst ostrzeżenia 3" xfId="105" xr:uid="{00000000-0005-0000-0000-0000A8000000}"/>
    <cellStyle name="Tytuł" xfId="32" builtinId="15" customBuiltin="1"/>
    <cellStyle name="Tytuł 2" xfId="72" xr:uid="{00000000-0005-0000-0000-0000AA000000}"/>
    <cellStyle name="Tytuł 3" xfId="106" xr:uid="{00000000-0005-0000-0000-0000AB000000}"/>
    <cellStyle name="Uwaga" xfId="33" builtinId="10" customBuiltin="1"/>
    <cellStyle name="Uwaga 2" xfId="73" xr:uid="{00000000-0005-0000-0000-0000AD000000}"/>
    <cellStyle name="Uwaga 3" xfId="107" xr:uid="{00000000-0005-0000-0000-0000AE000000}"/>
    <cellStyle name="Uwaga 4" xfId="158" xr:uid="{00000000-0005-0000-0000-0000AF000000}"/>
    <cellStyle name="Walutowy 2" xfId="35" xr:uid="{00000000-0005-0000-0000-0000B1000000}"/>
    <cellStyle name="Walutowy 2 2" xfId="75" xr:uid="{00000000-0005-0000-0000-0000B2000000}"/>
    <cellStyle name="Walutowy 2 2 2" xfId="113" xr:uid="{00000000-0005-0000-0000-0000B3000000}"/>
    <cellStyle name="Walutowy 2 2 2 2" xfId="197" xr:uid="{00000000-0005-0000-0000-0000B4000000}"/>
    <cellStyle name="Walutowy 2 2 3" xfId="187" xr:uid="{00000000-0005-0000-0000-0000B5000000}"/>
    <cellStyle name="Walutowy 2 2 4" xfId="173" xr:uid="{00000000-0005-0000-0000-0000B6000000}"/>
    <cellStyle name="Walutowy 2 2 5" xfId="210" xr:uid="{00000000-0005-0000-0000-0000B7000000}"/>
    <cellStyle name="Walutowy 2 3" xfId="108" xr:uid="{00000000-0005-0000-0000-0000B8000000}"/>
    <cellStyle name="Walutowy 2 3 2" xfId="199" xr:uid="{00000000-0005-0000-0000-0000B9000000}"/>
    <cellStyle name="Walutowy 2 3 3" xfId="189" xr:uid="{00000000-0005-0000-0000-0000BA000000}"/>
    <cellStyle name="Walutowy 2 3 4" xfId="176" xr:uid="{00000000-0005-0000-0000-0000BB000000}"/>
    <cellStyle name="Walutowy 2 4" xfId="118" xr:uid="{00000000-0005-0000-0000-0000BC000000}"/>
    <cellStyle name="Walutowy 2 4 2" xfId="193" xr:uid="{00000000-0005-0000-0000-0000BD000000}"/>
    <cellStyle name="Walutowy 2 4 3" xfId="183" xr:uid="{00000000-0005-0000-0000-0000BE000000}"/>
    <cellStyle name="Walutowy 2 4 4" xfId="164" xr:uid="{00000000-0005-0000-0000-0000BF000000}"/>
    <cellStyle name="Walutowy 2 5" xfId="44" xr:uid="{00000000-0005-0000-0000-0000C0000000}"/>
    <cellStyle name="Walutowy 2 5 2" xfId="191" xr:uid="{00000000-0005-0000-0000-0000C1000000}"/>
    <cellStyle name="Walutowy 2 6" xfId="120" xr:uid="{00000000-0005-0000-0000-0000C2000000}"/>
    <cellStyle name="Walutowy 2 6 2" xfId="181" xr:uid="{00000000-0005-0000-0000-0000C3000000}"/>
    <cellStyle name="Walutowy 2 7" xfId="160" xr:uid="{00000000-0005-0000-0000-0000C4000000}"/>
    <cellStyle name="Walutowy 2 8" xfId="205" xr:uid="{00000000-0005-0000-0000-0000C5000000}"/>
    <cellStyle name="Walutowy 3" xfId="38" xr:uid="{00000000-0005-0000-0000-0000C6000000}"/>
    <cellStyle name="Walutowy 3 2" xfId="76" xr:uid="{00000000-0005-0000-0000-0000C7000000}"/>
    <cellStyle name="Walutowy 3 2 2" xfId="114" xr:uid="{00000000-0005-0000-0000-0000C8000000}"/>
    <cellStyle name="Walutowy 3 2 3" xfId="198" xr:uid="{00000000-0005-0000-0000-0000C9000000}"/>
    <cellStyle name="Walutowy 3 2 4" xfId="211" xr:uid="{00000000-0005-0000-0000-0000CA000000}"/>
    <cellStyle name="Walutowy 3 3" xfId="109" xr:uid="{00000000-0005-0000-0000-0000CB000000}"/>
    <cellStyle name="Walutowy 3 3 2" xfId="188" xr:uid="{00000000-0005-0000-0000-0000CC000000}"/>
    <cellStyle name="Walutowy 3 4" xfId="119" xr:uid="{00000000-0005-0000-0000-0000CD000000}"/>
    <cellStyle name="Walutowy 3 5" xfId="45" xr:uid="{00000000-0005-0000-0000-0000CE000000}"/>
    <cellStyle name="Walutowy 3 6" xfId="174" xr:uid="{00000000-0005-0000-0000-0000CF000000}"/>
    <cellStyle name="Walutowy 3 7" xfId="206" xr:uid="{00000000-0005-0000-0000-0000D0000000}"/>
    <cellStyle name="Walutowy 4" xfId="121" xr:uid="{00000000-0005-0000-0000-0000D1000000}"/>
    <cellStyle name="Walutowy 4 2" xfId="196" xr:uid="{00000000-0005-0000-0000-0000D2000000}"/>
    <cellStyle name="Walutowy 4 3" xfId="186" xr:uid="{00000000-0005-0000-0000-0000D3000000}"/>
    <cellStyle name="Walutowy 4 4" xfId="172" xr:uid="{00000000-0005-0000-0000-0000D4000000}"/>
    <cellStyle name="Walutowy 5" xfId="201" xr:uid="{00000000-0005-0000-0000-0000D5000000}"/>
    <cellStyle name="Zły 2" xfId="159" xr:uid="{00000000-0005-0000-0000-0000D6000000}"/>
  </cellStyles>
  <dxfs count="0"/>
  <tableStyles count="0" defaultTableStyle="TableStyleMedium9" defaultPivotStyle="PivotStyleLight16"/>
  <colors>
    <mruColors>
      <color rgb="FFCCFF99"/>
      <color rgb="FFD9D9D9"/>
      <color rgb="FFD8E4B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arzyna.blazek\AppData\Local\Microsoft\Windows\INetCache\Content.Outlook\TMQYM7WI\Kosztorysy%20OFERTOWE_%20(002).xlsx" TargetMode="External"/><Relationship Id="rId1" Type="http://schemas.openxmlformats.org/officeDocument/2006/relationships/externalLinkPath" Target="Kosztorysy%20OFERTOWE_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ZK"/>
      <sheetName val="Drogowe"/>
      <sheetName val="KD"/>
      <sheetName val="KS"/>
      <sheetName val="Oświetlenie "/>
      <sheetName val="Kolizje "/>
      <sheetName val="Teletechnika "/>
    </sheetNames>
    <sheetDataSet>
      <sheetData sheetId="0"/>
      <sheetData sheetId="1">
        <row r="85">
          <cell r="G85">
            <v>0</v>
          </cell>
        </row>
      </sheetData>
      <sheetData sheetId="2">
        <row r="63">
          <cell r="G63">
            <v>0</v>
          </cell>
        </row>
      </sheetData>
      <sheetData sheetId="3">
        <row r="31">
          <cell r="G31">
            <v>0</v>
          </cell>
        </row>
      </sheetData>
      <sheetData sheetId="4">
        <row r="52">
          <cell r="G52">
            <v>0</v>
          </cell>
        </row>
      </sheetData>
      <sheetData sheetId="5">
        <row r="32">
          <cell r="G32">
            <v>0</v>
          </cell>
        </row>
      </sheetData>
      <sheetData sheetId="6">
        <row r="42">
          <cell r="G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49E4-261E-4F52-BFD8-C23EEA0AD278}">
  <sheetPr>
    <tabColor rgb="FFFF0000"/>
    <pageSetUpPr fitToPage="1"/>
  </sheetPr>
  <dimension ref="A1:M29"/>
  <sheetViews>
    <sheetView showGridLines="0" view="pageBreakPreview" zoomScale="70" zoomScaleNormal="130" zoomScaleSheetLayoutView="70" zoomScalePageLayoutView="80" workbookViewId="0">
      <selection activeCell="B27" sqref="B27"/>
    </sheetView>
  </sheetViews>
  <sheetFormatPr defaultColWidth="9" defaultRowHeight="10.199999999999999"/>
  <cols>
    <col min="1" max="1" width="4.44140625" style="1" customWidth="1"/>
    <col min="2" max="2" width="37.109375" style="1" customWidth="1"/>
    <col min="3" max="3" width="58.33203125" style="3" customWidth="1"/>
    <col min="4" max="4" width="5.33203125" style="5" customWidth="1"/>
    <col min="5" max="5" width="1" style="4" customWidth="1"/>
    <col min="6" max="6" width="10.44140625" style="1" customWidth="1"/>
    <col min="7" max="7" width="11" style="1" customWidth="1"/>
    <col min="8" max="9" width="9" style="1"/>
    <col min="10" max="10" width="9" style="1" customWidth="1"/>
    <col min="11" max="16384" width="9" style="1"/>
  </cols>
  <sheetData>
    <row r="1" spans="1:13" s="2" customFormat="1" ht="30.75" customHeight="1">
      <c r="A1" s="200" t="s">
        <v>395</v>
      </c>
      <c r="B1" s="201"/>
      <c r="C1" s="201"/>
      <c r="D1" s="201"/>
      <c r="E1" s="201"/>
    </row>
    <row r="2" spans="1:13" ht="22.5" customHeight="1">
      <c r="A2" s="202"/>
      <c r="B2" s="202"/>
      <c r="C2" s="202"/>
      <c r="D2" s="202"/>
      <c r="E2" s="202"/>
      <c r="F2"/>
      <c r="G2"/>
      <c r="H2"/>
      <c r="I2"/>
      <c r="J2"/>
      <c r="K2"/>
      <c r="L2"/>
      <c r="M2"/>
    </row>
    <row r="3" spans="1:13" ht="35.25" customHeight="1">
      <c r="A3" s="210" t="s">
        <v>9</v>
      </c>
      <c r="B3" s="210"/>
      <c r="C3" s="210"/>
      <c r="D3" s="210"/>
      <c r="E3" s="6"/>
      <c r="F3"/>
      <c r="G3"/>
      <c r="H3"/>
      <c r="I3"/>
      <c r="J3"/>
      <c r="K3"/>
      <c r="L3"/>
      <c r="M3"/>
    </row>
    <row r="4" spans="1:13" ht="13.8" thickBot="1">
      <c r="A4" s="203"/>
      <c r="B4" s="203"/>
      <c r="C4" s="203"/>
      <c r="D4" s="203"/>
      <c r="E4" s="203"/>
      <c r="F4"/>
      <c r="G4"/>
      <c r="H4"/>
      <c r="I4"/>
      <c r="J4"/>
      <c r="K4"/>
      <c r="L4"/>
      <c r="M4"/>
    </row>
    <row r="5" spans="1:13" ht="21" customHeight="1">
      <c r="A5" s="204" t="s">
        <v>4</v>
      </c>
      <c r="B5" s="205"/>
      <c r="C5" s="205"/>
      <c r="D5" s="206"/>
      <c r="E5" s="156"/>
      <c r="F5" s="156"/>
      <c r="G5" s="156"/>
      <c r="H5"/>
      <c r="I5"/>
      <c r="J5"/>
      <c r="K5"/>
      <c r="L5"/>
      <c r="M5"/>
    </row>
    <row r="6" spans="1:13" ht="22.5" customHeight="1" thickBot="1">
      <c r="A6" s="207"/>
      <c r="B6" s="208"/>
      <c r="C6" s="208"/>
      <c r="D6" s="209"/>
      <c r="E6" s="156"/>
      <c r="F6" s="156"/>
      <c r="G6" s="156"/>
      <c r="H6"/>
      <c r="I6"/>
      <c r="J6"/>
      <c r="K6"/>
      <c r="L6"/>
      <c r="M6"/>
    </row>
    <row r="7" spans="1:13" ht="13.8" thickBot="1">
      <c r="A7" s="7"/>
      <c r="D7" s="8"/>
      <c r="F7"/>
      <c r="G7" s="156"/>
      <c r="H7"/>
      <c r="I7"/>
      <c r="J7"/>
      <c r="K7"/>
      <c r="L7"/>
      <c r="M7"/>
    </row>
    <row r="8" spans="1:13" ht="36" customHeight="1" thickBot="1">
      <c r="A8" s="157" t="s">
        <v>371</v>
      </c>
      <c r="B8" s="61" t="s">
        <v>0</v>
      </c>
      <c r="C8" s="61" t="s">
        <v>1</v>
      </c>
      <c r="D8" s="13"/>
      <c r="E8" s="156"/>
      <c r="F8"/>
      <c r="G8"/>
      <c r="H8"/>
      <c r="I8"/>
      <c r="J8"/>
      <c r="K8"/>
      <c r="L8"/>
      <c r="M8"/>
    </row>
    <row r="9" spans="1:13" ht="13.8" thickBot="1">
      <c r="A9" s="12"/>
      <c r="B9" s="62">
        <v>1</v>
      </c>
      <c r="C9" s="63">
        <v>2</v>
      </c>
      <c r="D9" s="13"/>
    </row>
    <row r="10" spans="1:13" ht="30" customHeight="1">
      <c r="A10" s="158">
        <v>1</v>
      </c>
      <c r="B10" s="159" t="s">
        <v>2</v>
      </c>
      <c r="C10" s="102">
        <f>[1]Drogowe!G85</f>
        <v>0</v>
      </c>
      <c r="D10" s="13"/>
    </row>
    <row r="11" spans="1:13" ht="31.2">
      <c r="A11" s="160">
        <v>2</v>
      </c>
      <c r="B11" s="161" t="s">
        <v>8</v>
      </c>
      <c r="C11" s="103">
        <f>[1]KD!G63</f>
        <v>0</v>
      </c>
      <c r="D11" s="13"/>
    </row>
    <row r="12" spans="1:13" ht="30" customHeight="1">
      <c r="A12" s="160">
        <v>3</v>
      </c>
      <c r="B12" s="161" t="s">
        <v>10</v>
      </c>
      <c r="C12" s="103">
        <f>[1]KS!G31</f>
        <v>0</v>
      </c>
      <c r="D12" s="13"/>
    </row>
    <row r="13" spans="1:13" ht="30" customHeight="1">
      <c r="A13" s="160">
        <v>4</v>
      </c>
      <c r="B13" s="161" t="s">
        <v>5</v>
      </c>
      <c r="C13" s="103">
        <f>'[1]Oświetlenie '!G52</f>
        <v>0</v>
      </c>
      <c r="D13" s="13"/>
    </row>
    <row r="14" spans="1:13" ht="30" customHeight="1">
      <c r="A14" s="160">
        <v>5</v>
      </c>
      <c r="B14" s="161" t="s">
        <v>6</v>
      </c>
      <c r="C14" s="103">
        <f>'[1]Kolizje '!G32</f>
        <v>0</v>
      </c>
      <c r="D14" s="13"/>
    </row>
    <row r="15" spans="1:13" ht="30" customHeight="1" thickBot="1">
      <c r="A15" s="162">
        <v>6</v>
      </c>
      <c r="B15" s="163" t="s">
        <v>7</v>
      </c>
      <c r="C15" s="104">
        <f>'[1]Teletechnika '!G42</f>
        <v>0</v>
      </c>
      <c r="D15" s="13"/>
    </row>
    <row r="16" spans="1:13" ht="30" customHeight="1" thickBot="1">
      <c r="A16" s="12"/>
      <c r="B16" s="151" t="s">
        <v>3</v>
      </c>
      <c r="C16" s="105">
        <f>SUM(C10:C15)</f>
        <v>0</v>
      </c>
      <c r="D16" s="13"/>
    </row>
    <row r="17" spans="1:4" ht="49.5" customHeight="1" thickBot="1">
      <c r="A17" s="164">
        <v>7</v>
      </c>
      <c r="B17" s="152" t="s">
        <v>372</v>
      </c>
      <c r="C17" s="104">
        <f>ROUND(C16*0.05,2)</f>
        <v>0</v>
      </c>
      <c r="D17" s="13"/>
    </row>
    <row r="18" spans="1:4" ht="15.6">
      <c r="A18" s="12"/>
      <c r="B18" s="165" t="s">
        <v>373</v>
      </c>
      <c r="C18" s="166">
        <f>C16+C17</f>
        <v>0</v>
      </c>
      <c r="D18" s="13"/>
    </row>
    <row r="19" spans="1:4" ht="15.6">
      <c r="A19" s="12"/>
      <c r="B19" s="167" t="s">
        <v>374</v>
      </c>
      <c r="C19" s="168">
        <f>C18*1.23</f>
        <v>0</v>
      </c>
      <c r="D19" s="13"/>
    </row>
    <row r="20" spans="1:4" ht="16.2" thickBot="1">
      <c r="A20" s="12"/>
      <c r="B20" s="169" t="s">
        <v>375</v>
      </c>
      <c r="C20" s="170">
        <f>C18+C19</f>
        <v>0</v>
      </c>
      <c r="D20" s="13"/>
    </row>
    <row r="21" spans="1:4" ht="13.2">
      <c r="A21" s="12"/>
      <c r="B21" s="14"/>
      <c r="C21" s="14"/>
      <c r="D21" s="13"/>
    </row>
    <row r="22" spans="1:4" ht="13.5" customHeight="1">
      <c r="A22" s="64"/>
      <c r="B22" s="197"/>
      <c r="C22" s="197"/>
      <c r="D22" s="65"/>
    </row>
    <row r="23" spans="1:4">
      <c r="A23" s="7"/>
      <c r="B23" s="197"/>
      <c r="C23" s="197"/>
      <c r="D23" s="8"/>
    </row>
    <row r="24" spans="1:4" ht="10.8" thickBot="1">
      <c r="A24" s="9"/>
      <c r="B24" s="198"/>
      <c r="C24" s="198"/>
      <c r="D24" s="10"/>
    </row>
    <row r="26" spans="1:4" ht="16.5" customHeight="1">
      <c r="C26" s="199"/>
    </row>
    <row r="27" spans="1:4" ht="40.799999999999997">
      <c r="B27" s="218" t="s">
        <v>396</v>
      </c>
      <c r="C27" s="199"/>
    </row>
    <row r="28" spans="1:4">
      <c r="B28" s="11"/>
      <c r="C28" s="199"/>
    </row>
    <row r="29" spans="1:4">
      <c r="B29" s="11"/>
      <c r="C29" s="66"/>
    </row>
  </sheetData>
  <mergeCells count="7">
    <mergeCell ref="B22:C24"/>
    <mergeCell ref="C26:C28"/>
    <mergeCell ref="A1:E1"/>
    <mergeCell ref="A2:E2"/>
    <mergeCell ref="A4:E4"/>
    <mergeCell ref="A5:D6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differentFirst="1">
    <oddFooter>&amp;LZarząd Dróg Powiatowych w Poznaniu&amp;RStrona &amp;P z &amp;N</oddFooter>
    <firstFooter>&amp;R&amp;"Times New Roman,Normalny"Strona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7F09-93B8-4253-9083-2C15089F8D54}">
  <sheetPr>
    <tabColor theme="2" tint="-0.249977111117893"/>
    <pageSetUpPr fitToPage="1"/>
  </sheetPr>
  <dimension ref="A1:O99"/>
  <sheetViews>
    <sheetView topLeftCell="A82" zoomScale="115" zoomScaleNormal="115" workbookViewId="0">
      <selection activeCell="C97" sqref="C97"/>
    </sheetView>
  </sheetViews>
  <sheetFormatPr defaultRowHeight="13.2"/>
  <cols>
    <col min="2" max="2" width="11.6640625" customWidth="1"/>
    <col min="3" max="3" width="64.5546875" customWidth="1"/>
    <col min="4" max="4" width="7" customWidth="1"/>
    <col min="5" max="5" width="10.33203125" customWidth="1"/>
    <col min="6" max="7" width="15.33203125" customWidth="1"/>
  </cols>
  <sheetData>
    <row r="1" spans="1:7">
      <c r="A1" s="214" t="s">
        <v>397</v>
      </c>
      <c r="B1" s="214"/>
      <c r="C1" s="214"/>
      <c r="D1" s="214"/>
      <c r="E1" s="214"/>
      <c r="F1" s="214"/>
      <c r="G1" s="214"/>
    </row>
    <row r="2" spans="1:7">
      <c r="A2" s="214"/>
      <c r="B2" s="214"/>
      <c r="C2" s="214"/>
      <c r="D2" s="214"/>
      <c r="E2" s="214"/>
      <c r="F2" s="214"/>
      <c r="G2" s="214"/>
    </row>
    <row r="3" spans="1:7" ht="28.5" customHeight="1">
      <c r="A3" s="215" t="s">
        <v>9</v>
      </c>
      <c r="B3" s="215"/>
      <c r="C3" s="215"/>
      <c r="D3" s="215"/>
      <c r="E3" s="215"/>
      <c r="F3" s="215"/>
      <c r="G3" s="215"/>
    </row>
    <row r="4" spans="1:7" ht="15" customHeight="1">
      <c r="A4" s="215"/>
      <c r="B4" s="215"/>
      <c r="C4" s="215"/>
      <c r="D4" s="215"/>
      <c r="E4" s="215"/>
      <c r="F4" s="215"/>
      <c r="G4" s="215"/>
    </row>
    <row r="5" spans="1:7">
      <c r="A5" s="216" t="s">
        <v>202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57" t="s">
        <v>91</v>
      </c>
      <c r="B7" s="58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34" customFormat="1">
      <c r="A8" s="38" t="s">
        <v>127</v>
      </c>
      <c r="B8" s="39" t="s">
        <v>92</v>
      </c>
      <c r="C8" s="40" t="s">
        <v>11</v>
      </c>
      <c r="D8" s="41"/>
      <c r="E8" s="41"/>
      <c r="F8" s="42"/>
      <c r="G8" s="43"/>
    </row>
    <row r="9" spans="1:7" ht="26.4">
      <c r="A9" s="44" t="s">
        <v>96</v>
      </c>
      <c r="B9" s="16" t="s">
        <v>92</v>
      </c>
      <c r="C9" s="24" t="s">
        <v>12</v>
      </c>
      <c r="D9" s="15" t="s">
        <v>13</v>
      </c>
      <c r="E9" s="19">
        <v>1</v>
      </c>
      <c r="F9" s="22"/>
      <c r="G9" s="45">
        <f>ROUND(F9*E9,2)</f>
        <v>0</v>
      </c>
    </row>
    <row r="10" spans="1:7" s="34" customFormat="1">
      <c r="A10" s="46" t="s">
        <v>128</v>
      </c>
      <c r="B10" s="29" t="s">
        <v>370</v>
      </c>
      <c r="C10" s="37" t="s">
        <v>14</v>
      </c>
      <c r="D10" s="30"/>
      <c r="E10" s="35"/>
      <c r="F10" s="32"/>
      <c r="G10" s="47"/>
    </row>
    <row r="11" spans="1:7">
      <c r="A11" s="44" t="s">
        <v>129</v>
      </c>
      <c r="B11" s="16" t="s">
        <v>93</v>
      </c>
      <c r="C11" s="24" t="s">
        <v>15</v>
      </c>
      <c r="D11" s="15" t="s">
        <v>16</v>
      </c>
      <c r="E11" s="19">
        <v>0.98</v>
      </c>
      <c r="F11" s="22"/>
      <c r="G11" s="45">
        <f>ROUND(F11*E11,2)</f>
        <v>0</v>
      </c>
    </row>
    <row r="12" spans="1:7">
      <c r="A12" s="44" t="s">
        <v>130</v>
      </c>
      <c r="B12" s="16" t="s">
        <v>93</v>
      </c>
      <c r="C12" s="24" t="s">
        <v>17</v>
      </c>
      <c r="D12" s="15" t="s">
        <v>13</v>
      </c>
      <c r="E12" s="19">
        <v>1</v>
      </c>
      <c r="F12" s="22"/>
      <c r="G12" s="45">
        <f t="shared" ref="G12:G55" si="0">ROUND(F12*E12,2)</f>
        <v>0</v>
      </c>
    </row>
    <row r="13" spans="1:7" s="34" customFormat="1">
      <c r="A13" s="46" t="s">
        <v>131</v>
      </c>
      <c r="B13" s="29" t="s">
        <v>94</v>
      </c>
      <c r="C13" s="37" t="s">
        <v>18</v>
      </c>
      <c r="D13" s="30"/>
      <c r="E13" s="35"/>
      <c r="F13" s="32"/>
      <c r="G13" s="48"/>
    </row>
    <row r="14" spans="1:7">
      <c r="A14" s="44" t="s">
        <v>132</v>
      </c>
      <c r="B14" s="16" t="s">
        <v>94</v>
      </c>
      <c r="C14" s="193" t="s">
        <v>391</v>
      </c>
      <c r="D14" s="15" t="s">
        <v>19</v>
      </c>
      <c r="E14" s="21">
        <v>3</v>
      </c>
      <c r="F14" s="22"/>
      <c r="G14" s="45">
        <f t="shared" si="0"/>
        <v>0</v>
      </c>
    </row>
    <row r="15" spans="1:7">
      <c r="A15" s="44" t="s">
        <v>133</v>
      </c>
      <c r="B15" s="16" t="s">
        <v>94</v>
      </c>
      <c r="C15" s="193" t="s">
        <v>390</v>
      </c>
      <c r="D15" s="15" t="s">
        <v>19</v>
      </c>
      <c r="E15" s="21">
        <v>17</v>
      </c>
      <c r="F15" s="22"/>
      <c r="G15" s="45">
        <f t="shared" si="0"/>
        <v>0</v>
      </c>
    </row>
    <row r="16" spans="1:7">
      <c r="A16" s="44" t="s">
        <v>134</v>
      </c>
      <c r="B16" s="16" t="s">
        <v>94</v>
      </c>
      <c r="C16" s="193" t="s">
        <v>389</v>
      </c>
      <c r="D16" s="15" t="s">
        <v>19</v>
      </c>
      <c r="E16" s="21">
        <v>3</v>
      </c>
      <c r="F16" s="22"/>
      <c r="G16" s="45">
        <f t="shared" si="0"/>
        <v>0</v>
      </c>
    </row>
    <row r="17" spans="1:15" ht="14.25" customHeight="1">
      <c r="A17" s="44" t="s">
        <v>135</v>
      </c>
      <c r="B17" s="16" t="s">
        <v>94</v>
      </c>
      <c r="C17" s="193" t="s">
        <v>388</v>
      </c>
      <c r="D17" s="15" t="s">
        <v>19</v>
      </c>
      <c r="E17" s="21">
        <v>23</v>
      </c>
      <c r="F17" s="22"/>
      <c r="G17" s="45">
        <f t="shared" si="0"/>
        <v>0</v>
      </c>
    </row>
    <row r="18" spans="1:15" ht="14.25" customHeight="1">
      <c r="A18" s="44" t="s">
        <v>137</v>
      </c>
      <c r="B18" s="16" t="s">
        <v>94</v>
      </c>
      <c r="C18" s="24" t="s">
        <v>376</v>
      </c>
      <c r="D18" s="15" t="s">
        <v>19</v>
      </c>
      <c r="E18" s="21">
        <v>40</v>
      </c>
      <c r="F18" s="22"/>
      <c r="G18" s="45">
        <f t="shared" si="0"/>
        <v>0</v>
      </c>
      <c r="H18" s="155"/>
    </row>
    <row r="19" spans="1:15" s="34" customFormat="1">
      <c r="A19" s="46" t="s">
        <v>136</v>
      </c>
      <c r="B19" s="29" t="s">
        <v>94</v>
      </c>
      <c r="C19" s="37" t="s">
        <v>20</v>
      </c>
      <c r="D19" s="30"/>
      <c r="E19" s="31"/>
      <c r="F19" s="32"/>
      <c r="G19" s="48"/>
    </row>
    <row r="20" spans="1:15" ht="26.4">
      <c r="A20" s="44" t="s">
        <v>380</v>
      </c>
      <c r="B20" s="16" t="s">
        <v>94</v>
      </c>
      <c r="C20" s="24" t="s">
        <v>21</v>
      </c>
      <c r="D20" s="15" t="s">
        <v>22</v>
      </c>
      <c r="E20" s="21">
        <v>634</v>
      </c>
      <c r="F20" s="22"/>
      <c r="G20" s="45">
        <f t="shared" si="0"/>
        <v>0</v>
      </c>
    </row>
    <row r="21" spans="1:15" s="34" customFormat="1">
      <c r="A21" s="46" t="s">
        <v>138</v>
      </c>
      <c r="B21" s="29" t="s">
        <v>95</v>
      </c>
      <c r="C21" s="37" t="s">
        <v>23</v>
      </c>
      <c r="D21" s="30"/>
      <c r="E21" s="31"/>
      <c r="F21" s="32"/>
      <c r="G21" s="48"/>
      <c r="O21" s="189"/>
    </row>
    <row r="22" spans="1:15">
      <c r="A22" s="44" t="s">
        <v>381</v>
      </c>
      <c r="B22" s="16" t="s">
        <v>95</v>
      </c>
      <c r="C22" s="24" t="s">
        <v>24</v>
      </c>
      <c r="D22" s="15" t="s">
        <v>25</v>
      </c>
      <c r="E22" s="21">
        <v>8</v>
      </c>
      <c r="F22" s="22"/>
      <c r="G22" s="45">
        <f t="shared" si="0"/>
        <v>0</v>
      </c>
      <c r="O22" s="190"/>
    </row>
    <row r="23" spans="1:15" ht="25.5" customHeight="1">
      <c r="A23" s="44" t="s">
        <v>139</v>
      </c>
      <c r="B23" s="16" t="s">
        <v>95</v>
      </c>
      <c r="C23" s="172" t="s">
        <v>379</v>
      </c>
      <c r="D23" s="15" t="s">
        <v>25</v>
      </c>
      <c r="E23" s="21">
        <v>6223</v>
      </c>
      <c r="F23" s="22"/>
      <c r="G23" s="45">
        <f t="shared" si="0"/>
        <v>0</v>
      </c>
      <c r="L23" s="34"/>
      <c r="M23" s="34"/>
      <c r="O23" s="190"/>
    </row>
    <row r="24" spans="1:15">
      <c r="A24" s="44" t="s">
        <v>140</v>
      </c>
      <c r="B24" s="16" t="s">
        <v>95</v>
      </c>
      <c r="C24" s="24" t="s">
        <v>26</v>
      </c>
      <c r="D24" s="15" t="s">
        <v>25</v>
      </c>
      <c r="E24" s="21">
        <v>2294</v>
      </c>
      <c r="F24" s="22"/>
      <c r="G24" s="45">
        <f t="shared" si="0"/>
        <v>0</v>
      </c>
      <c r="O24" s="190"/>
    </row>
    <row r="25" spans="1:15" ht="26.4">
      <c r="A25" s="44" t="s">
        <v>141</v>
      </c>
      <c r="B25" s="16" t="s">
        <v>95</v>
      </c>
      <c r="C25" s="24" t="s">
        <v>27</v>
      </c>
      <c r="D25" s="15" t="s">
        <v>25</v>
      </c>
      <c r="E25" s="21">
        <v>905</v>
      </c>
      <c r="F25" s="22"/>
      <c r="G25" s="45">
        <f t="shared" si="0"/>
        <v>0</v>
      </c>
      <c r="O25" s="190"/>
    </row>
    <row r="26" spans="1:15">
      <c r="A26" s="44" t="s">
        <v>142</v>
      </c>
      <c r="B26" s="16" t="s">
        <v>95</v>
      </c>
      <c r="C26" s="24" t="s">
        <v>28</v>
      </c>
      <c r="D26" s="15" t="s">
        <v>29</v>
      </c>
      <c r="E26" s="21">
        <v>2166</v>
      </c>
      <c r="F26" s="22"/>
      <c r="G26" s="45">
        <f t="shared" si="0"/>
        <v>0</v>
      </c>
      <c r="L26" s="34"/>
      <c r="O26" s="190"/>
    </row>
    <row r="27" spans="1:15">
      <c r="A27" s="44" t="s">
        <v>143</v>
      </c>
      <c r="B27" s="16" t="s">
        <v>95</v>
      </c>
      <c r="C27" s="24" t="s">
        <v>30</v>
      </c>
      <c r="D27" s="15" t="s">
        <v>29</v>
      </c>
      <c r="E27" s="21">
        <v>990</v>
      </c>
      <c r="F27" s="22"/>
      <c r="G27" s="45">
        <f t="shared" si="0"/>
        <v>0</v>
      </c>
      <c r="O27" s="190"/>
    </row>
    <row r="28" spans="1:15">
      <c r="A28" s="44" t="s">
        <v>144</v>
      </c>
      <c r="B28" s="16" t="s">
        <v>95</v>
      </c>
      <c r="C28" s="24" t="s">
        <v>31</v>
      </c>
      <c r="D28" s="15" t="s">
        <v>29</v>
      </c>
      <c r="E28" s="21">
        <v>4</v>
      </c>
      <c r="F28" s="22"/>
      <c r="G28" s="45">
        <f t="shared" si="0"/>
        <v>0</v>
      </c>
      <c r="O28" s="190"/>
    </row>
    <row r="29" spans="1:15">
      <c r="A29" s="44" t="s">
        <v>145</v>
      </c>
      <c r="B29" s="16" t="s">
        <v>95</v>
      </c>
      <c r="C29" s="24" t="s">
        <v>32</v>
      </c>
      <c r="D29" s="15" t="s">
        <v>19</v>
      </c>
      <c r="E29" s="21">
        <v>16</v>
      </c>
      <c r="F29" s="22"/>
      <c r="G29" s="45">
        <f t="shared" si="0"/>
        <v>0</v>
      </c>
      <c r="L29" s="34"/>
      <c r="O29" s="190"/>
    </row>
    <row r="30" spans="1:15">
      <c r="A30" s="44" t="s">
        <v>146</v>
      </c>
      <c r="B30" s="16" t="s">
        <v>95</v>
      </c>
      <c r="C30" s="24" t="s">
        <v>33</v>
      </c>
      <c r="D30" s="15" t="s">
        <v>19</v>
      </c>
      <c r="E30" s="21">
        <v>34</v>
      </c>
      <c r="F30" s="22"/>
      <c r="G30" s="45">
        <f t="shared" si="0"/>
        <v>0</v>
      </c>
      <c r="O30" s="190"/>
    </row>
    <row r="31" spans="1:15">
      <c r="A31" s="44" t="s">
        <v>147</v>
      </c>
      <c r="B31" s="16" t="s">
        <v>95</v>
      </c>
      <c r="C31" s="24" t="s">
        <v>34</v>
      </c>
      <c r="D31" s="15" t="s">
        <v>19</v>
      </c>
      <c r="E31" s="21">
        <v>43</v>
      </c>
      <c r="F31" s="22"/>
      <c r="G31" s="45">
        <f t="shared" si="0"/>
        <v>0</v>
      </c>
      <c r="O31" s="190"/>
    </row>
    <row r="32" spans="1:15">
      <c r="A32" s="44" t="s">
        <v>148</v>
      </c>
      <c r="B32" s="16" t="s">
        <v>95</v>
      </c>
      <c r="C32" s="24" t="s">
        <v>35</v>
      </c>
      <c r="D32" s="15" t="s">
        <v>19</v>
      </c>
      <c r="E32" s="21">
        <v>18</v>
      </c>
      <c r="F32" s="22"/>
      <c r="G32" s="45">
        <f t="shared" si="0"/>
        <v>0</v>
      </c>
      <c r="L32" s="34"/>
      <c r="O32" s="190"/>
    </row>
    <row r="33" spans="1:15">
      <c r="A33" s="44" t="s">
        <v>149</v>
      </c>
      <c r="B33" s="16" t="s">
        <v>95</v>
      </c>
      <c r="C33" s="24" t="s">
        <v>36</v>
      </c>
      <c r="D33" s="15" t="s">
        <v>19</v>
      </c>
      <c r="E33" s="21">
        <v>1</v>
      </c>
      <c r="F33" s="22"/>
      <c r="G33" s="45">
        <f t="shared" si="0"/>
        <v>0</v>
      </c>
      <c r="O33" s="190"/>
    </row>
    <row r="34" spans="1:15" ht="39.6">
      <c r="A34" s="44" t="s">
        <v>151</v>
      </c>
      <c r="B34" s="16" t="s">
        <v>95</v>
      </c>
      <c r="C34" s="24" t="s">
        <v>37</v>
      </c>
      <c r="D34" s="15" t="s">
        <v>29</v>
      </c>
      <c r="E34" s="21">
        <v>35</v>
      </c>
      <c r="F34" s="22"/>
      <c r="G34" s="45">
        <f t="shared" si="0"/>
        <v>0</v>
      </c>
      <c r="O34" s="190"/>
    </row>
    <row r="35" spans="1:15">
      <c r="A35" s="44" t="s">
        <v>154</v>
      </c>
      <c r="B35" s="16" t="s">
        <v>95</v>
      </c>
      <c r="C35" s="193" t="s">
        <v>392</v>
      </c>
      <c r="D35" s="15" t="s">
        <v>19</v>
      </c>
      <c r="E35" s="21">
        <v>23</v>
      </c>
      <c r="F35" s="22"/>
      <c r="G35" s="45">
        <f t="shared" si="0"/>
        <v>0</v>
      </c>
      <c r="O35" s="190"/>
    </row>
    <row r="36" spans="1:15" s="34" customFormat="1">
      <c r="A36" s="46" t="s">
        <v>150</v>
      </c>
      <c r="B36" s="29" t="s">
        <v>97</v>
      </c>
      <c r="C36" s="37" t="s">
        <v>38</v>
      </c>
      <c r="D36" s="30"/>
      <c r="E36" s="31"/>
      <c r="F36" s="32"/>
      <c r="G36" s="48"/>
      <c r="K36"/>
      <c r="O36" s="190"/>
    </row>
    <row r="37" spans="1:15" ht="26.4">
      <c r="A37" s="44" t="s">
        <v>154</v>
      </c>
      <c r="B37" s="16" t="s">
        <v>98</v>
      </c>
      <c r="C37" s="24" t="s">
        <v>153</v>
      </c>
      <c r="D37" s="15" t="s">
        <v>22</v>
      </c>
      <c r="E37" s="21">
        <v>6626</v>
      </c>
      <c r="F37" s="22"/>
      <c r="G37" s="45">
        <f t="shared" si="0"/>
        <v>0</v>
      </c>
      <c r="O37" s="190"/>
    </row>
    <row r="38" spans="1:15" ht="26.4">
      <c r="A38" s="44" t="s">
        <v>155</v>
      </c>
      <c r="B38" s="16" t="s">
        <v>99</v>
      </c>
      <c r="C38" s="24" t="s">
        <v>39</v>
      </c>
      <c r="D38" s="15" t="s">
        <v>22</v>
      </c>
      <c r="E38" s="21">
        <v>339</v>
      </c>
      <c r="F38" s="22"/>
      <c r="G38" s="45">
        <f t="shared" si="0"/>
        <v>0</v>
      </c>
      <c r="O38" s="190"/>
    </row>
    <row r="39" spans="1:15" s="33" customFormat="1">
      <c r="A39" s="46" t="s">
        <v>152</v>
      </c>
      <c r="B39" s="29" t="s">
        <v>100</v>
      </c>
      <c r="C39" s="37" t="s">
        <v>40</v>
      </c>
      <c r="D39" s="30"/>
      <c r="E39" s="31"/>
      <c r="F39" s="32"/>
      <c r="G39" s="48"/>
      <c r="K39"/>
      <c r="L39" s="34"/>
      <c r="O39" s="190"/>
    </row>
    <row r="40" spans="1:15">
      <c r="A40" s="44" t="s">
        <v>156</v>
      </c>
      <c r="B40" s="28" t="s">
        <v>101</v>
      </c>
      <c r="C40" s="24" t="s">
        <v>41</v>
      </c>
      <c r="D40" s="15" t="s">
        <v>25</v>
      </c>
      <c r="E40" s="21">
        <v>13064</v>
      </c>
      <c r="F40" s="22"/>
      <c r="G40" s="45">
        <f t="shared" si="0"/>
        <v>0</v>
      </c>
      <c r="O40" s="190"/>
    </row>
    <row r="41" spans="1:15" ht="40.200000000000003">
      <c r="A41" s="44" t="s">
        <v>157</v>
      </c>
      <c r="B41" s="16" t="s">
        <v>102</v>
      </c>
      <c r="C41" s="24" t="s">
        <v>103</v>
      </c>
      <c r="D41" s="15" t="s">
        <v>25</v>
      </c>
      <c r="E41" s="21">
        <v>8097.5</v>
      </c>
      <c r="F41" s="22"/>
      <c r="G41" s="45">
        <f t="shared" si="0"/>
        <v>0</v>
      </c>
      <c r="O41" s="190"/>
    </row>
    <row r="42" spans="1:15">
      <c r="A42" s="44" t="s">
        <v>158</v>
      </c>
      <c r="B42" s="16" t="s">
        <v>102</v>
      </c>
      <c r="C42" s="24" t="s">
        <v>42</v>
      </c>
      <c r="D42" s="15" t="s">
        <v>25</v>
      </c>
      <c r="E42" s="21">
        <v>357</v>
      </c>
      <c r="F42" s="22"/>
      <c r="G42" s="45">
        <f t="shared" si="0"/>
        <v>0</v>
      </c>
      <c r="L42" s="34"/>
      <c r="O42" s="190"/>
    </row>
    <row r="43" spans="1:15" ht="26.4">
      <c r="A43" s="44" t="s">
        <v>159</v>
      </c>
      <c r="B43" s="16" t="s">
        <v>102</v>
      </c>
      <c r="C43" s="24" t="s">
        <v>43</v>
      </c>
      <c r="D43" s="15" t="s">
        <v>25</v>
      </c>
      <c r="E43" s="21">
        <v>1457</v>
      </c>
      <c r="F43" s="22"/>
      <c r="G43" s="45">
        <f t="shared" si="0"/>
        <v>0</v>
      </c>
      <c r="O43" s="190"/>
    </row>
    <row r="44" spans="1:15">
      <c r="A44" s="44" t="s">
        <v>160</v>
      </c>
      <c r="B44" s="16" t="s">
        <v>104</v>
      </c>
      <c r="C44" s="24" t="s">
        <v>44</v>
      </c>
      <c r="D44" s="15" t="s">
        <v>25</v>
      </c>
      <c r="E44" s="21">
        <v>41965</v>
      </c>
      <c r="F44" s="22"/>
      <c r="G44" s="45">
        <f t="shared" si="0"/>
        <v>0</v>
      </c>
      <c r="O44" s="190"/>
    </row>
    <row r="45" spans="1:15">
      <c r="A45" s="44" t="s">
        <v>161</v>
      </c>
      <c r="B45" s="16" t="s">
        <v>104</v>
      </c>
      <c r="C45" s="24" t="s">
        <v>45</v>
      </c>
      <c r="D45" s="15" t="s">
        <v>25</v>
      </c>
      <c r="E45" s="21">
        <v>7187</v>
      </c>
      <c r="F45" s="22"/>
      <c r="G45" s="45">
        <f t="shared" si="0"/>
        <v>0</v>
      </c>
      <c r="L45" s="34"/>
      <c r="O45" s="190"/>
    </row>
    <row r="46" spans="1:15">
      <c r="A46" s="44" t="s">
        <v>162</v>
      </c>
      <c r="B46" s="16" t="s">
        <v>104</v>
      </c>
      <c r="C46" s="24" t="s">
        <v>46</v>
      </c>
      <c r="D46" s="15" t="s">
        <v>25</v>
      </c>
      <c r="E46" s="21">
        <v>14087</v>
      </c>
      <c r="F46" s="22"/>
      <c r="G46" s="45">
        <f t="shared" si="0"/>
        <v>0</v>
      </c>
      <c r="O46" s="190"/>
    </row>
    <row r="47" spans="1:15">
      <c r="A47" s="44" t="s">
        <v>163</v>
      </c>
      <c r="B47" s="16" t="s">
        <v>104</v>
      </c>
      <c r="C47" s="24" t="s">
        <v>47</v>
      </c>
      <c r="D47" s="15" t="s">
        <v>25</v>
      </c>
      <c r="E47" s="21">
        <v>14087</v>
      </c>
      <c r="F47" s="22"/>
      <c r="G47" s="45">
        <f t="shared" si="0"/>
        <v>0</v>
      </c>
      <c r="O47" s="190"/>
    </row>
    <row r="48" spans="1:15" ht="26.4">
      <c r="A48" s="44" t="s">
        <v>164</v>
      </c>
      <c r="B48" s="16" t="s">
        <v>105</v>
      </c>
      <c r="C48" s="24" t="s">
        <v>48</v>
      </c>
      <c r="D48" s="15" t="s">
        <v>25</v>
      </c>
      <c r="E48" s="21">
        <v>2470</v>
      </c>
      <c r="F48" s="22"/>
      <c r="G48" s="45">
        <f t="shared" si="0"/>
        <v>0</v>
      </c>
      <c r="O48" s="190"/>
    </row>
    <row r="49" spans="1:15" ht="39.6">
      <c r="A49" s="44" t="s">
        <v>165</v>
      </c>
      <c r="B49" s="16" t="s">
        <v>105</v>
      </c>
      <c r="C49" s="24" t="s">
        <v>49</v>
      </c>
      <c r="D49" s="15" t="s">
        <v>25</v>
      </c>
      <c r="E49" s="21">
        <v>8644</v>
      </c>
      <c r="F49" s="22"/>
      <c r="G49" s="45">
        <f t="shared" si="0"/>
        <v>0</v>
      </c>
      <c r="O49" s="190"/>
    </row>
    <row r="50" spans="1:15" ht="26.4">
      <c r="A50" s="44" t="s">
        <v>166</v>
      </c>
      <c r="B50" s="16" t="s">
        <v>106</v>
      </c>
      <c r="C50" s="24" t="s">
        <v>50</v>
      </c>
      <c r="D50" s="15" t="s">
        <v>25</v>
      </c>
      <c r="E50" s="21">
        <v>2470</v>
      </c>
      <c r="F50" s="22"/>
      <c r="G50" s="45">
        <f t="shared" si="0"/>
        <v>0</v>
      </c>
      <c r="O50" s="190"/>
    </row>
    <row r="51" spans="1:15" ht="26.4">
      <c r="A51" s="44" t="s">
        <v>167</v>
      </c>
      <c r="B51" s="16" t="s">
        <v>106</v>
      </c>
      <c r="C51" s="24" t="s">
        <v>51</v>
      </c>
      <c r="D51" s="15" t="s">
        <v>25</v>
      </c>
      <c r="E51" s="21">
        <v>8780</v>
      </c>
      <c r="F51" s="22"/>
      <c r="G51" s="45">
        <f t="shared" si="0"/>
        <v>0</v>
      </c>
      <c r="O51" s="190"/>
    </row>
    <row r="52" spans="1:15" ht="26.4">
      <c r="A52" s="44" t="s">
        <v>168</v>
      </c>
      <c r="B52" s="16" t="s">
        <v>106</v>
      </c>
      <c r="C52" s="24" t="s">
        <v>52</v>
      </c>
      <c r="D52" s="15" t="s">
        <v>25</v>
      </c>
      <c r="E52" s="21">
        <v>9619</v>
      </c>
      <c r="F52" s="22"/>
      <c r="G52" s="45">
        <f t="shared" si="0"/>
        <v>0</v>
      </c>
      <c r="O52" s="190"/>
    </row>
    <row r="53" spans="1:15" ht="26.4">
      <c r="A53" s="44" t="s">
        <v>169</v>
      </c>
      <c r="B53" s="16" t="s">
        <v>107</v>
      </c>
      <c r="C53" s="24" t="s">
        <v>53</v>
      </c>
      <c r="D53" s="15" t="s">
        <v>25</v>
      </c>
      <c r="E53" s="21">
        <v>6830</v>
      </c>
      <c r="F53" s="22"/>
      <c r="G53" s="45">
        <f t="shared" si="0"/>
        <v>0</v>
      </c>
      <c r="O53" s="190"/>
    </row>
    <row r="54" spans="1:15" s="33" customFormat="1">
      <c r="A54" s="46" t="s">
        <v>171</v>
      </c>
      <c r="B54" s="29" t="s">
        <v>108</v>
      </c>
      <c r="C54" s="37" t="s">
        <v>54</v>
      </c>
      <c r="D54" s="30"/>
      <c r="E54" s="31"/>
      <c r="F54" s="32"/>
      <c r="G54" s="48"/>
      <c r="K54"/>
      <c r="L54"/>
      <c r="O54" s="190"/>
    </row>
    <row r="55" spans="1:15" ht="26.4">
      <c r="A55" s="44" t="s">
        <v>170</v>
      </c>
      <c r="B55" s="28" t="s">
        <v>109</v>
      </c>
      <c r="C55" s="24" t="s">
        <v>55</v>
      </c>
      <c r="D55" s="15" t="s">
        <v>25</v>
      </c>
      <c r="E55" s="21">
        <v>357</v>
      </c>
      <c r="F55" s="22"/>
      <c r="G55" s="45">
        <f t="shared" si="0"/>
        <v>0</v>
      </c>
      <c r="O55" s="190"/>
    </row>
    <row r="56" spans="1:15" ht="39.6">
      <c r="A56" s="44" t="s">
        <v>173</v>
      </c>
      <c r="B56" s="16" t="s">
        <v>110</v>
      </c>
      <c r="C56" s="24" t="s">
        <v>56</v>
      </c>
      <c r="D56" s="15" t="s">
        <v>25</v>
      </c>
      <c r="E56" s="21">
        <v>7257</v>
      </c>
      <c r="F56" s="22"/>
      <c r="G56" s="45">
        <f t="shared" ref="G56:G87" si="1">ROUND(F56*E56,2)</f>
        <v>0</v>
      </c>
      <c r="O56" s="190"/>
    </row>
    <row r="57" spans="1:15">
      <c r="A57" s="44" t="s">
        <v>174</v>
      </c>
      <c r="B57" s="16" t="s">
        <v>110</v>
      </c>
      <c r="C57" s="24" t="s">
        <v>57</v>
      </c>
      <c r="D57" s="15" t="s">
        <v>25</v>
      </c>
      <c r="E57" s="21">
        <v>30</v>
      </c>
      <c r="F57" s="22"/>
      <c r="G57" s="45">
        <f t="shared" si="1"/>
        <v>0</v>
      </c>
      <c r="O57" s="190"/>
    </row>
    <row r="58" spans="1:15" ht="26.4">
      <c r="A58" s="44" t="s">
        <v>175</v>
      </c>
      <c r="B58" s="16" t="s">
        <v>111</v>
      </c>
      <c r="C58" s="24" t="s">
        <v>58</v>
      </c>
      <c r="D58" s="15" t="s">
        <v>25</v>
      </c>
      <c r="E58" s="21">
        <v>20</v>
      </c>
      <c r="F58" s="22"/>
      <c r="G58" s="45">
        <f t="shared" si="1"/>
        <v>0</v>
      </c>
      <c r="O58" s="190"/>
    </row>
    <row r="59" spans="1:15" ht="26.4">
      <c r="A59" s="44" t="s">
        <v>176</v>
      </c>
      <c r="B59" s="16" t="s">
        <v>111</v>
      </c>
      <c r="C59" s="24" t="s">
        <v>59</v>
      </c>
      <c r="D59" s="15" t="s">
        <v>25</v>
      </c>
      <c r="E59" s="21">
        <v>40</v>
      </c>
      <c r="F59" s="22"/>
      <c r="G59" s="45">
        <f t="shared" si="1"/>
        <v>0</v>
      </c>
      <c r="O59" s="190"/>
    </row>
    <row r="60" spans="1:15">
      <c r="A60" s="44" t="s">
        <v>177</v>
      </c>
      <c r="B60" s="28" t="s">
        <v>111</v>
      </c>
      <c r="C60" s="173" t="s">
        <v>385</v>
      </c>
      <c r="D60" s="174" t="s">
        <v>25</v>
      </c>
      <c r="E60" s="175">
        <v>6223</v>
      </c>
      <c r="F60" s="22"/>
      <c r="G60" s="45">
        <f t="shared" si="1"/>
        <v>0</v>
      </c>
      <c r="O60" s="190"/>
    </row>
    <row r="61" spans="1:15" ht="26.4">
      <c r="A61" s="44" t="s">
        <v>178</v>
      </c>
      <c r="B61" s="16" t="s">
        <v>112</v>
      </c>
      <c r="C61" s="24" t="s">
        <v>60</v>
      </c>
      <c r="D61" s="15" t="s">
        <v>25</v>
      </c>
      <c r="E61" s="21">
        <v>6900</v>
      </c>
      <c r="F61" s="22"/>
      <c r="G61" s="45">
        <f t="shared" si="1"/>
        <v>0</v>
      </c>
      <c r="O61" s="190"/>
    </row>
    <row r="62" spans="1:15" ht="26.25" customHeight="1">
      <c r="A62" s="44" t="s">
        <v>382</v>
      </c>
      <c r="B62" s="16" t="s">
        <v>113</v>
      </c>
      <c r="C62" s="24" t="s">
        <v>61</v>
      </c>
      <c r="D62" s="15" t="s">
        <v>25</v>
      </c>
      <c r="E62" s="21">
        <v>3002</v>
      </c>
      <c r="F62" s="22"/>
      <c r="G62" s="45">
        <f t="shared" si="1"/>
        <v>0</v>
      </c>
    </row>
    <row r="63" spans="1:15" ht="26.4">
      <c r="A63" s="44" t="s">
        <v>179</v>
      </c>
      <c r="B63" s="16" t="s">
        <v>113</v>
      </c>
      <c r="C63" s="24" t="s">
        <v>62</v>
      </c>
      <c r="D63" s="15" t="s">
        <v>25</v>
      </c>
      <c r="E63" s="21">
        <v>925</v>
      </c>
      <c r="F63" s="22"/>
      <c r="G63" s="45">
        <f t="shared" si="1"/>
        <v>0</v>
      </c>
    </row>
    <row r="64" spans="1:15" s="33" customFormat="1">
      <c r="A64" s="46" t="s">
        <v>172</v>
      </c>
      <c r="B64" s="29" t="s">
        <v>114</v>
      </c>
      <c r="C64" s="37" t="s">
        <v>63</v>
      </c>
      <c r="D64" s="30"/>
      <c r="E64" s="31"/>
      <c r="F64" s="32"/>
      <c r="G64" s="48">
        <f t="shared" si="1"/>
        <v>0</v>
      </c>
    </row>
    <row r="65" spans="1:8">
      <c r="A65" s="44" t="s">
        <v>180</v>
      </c>
      <c r="B65" s="16" t="s">
        <v>115</v>
      </c>
      <c r="C65" s="24" t="s">
        <v>377</v>
      </c>
      <c r="D65" s="15" t="s">
        <v>25</v>
      </c>
      <c r="E65" s="21">
        <v>2570</v>
      </c>
      <c r="F65" s="22"/>
      <c r="G65" s="45">
        <f t="shared" si="1"/>
        <v>0</v>
      </c>
      <c r="H65" s="155"/>
    </row>
    <row r="66" spans="1:8">
      <c r="A66" s="44" t="s">
        <v>181</v>
      </c>
      <c r="B66" s="16" t="s">
        <v>116</v>
      </c>
      <c r="C66" s="24" t="s">
        <v>64</v>
      </c>
      <c r="D66" s="15" t="s">
        <v>25</v>
      </c>
      <c r="E66" s="21">
        <v>165</v>
      </c>
      <c r="F66" s="22"/>
      <c r="G66" s="45">
        <f t="shared" si="1"/>
        <v>0</v>
      </c>
    </row>
    <row r="67" spans="1:8" s="33" customFormat="1">
      <c r="A67" s="46" t="s">
        <v>182</v>
      </c>
      <c r="B67" s="29" t="s">
        <v>117</v>
      </c>
      <c r="C67" s="37" t="s">
        <v>65</v>
      </c>
      <c r="D67" s="30"/>
      <c r="E67" s="31"/>
      <c r="F67" s="32"/>
      <c r="G67" s="48">
        <f t="shared" si="1"/>
        <v>0</v>
      </c>
    </row>
    <row r="68" spans="1:8">
      <c r="A68" s="44" t="s">
        <v>183</v>
      </c>
      <c r="B68" s="16" t="s">
        <v>118</v>
      </c>
      <c r="C68" s="24" t="s">
        <v>66</v>
      </c>
      <c r="D68" s="15" t="s">
        <v>25</v>
      </c>
      <c r="E68" s="21">
        <v>157.41</v>
      </c>
      <c r="F68" s="22"/>
      <c r="G68" s="45">
        <f t="shared" si="1"/>
        <v>0</v>
      </c>
    </row>
    <row r="69" spans="1:8">
      <c r="A69" s="44" t="s">
        <v>184</v>
      </c>
      <c r="B69" s="16" t="s">
        <v>118</v>
      </c>
      <c r="C69" s="24" t="s">
        <v>67</v>
      </c>
      <c r="D69" s="15" t="s">
        <v>25</v>
      </c>
      <c r="E69" s="21">
        <v>1</v>
      </c>
      <c r="F69" s="22"/>
      <c r="G69" s="45">
        <f t="shared" si="1"/>
        <v>0</v>
      </c>
    </row>
    <row r="70" spans="1:8">
      <c r="A70" s="44" t="s">
        <v>185</v>
      </c>
      <c r="B70" s="16" t="s">
        <v>118</v>
      </c>
      <c r="C70" s="24" t="s">
        <v>68</v>
      </c>
      <c r="D70" s="15" t="s">
        <v>25</v>
      </c>
      <c r="E70" s="21">
        <v>3</v>
      </c>
      <c r="F70" s="22"/>
      <c r="G70" s="45">
        <f t="shared" si="1"/>
        <v>0</v>
      </c>
    </row>
    <row r="71" spans="1:8">
      <c r="A71" s="44" t="s">
        <v>186</v>
      </c>
      <c r="B71" s="16" t="s">
        <v>120</v>
      </c>
      <c r="C71" s="24" t="s">
        <v>69</v>
      </c>
      <c r="D71" s="15" t="s">
        <v>19</v>
      </c>
      <c r="E71" s="21">
        <v>35</v>
      </c>
      <c r="F71" s="22"/>
      <c r="G71" s="45">
        <f t="shared" si="1"/>
        <v>0</v>
      </c>
    </row>
    <row r="72" spans="1:8">
      <c r="A72" s="44" t="s">
        <v>187</v>
      </c>
      <c r="B72" s="16" t="s">
        <v>120</v>
      </c>
      <c r="C72" s="24" t="s">
        <v>70</v>
      </c>
      <c r="D72" s="15" t="s">
        <v>19</v>
      </c>
      <c r="E72" s="21">
        <v>3</v>
      </c>
      <c r="F72" s="22"/>
      <c r="G72" s="45">
        <f t="shared" si="1"/>
        <v>0</v>
      </c>
    </row>
    <row r="73" spans="1:8">
      <c r="A73" s="44" t="s">
        <v>188</v>
      </c>
      <c r="B73" s="16" t="s">
        <v>120</v>
      </c>
      <c r="C73" s="24" t="s">
        <v>71</v>
      </c>
      <c r="D73" s="15" t="s">
        <v>19</v>
      </c>
      <c r="E73" s="21">
        <v>47</v>
      </c>
      <c r="F73" s="22"/>
      <c r="G73" s="45">
        <f t="shared" si="1"/>
        <v>0</v>
      </c>
    </row>
    <row r="74" spans="1:8">
      <c r="A74" s="44" t="s">
        <v>189</v>
      </c>
      <c r="B74" s="16" t="s">
        <v>120</v>
      </c>
      <c r="C74" s="24" t="s">
        <v>72</v>
      </c>
      <c r="D74" s="15" t="s">
        <v>19</v>
      </c>
      <c r="E74" s="21">
        <v>2</v>
      </c>
      <c r="F74" s="22"/>
      <c r="G74" s="45">
        <f t="shared" si="1"/>
        <v>0</v>
      </c>
    </row>
    <row r="75" spans="1:8">
      <c r="A75" s="44" t="s">
        <v>190</v>
      </c>
      <c r="B75" s="16" t="s">
        <v>120</v>
      </c>
      <c r="C75" s="24" t="s">
        <v>73</v>
      </c>
      <c r="D75" s="15" t="s">
        <v>19</v>
      </c>
      <c r="E75" s="21">
        <v>1</v>
      </c>
      <c r="F75" s="22"/>
      <c r="G75" s="45">
        <f t="shared" si="1"/>
        <v>0</v>
      </c>
    </row>
    <row r="76" spans="1:8">
      <c r="A76" s="44" t="s">
        <v>191</v>
      </c>
      <c r="B76" s="16" t="s">
        <v>119</v>
      </c>
      <c r="C76" s="24" t="s">
        <v>74</v>
      </c>
      <c r="D76" s="15" t="s">
        <v>19</v>
      </c>
      <c r="E76" s="21">
        <v>13</v>
      </c>
      <c r="F76" s="22"/>
      <c r="G76" s="45">
        <f t="shared" si="1"/>
        <v>0</v>
      </c>
    </row>
    <row r="77" spans="1:8" s="33" customFormat="1">
      <c r="A77" s="46" t="s">
        <v>194</v>
      </c>
      <c r="B77" s="29" t="s">
        <v>121</v>
      </c>
      <c r="C77" s="37" t="s">
        <v>75</v>
      </c>
      <c r="D77" s="30"/>
      <c r="E77" s="31"/>
      <c r="F77" s="32"/>
      <c r="G77" s="48">
        <f t="shared" si="1"/>
        <v>0</v>
      </c>
    </row>
    <row r="78" spans="1:8" ht="26.4">
      <c r="A78" s="44" t="s">
        <v>192</v>
      </c>
      <c r="B78" s="16" t="s">
        <v>122</v>
      </c>
      <c r="C78" s="24" t="s">
        <v>76</v>
      </c>
      <c r="D78" s="15" t="s">
        <v>29</v>
      </c>
      <c r="E78" s="21">
        <v>1283</v>
      </c>
      <c r="F78" s="22"/>
      <c r="G78" s="45">
        <f t="shared" si="1"/>
        <v>0</v>
      </c>
    </row>
    <row r="79" spans="1:8" ht="39.6">
      <c r="A79" s="44" t="s">
        <v>193</v>
      </c>
      <c r="B79" s="16" t="s">
        <v>122</v>
      </c>
      <c r="C79" s="24" t="s">
        <v>77</v>
      </c>
      <c r="D79" s="15" t="s">
        <v>29</v>
      </c>
      <c r="E79" s="21">
        <v>622</v>
      </c>
      <c r="F79" s="22"/>
      <c r="G79" s="45">
        <f t="shared" si="1"/>
        <v>0</v>
      </c>
    </row>
    <row r="80" spans="1:8" ht="26.4">
      <c r="A80" s="44" t="s">
        <v>195</v>
      </c>
      <c r="B80" s="16" t="s">
        <v>122</v>
      </c>
      <c r="C80" s="24" t="s">
        <v>78</v>
      </c>
      <c r="D80" s="15" t="s">
        <v>29</v>
      </c>
      <c r="E80" s="21">
        <v>623</v>
      </c>
      <c r="F80" s="22"/>
      <c r="G80" s="45">
        <f t="shared" si="1"/>
        <v>0</v>
      </c>
    </row>
    <row r="81" spans="1:7" ht="26.4">
      <c r="A81" s="44" t="s">
        <v>196</v>
      </c>
      <c r="B81" s="16" t="s">
        <v>123</v>
      </c>
      <c r="C81" s="24" t="s">
        <v>79</v>
      </c>
      <c r="D81" s="15" t="s">
        <v>29</v>
      </c>
      <c r="E81" s="21">
        <v>32</v>
      </c>
      <c r="F81" s="22"/>
      <c r="G81" s="45">
        <f t="shared" si="1"/>
        <v>0</v>
      </c>
    </row>
    <row r="82" spans="1:7" ht="26.4">
      <c r="A82" s="44" t="s">
        <v>197</v>
      </c>
      <c r="B82" s="16" t="s">
        <v>123</v>
      </c>
      <c r="C82" s="24" t="s">
        <v>80</v>
      </c>
      <c r="D82" s="15" t="s">
        <v>29</v>
      </c>
      <c r="E82" s="21">
        <v>20</v>
      </c>
      <c r="F82" s="22"/>
      <c r="G82" s="45">
        <f t="shared" si="1"/>
        <v>0</v>
      </c>
    </row>
    <row r="83" spans="1:7" ht="26.4">
      <c r="A83" s="44" t="s">
        <v>383</v>
      </c>
      <c r="B83" s="16" t="s">
        <v>124</v>
      </c>
      <c r="C83" s="24" t="s">
        <v>81</v>
      </c>
      <c r="D83" s="15" t="s">
        <v>29</v>
      </c>
      <c r="E83" s="21">
        <v>1945</v>
      </c>
      <c r="F83" s="22"/>
      <c r="G83" s="45">
        <f t="shared" si="1"/>
        <v>0</v>
      </c>
    </row>
    <row r="84" spans="1:7" ht="26.4">
      <c r="A84" s="44" t="s">
        <v>384</v>
      </c>
      <c r="B84" s="16" t="s">
        <v>125</v>
      </c>
      <c r="C84" s="24" t="s">
        <v>82</v>
      </c>
      <c r="D84" s="15" t="s">
        <v>29</v>
      </c>
      <c r="E84" s="21">
        <v>1863</v>
      </c>
      <c r="F84" s="22"/>
      <c r="G84" s="45">
        <f t="shared" si="1"/>
        <v>0</v>
      </c>
    </row>
    <row r="85" spans="1:7" ht="52.8">
      <c r="A85" s="44" t="s">
        <v>386</v>
      </c>
      <c r="B85" s="192" t="s">
        <v>387</v>
      </c>
      <c r="C85" s="191" t="s">
        <v>394</v>
      </c>
      <c r="D85" s="15" t="s">
        <v>29</v>
      </c>
      <c r="E85" s="21">
        <v>22</v>
      </c>
      <c r="F85" s="22"/>
      <c r="G85" s="45">
        <f t="shared" si="1"/>
        <v>0</v>
      </c>
    </row>
    <row r="86" spans="1:7" s="33" customFormat="1">
      <c r="A86" s="49" t="s">
        <v>198</v>
      </c>
      <c r="B86" s="29" t="s">
        <v>126</v>
      </c>
      <c r="C86" s="37" t="s">
        <v>83</v>
      </c>
      <c r="D86" s="30"/>
      <c r="E86" s="31"/>
      <c r="F86" s="32"/>
      <c r="G86" s="48">
        <f t="shared" si="1"/>
        <v>0</v>
      </c>
    </row>
    <row r="87" spans="1:7" ht="13.8" thickBot="1">
      <c r="A87" s="50">
        <v>67</v>
      </c>
      <c r="B87" s="51" t="s">
        <v>126</v>
      </c>
      <c r="C87" s="52" t="s">
        <v>84</v>
      </c>
      <c r="D87" s="53" t="s">
        <v>19</v>
      </c>
      <c r="E87" s="54">
        <v>23</v>
      </c>
      <c r="F87" s="55"/>
      <c r="G87" s="56">
        <f t="shared" si="1"/>
        <v>0</v>
      </c>
    </row>
    <row r="89" spans="1:7">
      <c r="E89" s="217" t="s">
        <v>199</v>
      </c>
      <c r="F89" s="217"/>
      <c r="G89" s="36">
        <f>SUM(G9:G87)</f>
        <v>0</v>
      </c>
    </row>
    <row r="90" spans="1:7">
      <c r="E90" s="217" t="s">
        <v>200</v>
      </c>
      <c r="F90" s="217"/>
      <c r="G90" s="36">
        <f>G89*0.23</f>
        <v>0</v>
      </c>
    </row>
    <row r="91" spans="1:7">
      <c r="E91" s="217" t="s">
        <v>201</v>
      </c>
      <c r="F91" s="217"/>
      <c r="G91" s="36">
        <f>ROUND(G89+G90,2)</f>
        <v>0</v>
      </c>
    </row>
    <row r="93" spans="1:7" ht="40.799999999999997" customHeight="1">
      <c r="C93" s="219" t="s">
        <v>396</v>
      </c>
      <c r="D93" s="219"/>
      <c r="E93" s="219"/>
    </row>
    <row r="94" spans="1:7">
      <c r="A94" s="211"/>
      <c r="B94" s="211"/>
      <c r="C94" s="211"/>
      <c r="D94" s="211"/>
      <c r="E94" s="211"/>
      <c r="F94" s="211"/>
      <c r="G94" s="211"/>
    </row>
    <row r="95" spans="1:7">
      <c r="A95" s="211"/>
      <c r="B95" s="211"/>
      <c r="C95" s="211"/>
      <c r="D95" s="211"/>
      <c r="E95" s="211"/>
      <c r="F95" s="211"/>
      <c r="G95" s="211"/>
    </row>
    <row r="96" spans="1:7">
      <c r="A96" s="211"/>
      <c r="B96" s="211"/>
      <c r="C96" s="211"/>
      <c r="D96" s="211"/>
      <c r="E96" s="211"/>
      <c r="F96" s="211"/>
      <c r="G96" s="211"/>
    </row>
    <row r="97" spans="1:2" ht="39" customHeight="1">
      <c r="A97" s="213"/>
      <c r="B97" s="213"/>
    </row>
    <row r="98" spans="1:2" ht="36" customHeight="1">
      <c r="A98" s="213"/>
      <c r="B98" s="213"/>
    </row>
    <row r="99" spans="1:2">
      <c r="A99" s="212"/>
      <c r="B99" s="212"/>
    </row>
  </sheetData>
  <mergeCells count="10">
    <mergeCell ref="A94:G96"/>
    <mergeCell ref="A99:B99"/>
    <mergeCell ref="A97:B98"/>
    <mergeCell ref="A1:G2"/>
    <mergeCell ref="A3:G4"/>
    <mergeCell ref="A5:G5"/>
    <mergeCell ref="E89:F89"/>
    <mergeCell ref="E90:F90"/>
    <mergeCell ref="E91:F91"/>
    <mergeCell ref="C93:E93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37F4-AE46-48A7-9C5D-B0DF9121D5B3}">
  <sheetPr>
    <tabColor theme="3" tint="0.59999389629810485"/>
    <pageSetUpPr fitToPage="1"/>
  </sheetPr>
  <dimension ref="A1:G73"/>
  <sheetViews>
    <sheetView workbookViewId="0">
      <selection activeCell="A68" sqref="A68:G70"/>
    </sheetView>
  </sheetViews>
  <sheetFormatPr defaultRowHeight="13.2"/>
  <cols>
    <col min="2" max="2" width="15.33203125" customWidth="1"/>
    <col min="3" max="3" width="60.6640625" customWidth="1"/>
    <col min="5" max="5" width="14.109375" customWidth="1"/>
    <col min="6" max="6" width="12.109375" customWidth="1"/>
    <col min="7" max="7" width="15.5546875" customWidth="1"/>
  </cols>
  <sheetData>
    <row r="1" spans="1:7">
      <c r="A1" s="214" t="s">
        <v>398</v>
      </c>
      <c r="B1" s="214"/>
      <c r="C1" s="214"/>
      <c r="D1" s="214"/>
      <c r="E1" s="214"/>
      <c r="F1" s="214"/>
      <c r="G1" s="214"/>
    </row>
    <row r="2" spans="1:7">
      <c r="A2" s="214"/>
      <c r="B2" s="214"/>
      <c r="C2" s="214"/>
      <c r="D2" s="214"/>
      <c r="E2" s="214"/>
      <c r="F2" s="214"/>
      <c r="G2" s="214"/>
    </row>
    <row r="3" spans="1:7">
      <c r="A3" s="215" t="s">
        <v>9</v>
      </c>
      <c r="B3" s="215"/>
      <c r="C3" s="215"/>
      <c r="D3" s="215"/>
      <c r="E3" s="215"/>
      <c r="F3" s="215"/>
      <c r="G3" s="215"/>
    </row>
    <row r="4" spans="1:7" ht="28.5" customHeight="1">
      <c r="A4" s="215"/>
      <c r="B4" s="215"/>
      <c r="C4" s="215"/>
      <c r="D4" s="215"/>
      <c r="E4" s="215"/>
      <c r="F4" s="215"/>
      <c r="G4" s="215"/>
    </row>
    <row r="5" spans="1:7">
      <c r="A5" s="216" t="s">
        <v>259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68" t="s">
        <v>91</v>
      </c>
      <c r="B7" s="69" t="s">
        <v>90</v>
      </c>
      <c r="C7" s="58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16.5" customHeight="1">
      <c r="A8" s="38" t="s">
        <v>257</v>
      </c>
      <c r="B8" s="153" t="s">
        <v>367</v>
      </c>
      <c r="C8" s="70" t="s">
        <v>203</v>
      </c>
      <c r="D8" s="27"/>
      <c r="E8" s="27"/>
      <c r="F8" s="23"/>
      <c r="G8" s="67"/>
    </row>
    <row r="9" spans="1:7" s="17" customFormat="1" ht="16.5" customHeight="1">
      <c r="A9" s="49"/>
      <c r="B9" s="74" t="s">
        <v>367</v>
      </c>
      <c r="C9" s="70" t="s">
        <v>204</v>
      </c>
      <c r="D9" s="27"/>
      <c r="E9" s="20"/>
      <c r="F9" s="32"/>
      <c r="G9" s="47"/>
    </row>
    <row r="10" spans="1:7" ht="16.5" customHeight="1">
      <c r="A10" s="83">
        <v>1</v>
      </c>
      <c r="B10" s="84" t="s">
        <v>367</v>
      </c>
      <c r="C10" s="71" t="s">
        <v>205</v>
      </c>
      <c r="D10" s="16" t="s">
        <v>206</v>
      </c>
      <c r="E10" s="19">
        <v>1</v>
      </c>
      <c r="F10" s="22"/>
      <c r="G10" s="45">
        <f>ROUND(F10*E10,2)</f>
        <v>0</v>
      </c>
    </row>
    <row r="11" spans="1:7" ht="16.5" customHeight="1">
      <c r="A11" s="83">
        <v>2</v>
      </c>
      <c r="B11" s="84" t="s">
        <v>367</v>
      </c>
      <c r="C11" s="71" t="s">
        <v>207</v>
      </c>
      <c r="D11" s="16" t="s">
        <v>208</v>
      </c>
      <c r="E11" s="19">
        <v>3</v>
      </c>
      <c r="F11" s="22"/>
      <c r="G11" s="45">
        <f t="shared" ref="G11:G50" si="0">ROUND(F11*E11,2)</f>
        <v>0</v>
      </c>
    </row>
    <row r="12" spans="1:7" ht="29.25" customHeight="1">
      <c r="A12" s="83">
        <v>3</v>
      </c>
      <c r="B12" s="84" t="s">
        <v>367</v>
      </c>
      <c r="C12" s="71" t="s">
        <v>209</v>
      </c>
      <c r="D12" s="16" t="s">
        <v>210</v>
      </c>
      <c r="E12" s="19">
        <v>0.6</v>
      </c>
      <c r="F12" s="22"/>
      <c r="G12" s="45">
        <f t="shared" si="0"/>
        <v>0</v>
      </c>
    </row>
    <row r="13" spans="1:7" ht="44.25" customHeight="1">
      <c r="A13" s="83">
        <v>4</v>
      </c>
      <c r="B13" s="84" t="s">
        <v>367</v>
      </c>
      <c r="C13" s="71" t="s">
        <v>211</v>
      </c>
      <c r="D13" s="16" t="s">
        <v>210</v>
      </c>
      <c r="E13" s="19">
        <v>0.6</v>
      </c>
      <c r="F13" s="22"/>
      <c r="G13" s="45">
        <f t="shared" si="0"/>
        <v>0</v>
      </c>
    </row>
    <row r="14" spans="1:7" ht="44.25" customHeight="1">
      <c r="A14" s="83">
        <v>5</v>
      </c>
      <c r="B14" s="84" t="s">
        <v>367</v>
      </c>
      <c r="C14" s="71" t="s">
        <v>212</v>
      </c>
      <c r="D14" s="16" t="s">
        <v>22</v>
      </c>
      <c r="E14" s="19">
        <v>4197.2</v>
      </c>
      <c r="F14" s="22"/>
      <c r="G14" s="45">
        <f t="shared" si="0"/>
        <v>0</v>
      </c>
    </row>
    <row r="15" spans="1:7" ht="44.25" customHeight="1">
      <c r="A15" s="83">
        <v>6</v>
      </c>
      <c r="B15" s="84" t="s">
        <v>367</v>
      </c>
      <c r="C15" s="71" t="s">
        <v>213</v>
      </c>
      <c r="D15" s="16" t="s">
        <v>22</v>
      </c>
      <c r="E15" s="19">
        <v>4197.2</v>
      </c>
      <c r="F15" s="22"/>
      <c r="G15" s="45">
        <f t="shared" si="0"/>
        <v>0</v>
      </c>
    </row>
    <row r="16" spans="1:7" ht="44.25" customHeight="1">
      <c r="A16" s="83">
        <v>7</v>
      </c>
      <c r="B16" s="84" t="s">
        <v>367</v>
      </c>
      <c r="C16" s="71" t="s">
        <v>214</v>
      </c>
      <c r="D16" s="16" t="s">
        <v>22</v>
      </c>
      <c r="E16" s="19">
        <v>4197.2</v>
      </c>
      <c r="F16" s="22"/>
      <c r="G16" s="45">
        <f t="shared" si="0"/>
        <v>0</v>
      </c>
    </row>
    <row r="17" spans="1:7" ht="29.25" customHeight="1">
      <c r="A17" s="83">
        <v>8</v>
      </c>
      <c r="B17" s="84" t="s">
        <v>367</v>
      </c>
      <c r="C17" s="71" t="s">
        <v>215</v>
      </c>
      <c r="D17" s="16" t="s">
        <v>22</v>
      </c>
      <c r="E17" s="19">
        <v>3190.91</v>
      </c>
      <c r="F17" s="22"/>
      <c r="G17" s="45">
        <f t="shared" si="0"/>
        <v>0</v>
      </c>
    </row>
    <row r="18" spans="1:7" ht="29.25" customHeight="1">
      <c r="A18" s="83">
        <v>9</v>
      </c>
      <c r="B18" s="84" t="s">
        <v>367</v>
      </c>
      <c r="C18" s="71" t="s">
        <v>216</v>
      </c>
      <c r="D18" s="16" t="s">
        <v>22</v>
      </c>
      <c r="E18" s="19">
        <v>3190.91</v>
      </c>
      <c r="F18" s="22"/>
      <c r="G18" s="45">
        <f t="shared" si="0"/>
        <v>0</v>
      </c>
    </row>
    <row r="19" spans="1:7" ht="29.25" customHeight="1">
      <c r="A19" s="83">
        <v>10</v>
      </c>
      <c r="B19" s="84" t="s">
        <v>367</v>
      </c>
      <c r="C19" s="71" t="s">
        <v>217</v>
      </c>
      <c r="D19" s="16" t="s">
        <v>22</v>
      </c>
      <c r="E19" s="19">
        <v>220.91</v>
      </c>
      <c r="F19" s="22"/>
      <c r="G19" s="45">
        <f t="shared" si="0"/>
        <v>0</v>
      </c>
    </row>
    <row r="20" spans="1:7" ht="29.25" customHeight="1">
      <c r="A20" s="83">
        <v>11</v>
      </c>
      <c r="B20" s="84" t="s">
        <v>367</v>
      </c>
      <c r="C20" s="71" t="s">
        <v>218</v>
      </c>
      <c r="D20" s="16" t="s">
        <v>22</v>
      </c>
      <c r="E20" s="19">
        <v>343.57</v>
      </c>
      <c r="F20" s="22"/>
      <c r="G20" s="45">
        <f t="shared" si="0"/>
        <v>0</v>
      </c>
    </row>
    <row r="21" spans="1:7" ht="29.25" customHeight="1">
      <c r="A21" s="83">
        <v>12</v>
      </c>
      <c r="B21" s="84" t="s">
        <v>367</v>
      </c>
      <c r="C21" s="71" t="s">
        <v>219</v>
      </c>
      <c r="D21" s="16" t="s">
        <v>22</v>
      </c>
      <c r="E21" s="19">
        <v>441.81</v>
      </c>
      <c r="F21" s="22"/>
      <c r="G21" s="45">
        <f t="shared" si="0"/>
        <v>0</v>
      </c>
    </row>
    <row r="22" spans="1:7" ht="29.25" customHeight="1">
      <c r="A22" s="83">
        <v>13</v>
      </c>
      <c r="B22" s="84" t="s">
        <v>367</v>
      </c>
      <c r="C22" s="71" t="s">
        <v>220</v>
      </c>
      <c r="D22" s="16" t="s">
        <v>29</v>
      </c>
      <c r="E22" s="19">
        <v>79.849999999999994</v>
      </c>
      <c r="F22" s="22"/>
      <c r="G22" s="45">
        <f t="shared" si="0"/>
        <v>0</v>
      </c>
    </row>
    <row r="23" spans="1:7" ht="29.25" customHeight="1">
      <c r="A23" s="83">
        <v>14</v>
      </c>
      <c r="B23" s="84" t="s">
        <v>367</v>
      </c>
      <c r="C23" s="71" t="s">
        <v>221</v>
      </c>
      <c r="D23" s="16" t="s">
        <v>29</v>
      </c>
      <c r="E23" s="19">
        <v>68.92</v>
      </c>
      <c r="F23" s="22"/>
      <c r="G23" s="45">
        <f t="shared" si="0"/>
        <v>0</v>
      </c>
    </row>
    <row r="24" spans="1:7" ht="29.25" customHeight="1">
      <c r="A24" s="83">
        <v>15</v>
      </c>
      <c r="B24" s="84" t="s">
        <v>367</v>
      </c>
      <c r="C24" s="71" t="s">
        <v>222</v>
      </c>
      <c r="D24" s="16" t="s">
        <v>29</v>
      </c>
      <c r="E24" s="19">
        <v>180.04</v>
      </c>
      <c r="F24" s="22"/>
      <c r="G24" s="45">
        <f t="shared" si="0"/>
        <v>0</v>
      </c>
    </row>
    <row r="25" spans="1:7" ht="29.25" customHeight="1">
      <c r="A25" s="83">
        <v>16</v>
      </c>
      <c r="B25" s="84" t="s">
        <v>367</v>
      </c>
      <c r="C25" s="71" t="s">
        <v>223</v>
      </c>
      <c r="D25" s="16" t="s">
        <v>29</v>
      </c>
      <c r="E25" s="19">
        <v>622.54999999999995</v>
      </c>
      <c r="F25" s="22"/>
      <c r="G25" s="45">
        <f t="shared" si="0"/>
        <v>0</v>
      </c>
    </row>
    <row r="26" spans="1:7" ht="29.25" customHeight="1">
      <c r="A26" s="83">
        <v>17</v>
      </c>
      <c r="B26" s="84" t="s">
        <v>367</v>
      </c>
      <c r="C26" s="71" t="s">
        <v>224</v>
      </c>
      <c r="D26" s="16" t="s">
        <v>29</v>
      </c>
      <c r="E26" s="19">
        <v>177.31</v>
      </c>
      <c r="F26" s="22"/>
      <c r="G26" s="45">
        <f t="shared" si="0"/>
        <v>0</v>
      </c>
    </row>
    <row r="27" spans="1:7" ht="29.25" customHeight="1">
      <c r="A27" s="83">
        <v>18</v>
      </c>
      <c r="B27" s="84" t="s">
        <v>367</v>
      </c>
      <c r="C27" s="71" t="s">
        <v>225</v>
      </c>
      <c r="D27" s="16" t="s">
        <v>29</v>
      </c>
      <c r="E27" s="19">
        <v>98.58</v>
      </c>
      <c r="F27" s="22"/>
      <c r="G27" s="45">
        <f t="shared" si="0"/>
        <v>0</v>
      </c>
    </row>
    <row r="28" spans="1:7" ht="29.25" customHeight="1">
      <c r="A28" s="83">
        <v>19</v>
      </c>
      <c r="B28" s="84" t="s">
        <v>367</v>
      </c>
      <c r="C28" s="71" t="s">
        <v>226</v>
      </c>
      <c r="D28" s="16" t="s">
        <v>29</v>
      </c>
      <c r="E28" s="19">
        <v>1227.25</v>
      </c>
      <c r="F28" s="22"/>
      <c r="G28" s="45">
        <f t="shared" si="0"/>
        <v>0</v>
      </c>
    </row>
    <row r="29" spans="1:7" ht="29.25" customHeight="1">
      <c r="A29" s="83">
        <v>20</v>
      </c>
      <c r="B29" s="84" t="s">
        <v>367</v>
      </c>
      <c r="C29" s="71" t="s">
        <v>227</v>
      </c>
      <c r="D29" s="16" t="s">
        <v>22</v>
      </c>
      <c r="E29" s="19">
        <v>3.44</v>
      </c>
      <c r="F29" s="22"/>
      <c r="G29" s="45">
        <f t="shared" si="0"/>
        <v>0</v>
      </c>
    </row>
    <row r="30" spans="1:7" ht="29.25" customHeight="1">
      <c r="A30" s="83">
        <v>21</v>
      </c>
      <c r="B30" s="84" t="s">
        <v>367</v>
      </c>
      <c r="C30" s="71" t="s">
        <v>228</v>
      </c>
      <c r="D30" s="16" t="s">
        <v>22</v>
      </c>
      <c r="E30" s="19">
        <v>0.22</v>
      </c>
      <c r="F30" s="22"/>
      <c r="G30" s="45">
        <f t="shared" si="0"/>
        <v>0</v>
      </c>
    </row>
    <row r="31" spans="1:7" ht="29.25" customHeight="1">
      <c r="A31" s="83">
        <v>22</v>
      </c>
      <c r="B31" s="84" t="s">
        <v>367</v>
      </c>
      <c r="C31" s="71" t="s">
        <v>229</v>
      </c>
      <c r="D31" s="16" t="s">
        <v>230</v>
      </c>
      <c r="E31" s="19">
        <v>1</v>
      </c>
      <c r="F31" s="22"/>
      <c r="G31" s="45">
        <f t="shared" si="0"/>
        <v>0</v>
      </c>
    </row>
    <row r="32" spans="1:7" ht="29.25" customHeight="1">
      <c r="A32" s="83">
        <v>23</v>
      </c>
      <c r="B32" s="84" t="s">
        <v>367</v>
      </c>
      <c r="C32" s="71" t="s">
        <v>231</v>
      </c>
      <c r="D32" s="16" t="s">
        <v>232</v>
      </c>
      <c r="E32" s="19">
        <v>-3</v>
      </c>
      <c r="F32" s="22"/>
      <c r="G32" s="45">
        <f t="shared" si="0"/>
        <v>0</v>
      </c>
    </row>
    <row r="33" spans="1:7" ht="29.25" customHeight="1">
      <c r="A33" s="83">
        <v>24</v>
      </c>
      <c r="B33" s="84" t="s">
        <v>367</v>
      </c>
      <c r="C33" s="71" t="s">
        <v>227</v>
      </c>
      <c r="D33" s="16" t="s">
        <v>22</v>
      </c>
      <c r="E33" s="19">
        <v>169.56</v>
      </c>
      <c r="F33" s="22"/>
      <c r="G33" s="45">
        <f t="shared" si="0"/>
        <v>0</v>
      </c>
    </row>
    <row r="34" spans="1:7" ht="29.25" customHeight="1">
      <c r="A34" s="83">
        <v>25</v>
      </c>
      <c r="B34" s="84" t="s">
        <v>367</v>
      </c>
      <c r="C34" s="71" t="s">
        <v>228</v>
      </c>
      <c r="D34" s="16" t="s">
        <v>22</v>
      </c>
      <c r="E34" s="19">
        <v>11.14</v>
      </c>
      <c r="F34" s="22"/>
      <c r="G34" s="45">
        <f t="shared" si="0"/>
        <v>0</v>
      </c>
    </row>
    <row r="35" spans="1:7" ht="29.25" customHeight="1">
      <c r="A35" s="83">
        <v>26</v>
      </c>
      <c r="B35" s="84" t="s">
        <v>367</v>
      </c>
      <c r="C35" s="71" t="s">
        <v>233</v>
      </c>
      <c r="D35" s="16" t="s">
        <v>230</v>
      </c>
      <c r="E35" s="19">
        <v>33</v>
      </c>
      <c r="F35" s="22"/>
      <c r="G35" s="45">
        <f t="shared" si="0"/>
        <v>0</v>
      </c>
    </row>
    <row r="36" spans="1:7" ht="29.25" customHeight="1">
      <c r="A36" s="83">
        <v>27</v>
      </c>
      <c r="B36" s="84" t="s">
        <v>367</v>
      </c>
      <c r="C36" s="71" t="s">
        <v>234</v>
      </c>
      <c r="D36" s="16" t="s">
        <v>232</v>
      </c>
      <c r="E36" s="19">
        <v>-70</v>
      </c>
      <c r="F36" s="22"/>
      <c r="G36" s="45">
        <f t="shared" si="0"/>
        <v>0</v>
      </c>
    </row>
    <row r="37" spans="1:7" ht="29.25" customHeight="1">
      <c r="A37" s="83">
        <v>28</v>
      </c>
      <c r="B37" s="84" t="s">
        <v>367</v>
      </c>
      <c r="C37" s="71" t="s">
        <v>227</v>
      </c>
      <c r="D37" s="16" t="s">
        <v>22</v>
      </c>
      <c r="E37" s="19">
        <v>82.5</v>
      </c>
      <c r="F37" s="22"/>
      <c r="G37" s="45">
        <f t="shared" si="0"/>
        <v>0</v>
      </c>
    </row>
    <row r="38" spans="1:7" ht="29.25" customHeight="1">
      <c r="A38" s="83">
        <v>29</v>
      </c>
      <c r="B38" s="84" t="s">
        <v>367</v>
      </c>
      <c r="C38" s="71" t="s">
        <v>228</v>
      </c>
      <c r="D38" s="16" t="s">
        <v>22</v>
      </c>
      <c r="E38" s="19">
        <v>8.25</v>
      </c>
      <c r="F38" s="22"/>
      <c r="G38" s="45">
        <f t="shared" si="0"/>
        <v>0</v>
      </c>
    </row>
    <row r="39" spans="1:7" ht="29.25" customHeight="1">
      <c r="A39" s="83">
        <v>30</v>
      </c>
      <c r="B39" s="84" t="s">
        <v>367</v>
      </c>
      <c r="C39" s="71" t="s">
        <v>235</v>
      </c>
      <c r="D39" s="16" t="s">
        <v>19</v>
      </c>
      <c r="E39" s="19">
        <v>56</v>
      </c>
      <c r="F39" s="22"/>
      <c r="G39" s="45">
        <f t="shared" si="0"/>
        <v>0</v>
      </c>
    </row>
    <row r="40" spans="1:7" ht="29.25" customHeight="1">
      <c r="A40" s="83">
        <v>31</v>
      </c>
      <c r="B40" s="84" t="s">
        <v>367</v>
      </c>
      <c r="C40" s="71" t="s">
        <v>227</v>
      </c>
      <c r="D40" s="16" t="s">
        <v>22</v>
      </c>
      <c r="E40" s="19">
        <v>14.96</v>
      </c>
      <c r="F40" s="22"/>
      <c r="G40" s="45">
        <f t="shared" si="0"/>
        <v>0</v>
      </c>
    </row>
    <row r="41" spans="1:7" ht="29.25" customHeight="1">
      <c r="A41" s="83">
        <v>32</v>
      </c>
      <c r="B41" s="84" t="s">
        <v>367</v>
      </c>
      <c r="C41" s="71" t="s">
        <v>228</v>
      </c>
      <c r="D41" s="16" t="s">
        <v>22</v>
      </c>
      <c r="E41" s="19">
        <v>0.54</v>
      </c>
      <c r="F41" s="22"/>
      <c r="G41" s="45">
        <f t="shared" si="0"/>
        <v>0</v>
      </c>
    </row>
    <row r="42" spans="1:7" ht="29.25" customHeight="1">
      <c r="A42" s="83">
        <v>33</v>
      </c>
      <c r="B42" s="84" t="s">
        <v>367</v>
      </c>
      <c r="C42" s="71" t="s">
        <v>236</v>
      </c>
      <c r="D42" s="16" t="s">
        <v>19</v>
      </c>
      <c r="E42" s="19">
        <v>1</v>
      </c>
      <c r="F42" s="22"/>
      <c r="G42" s="45">
        <f t="shared" si="0"/>
        <v>0</v>
      </c>
    </row>
    <row r="43" spans="1:7" ht="29.25" customHeight="1">
      <c r="A43" s="83">
        <v>34</v>
      </c>
      <c r="B43" s="84" t="s">
        <v>367</v>
      </c>
      <c r="C43" s="71" t="s">
        <v>237</v>
      </c>
      <c r="D43" s="16" t="s">
        <v>206</v>
      </c>
      <c r="E43" s="19">
        <v>2</v>
      </c>
      <c r="F43" s="22"/>
      <c r="G43" s="45">
        <f t="shared" si="0"/>
        <v>0</v>
      </c>
    </row>
    <row r="44" spans="1:7" ht="29.25" customHeight="1">
      <c r="A44" s="83">
        <v>35</v>
      </c>
      <c r="B44" s="84" t="s">
        <v>367</v>
      </c>
      <c r="C44" s="71" t="s">
        <v>238</v>
      </c>
      <c r="D44" s="16" t="s">
        <v>239</v>
      </c>
      <c r="E44" s="19">
        <v>23</v>
      </c>
      <c r="F44" s="22"/>
      <c r="G44" s="45">
        <f t="shared" si="0"/>
        <v>0</v>
      </c>
    </row>
    <row r="45" spans="1:7" ht="29.25" customHeight="1">
      <c r="A45" s="83">
        <v>36</v>
      </c>
      <c r="B45" s="84" t="s">
        <v>367</v>
      </c>
      <c r="C45" s="71" t="s">
        <v>240</v>
      </c>
      <c r="D45" s="16" t="s">
        <v>239</v>
      </c>
      <c r="E45" s="19">
        <v>4</v>
      </c>
      <c r="F45" s="22"/>
      <c r="G45" s="45">
        <f t="shared" si="0"/>
        <v>0</v>
      </c>
    </row>
    <row r="46" spans="1:7" ht="29.25" customHeight="1">
      <c r="A46" s="83">
        <v>37</v>
      </c>
      <c r="B46" s="84" t="s">
        <v>367</v>
      </c>
      <c r="C46" s="71" t="s">
        <v>241</v>
      </c>
      <c r="D46" s="16" t="s">
        <v>239</v>
      </c>
      <c r="E46" s="19">
        <v>1</v>
      </c>
      <c r="F46" s="22"/>
      <c r="G46" s="45">
        <f t="shared" si="0"/>
        <v>0</v>
      </c>
    </row>
    <row r="47" spans="1:7" ht="29.25" customHeight="1">
      <c r="A47" s="83">
        <v>38</v>
      </c>
      <c r="B47" s="84" t="s">
        <v>367</v>
      </c>
      <c r="C47" s="71" t="s">
        <v>242</v>
      </c>
      <c r="D47" s="16" t="s">
        <v>208</v>
      </c>
      <c r="E47" s="19">
        <v>1</v>
      </c>
      <c r="F47" s="22"/>
      <c r="G47" s="45">
        <f t="shared" si="0"/>
        <v>0</v>
      </c>
    </row>
    <row r="48" spans="1:7" ht="29.25" customHeight="1">
      <c r="A48" s="83">
        <v>39</v>
      </c>
      <c r="B48" s="84" t="s">
        <v>367</v>
      </c>
      <c r="C48" s="71" t="s">
        <v>243</v>
      </c>
      <c r="D48" s="16" t="s">
        <v>208</v>
      </c>
      <c r="E48" s="19">
        <v>8</v>
      </c>
      <c r="F48" s="22"/>
      <c r="G48" s="45">
        <f t="shared" si="0"/>
        <v>0</v>
      </c>
    </row>
    <row r="49" spans="1:7" ht="39" customHeight="1">
      <c r="A49" s="83">
        <v>40</v>
      </c>
      <c r="B49" s="84" t="s">
        <v>367</v>
      </c>
      <c r="C49" s="71" t="s">
        <v>244</v>
      </c>
      <c r="D49" s="16" t="s">
        <v>208</v>
      </c>
      <c r="E49" s="19">
        <v>1</v>
      </c>
      <c r="F49" s="22"/>
      <c r="G49" s="45">
        <f t="shared" si="0"/>
        <v>0</v>
      </c>
    </row>
    <row r="50" spans="1:7" ht="39" customHeight="1">
      <c r="A50" s="83">
        <v>41</v>
      </c>
      <c r="B50" s="84" t="s">
        <v>367</v>
      </c>
      <c r="C50" s="71" t="s">
        <v>245</v>
      </c>
      <c r="D50" s="16" t="s">
        <v>208</v>
      </c>
      <c r="E50" s="19">
        <v>8</v>
      </c>
      <c r="F50" s="22"/>
      <c r="G50" s="45">
        <f t="shared" si="0"/>
        <v>0</v>
      </c>
    </row>
    <row r="51" spans="1:7" s="25" customFormat="1" ht="29.25" customHeight="1">
      <c r="A51" s="85"/>
      <c r="B51" s="86"/>
      <c r="C51" s="78" t="s">
        <v>246</v>
      </c>
      <c r="D51" s="79"/>
      <c r="E51" s="80"/>
      <c r="F51" s="88"/>
      <c r="G51" s="89">
        <f>SUM(G10:G50)</f>
        <v>0</v>
      </c>
    </row>
    <row r="52" spans="1:7" s="17" customFormat="1" ht="29.25" customHeight="1">
      <c r="A52" s="82" t="s">
        <v>258</v>
      </c>
      <c r="B52" s="87" t="s">
        <v>367</v>
      </c>
      <c r="C52" s="70" t="s">
        <v>247</v>
      </c>
      <c r="D52" s="27"/>
      <c r="E52" s="20"/>
      <c r="F52" s="23"/>
      <c r="G52" s="67"/>
    </row>
    <row r="53" spans="1:7" ht="29.25" customHeight="1">
      <c r="A53" s="83">
        <v>42</v>
      </c>
      <c r="B53" s="84" t="s">
        <v>367</v>
      </c>
      <c r="C53" s="71" t="s">
        <v>248</v>
      </c>
      <c r="D53" s="16" t="s">
        <v>22</v>
      </c>
      <c r="E53" s="19">
        <v>258.55</v>
      </c>
      <c r="F53" s="22"/>
      <c r="G53" s="45">
        <f t="shared" ref="G53:G60" si="1">ROUND(F53*E53,2)</f>
        <v>0</v>
      </c>
    </row>
    <row r="54" spans="1:7" ht="29.25" customHeight="1">
      <c r="A54" s="194">
        <v>43</v>
      </c>
      <c r="B54" s="84" t="s">
        <v>367</v>
      </c>
      <c r="C54" s="71" t="s">
        <v>249</v>
      </c>
      <c r="D54" s="195" t="s">
        <v>25</v>
      </c>
      <c r="E54" s="196">
        <v>249.48</v>
      </c>
      <c r="F54" s="22"/>
      <c r="G54" s="45">
        <f t="shared" si="1"/>
        <v>0</v>
      </c>
    </row>
    <row r="55" spans="1:7" ht="29.25" customHeight="1">
      <c r="A55" s="83">
        <v>44</v>
      </c>
      <c r="B55" s="84" t="s">
        <v>367</v>
      </c>
      <c r="C55" s="71" t="s">
        <v>250</v>
      </c>
      <c r="D55" s="16" t="s">
        <v>22</v>
      </c>
      <c r="E55" s="19">
        <v>25.6</v>
      </c>
      <c r="F55" s="22"/>
      <c r="G55" s="45">
        <f t="shared" si="1"/>
        <v>0</v>
      </c>
    </row>
    <row r="56" spans="1:7" ht="29.25" customHeight="1">
      <c r="A56" s="83">
        <v>45</v>
      </c>
      <c r="B56" s="84" t="s">
        <v>367</v>
      </c>
      <c r="C56" s="71" t="s">
        <v>251</v>
      </c>
      <c r="D56" s="16" t="s">
        <v>25</v>
      </c>
      <c r="E56" s="19">
        <v>98.4</v>
      </c>
      <c r="F56" s="22"/>
      <c r="G56" s="45">
        <f t="shared" si="1"/>
        <v>0</v>
      </c>
    </row>
    <row r="57" spans="1:7" ht="29.25" customHeight="1">
      <c r="A57" s="83">
        <v>46</v>
      </c>
      <c r="B57" s="84" t="s">
        <v>367</v>
      </c>
      <c r="C57" s="71" t="s">
        <v>252</v>
      </c>
      <c r="D57" s="16" t="s">
        <v>206</v>
      </c>
      <c r="E57" s="19">
        <v>1</v>
      </c>
      <c r="F57" s="22"/>
      <c r="G57" s="45">
        <f t="shared" si="1"/>
        <v>0</v>
      </c>
    </row>
    <row r="58" spans="1:7" ht="29.25" customHeight="1">
      <c r="A58" s="83">
        <v>47</v>
      </c>
      <c r="B58" s="84" t="s">
        <v>367</v>
      </c>
      <c r="C58" s="71" t="s">
        <v>253</v>
      </c>
      <c r="D58" s="16" t="s">
        <v>22</v>
      </c>
      <c r="E58" s="19">
        <v>155.49</v>
      </c>
      <c r="F58" s="22"/>
      <c r="G58" s="45">
        <f t="shared" si="1"/>
        <v>0</v>
      </c>
    </row>
    <row r="59" spans="1:7" ht="29.25" customHeight="1">
      <c r="A59" s="83">
        <v>48</v>
      </c>
      <c r="B59" s="84" t="s">
        <v>367</v>
      </c>
      <c r="C59" s="71" t="s">
        <v>254</v>
      </c>
      <c r="D59" s="16" t="s">
        <v>22</v>
      </c>
      <c r="E59" s="19">
        <v>155.49</v>
      </c>
      <c r="F59" s="22"/>
      <c r="G59" s="45">
        <f t="shared" si="1"/>
        <v>0</v>
      </c>
    </row>
    <row r="60" spans="1:7" ht="44.25" customHeight="1">
      <c r="A60" s="83">
        <v>49</v>
      </c>
      <c r="B60" s="84" t="s">
        <v>367</v>
      </c>
      <c r="C60" s="71" t="s">
        <v>255</v>
      </c>
      <c r="D60" s="16" t="s">
        <v>22</v>
      </c>
      <c r="E60" s="19">
        <v>103.06</v>
      </c>
      <c r="F60" s="22"/>
      <c r="G60" s="45">
        <f t="shared" si="1"/>
        <v>0</v>
      </c>
    </row>
    <row r="61" spans="1:7" s="25" customFormat="1" ht="16.5" customHeight="1" thickBot="1">
      <c r="A61" s="95"/>
      <c r="B61" s="96"/>
      <c r="C61" s="97" t="s">
        <v>256</v>
      </c>
      <c r="D61" s="98"/>
      <c r="E61" s="99"/>
      <c r="F61" s="100"/>
      <c r="G61" s="101">
        <f>SUM(G53:G60)</f>
        <v>0</v>
      </c>
    </row>
    <row r="63" spans="1:7">
      <c r="E63" s="217" t="s">
        <v>199</v>
      </c>
      <c r="F63" s="217"/>
      <c r="G63" s="36">
        <f>G61+G51</f>
        <v>0</v>
      </c>
    </row>
    <row r="64" spans="1:7">
      <c r="E64" s="217" t="s">
        <v>200</v>
      </c>
      <c r="F64" s="217"/>
      <c r="G64" s="36">
        <f>G63*0.23</f>
        <v>0</v>
      </c>
    </row>
    <row r="65" spans="1:7">
      <c r="E65" s="217" t="s">
        <v>201</v>
      </c>
      <c r="F65" s="217"/>
      <c r="G65" s="36">
        <f>ROUND(G63+G64,2)</f>
        <v>0</v>
      </c>
    </row>
    <row r="68" spans="1:7">
      <c r="A68" s="211"/>
      <c r="B68" s="211"/>
      <c r="C68" s="211"/>
      <c r="D68" s="211"/>
      <c r="E68" s="211"/>
      <c r="F68" s="211"/>
      <c r="G68" s="211"/>
    </row>
    <row r="69" spans="1:7">
      <c r="A69" s="211"/>
      <c r="B69" s="211"/>
      <c r="C69" s="211"/>
      <c r="D69" s="211"/>
      <c r="E69" s="211"/>
      <c r="F69" s="211"/>
      <c r="G69" s="211"/>
    </row>
    <row r="70" spans="1:7">
      <c r="A70" s="211"/>
      <c r="B70" s="211"/>
      <c r="C70" s="211"/>
      <c r="D70" s="211"/>
      <c r="E70" s="211"/>
      <c r="F70" s="211"/>
      <c r="G70" s="211"/>
    </row>
    <row r="71" spans="1:7" ht="51.6" customHeight="1">
      <c r="A71" s="213"/>
      <c r="B71" s="213"/>
      <c r="C71" s="219" t="s">
        <v>396</v>
      </c>
      <c r="D71" s="219"/>
      <c r="E71" s="219"/>
    </row>
    <row r="72" spans="1:7">
      <c r="A72" s="213"/>
      <c r="B72" s="213"/>
    </row>
    <row r="73" spans="1:7">
      <c r="A73" s="212"/>
      <c r="B73" s="212"/>
    </row>
  </sheetData>
  <mergeCells count="10">
    <mergeCell ref="A1:G2"/>
    <mergeCell ref="A71:B72"/>
    <mergeCell ref="A73:B73"/>
    <mergeCell ref="A3:G4"/>
    <mergeCell ref="A5:G5"/>
    <mergeCell ref="E63:F63"/>
    <mergeCell ref="E64:F64"/>
    <mergeCell ref="E65:F65"/>
    <mergeCell ref="A68:G70"/>
    <mergeCell ref="C71:E71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F2DF-1208-4592-8E64-33EEAFC1255A}">
  <sheetPr>
    <tabColor theme="5" tint="-0.249977111117893"/>
    <pageSetUpPr fitToPage="1"/>
  </sheetPr>
  <dimension ref="A1:G42"/>
  <sheetViews>
    <sheetView workbookViewId="0">
      <selection activeCell="A37" sqref="A37:G39"/>
    </sheetView>
  </sheetViews>
  <sheetFormatPr defaultRowHeight="13.2"/>
  <cols>
    <col min="3" max="3" width="67.44140625" customWidth="1"/>
    <col min="6" max="6" width="12.5546875" customWidth="1"/>
    <col min="7" max="7" width="14.5546875" customWidth="1"/>
  </cols>
  <sheetData>
    <row r="1" spans="1:7" ht="12.75" customHeight="1">
      <c r="A1" s="214" t="s">
        <v>399</v>
      </c>
      <c r="B1" s="214"/>
      <c r="C1" s="214"/>
      <c r="D1" s="214"/>
      <c r="E1" s="214"/>
      <c r="F1" s="214"/>
      <c r="G1" s="214"/>
    </row>
    <row r="2" spans="1:7" ht="12.75" customHeight="1">
      <c r="A2" s="214"/>
      <c r="B2" s="214"/>
      <c r="C2" s="214"/>
      <c r="D2" s="214"/>
      <c r="E2" s="214"/>
      <c r="F2" s="214"/>
      <c r="G2" s="214"/>
    </row>
    <row r="3" spans="1:7">
      <c r="A3" s="215" t="s">
        <v>9</v>
      </c>
      <c r="B3" s="215"/>
      <c r="C3" s="215"/>
      <c r="D3" s="215"/>
      <c r="E3" s="215"/>
      <c r="F3" s="215"/>
      <c r="G3" s="215"/>
    </row>
    <row r="4" spans="1:7" ht="36" customHeight="1">
      <c r="A4" s="215"/>
      <c r="B4" s="215"/>
      <c r="C4" s="215"/>
      <c r="D4" s="215"/>
      <c r="E4" s="215"/>
      <c r="F4" s="215"/>
      <c r="G4" s="215"/>
    </row>
    <row r="5" spans="1:7" ht="36" customHeight="1">
      <c r="A5" s="216" t="s">
        <v>260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68" t="s">
        <v>91</v>
      </c>
      <c r="B7" s="107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>
      <c r="A8" s="72" t="s">
        <v>257</v>
      </c>
      <c r="B8" s="73" t="s">
        <v>369</v>
      </c>
      <c r="C8" s="111" t="s">
        <v>203</v>
      </c>
      <c r="D8" s="27"/>
      <c r="E8" s="27"/>
      <c r="F8" s="23"/>
      <c r="G8" s="67"/>
    </row>
    <row r="9" spans="1:7" s="25" customFormat="1">
      <c r="A9" s="76"/>
      <c r="B9" s="77" t="s">
        <v>369</v>
      </c>
      <c r="C9" s="112" t="s">
        <v>261</v>
      </c>
      <c r="D9" s="79"/>
      <c r="E9" s="79"/>
      <c r="F9" s="26"/>
      <c r="G9" s="81"/>
    </row>
    <row r="10" spans="1:7">
      <c r="A10" s="83">
        <v>1</v>
      </c>
      <c r="B10" s="75" t="s">
        <v>369</v>
      </c>
      <c r="C10" s="71" t="s">
        <v>205</v>
      </c>
      <c r="D10" s="16" t="s">
        <v>206</v>
      </c>
      <c r="E10" s="16">
        <v>1</v>
      </c>
      <c r="F10" s="22"/>
      <c r="G10" s="45">
        <f t="shared" ref="G10:G28" si="0">ROUND(F10*E10,2)</f>
        <v>0</v>
      </c>
    </row>
    <row r="11" spans="1:7" ht="39.6">
      <c r="A11" s="83">
        <v>2</v>
      </c>
      <c r="B11" s="75" t="s">
        <v>369</v>
      </c>
      <c r="C11" s="71" t="s">
        <v>212</v>
      </c>
      <c r="D11" s="16" t="s">
        <v>22</v>
      </c>
      <c r="E11" s="19">
        <v>441.71</v>
      </c>
      <c r="F11" s="22"/>
      <c r="G11" s="45">
        <f t="shared" si="0"/>
        <v>0</v>
      </c>
    </row>
    <row r="12" spans="1:7" ht="39.6">
      <c r="A12" s="83">
        <v>3</v>
      </c>
      <c r="B12" s="75" t="s">
        <v>369</v>
      </c>
      <c r="C12" s="71" t="s">
        <v>213</v>
      </c>
      <c r="D12" s="16" t="s">
        <v>22</v>
      </c>
      <c r="E12" s="19">
        <v>441.71</v>
      </c>
      <c r="F12" s="22"/>
      <c r="G12" s="45">
        <f t="shared" si="0"/>
        <v>0</v>
      </c>
    </row>
    <row r="13" spans="1:7" ht="39.6">
      <c r="A13" s="83">
        <v>4</v>
      </c>
      <c r="B13" s="75" t="s">
        <v>369</v>
      </c>
      <c r="C13" s="71" t="s">
        <v>214</v>
      </c>
      <c r="D13" s="16" t="s">
        <v>22</v>
      </c>
      <c r="E13" s="19">
        <v>441.71</v>
      </c>
      <c r="F13" s="22"/>
      <c r="G13" s="45">
        <f t="shared" si="0"/>
        <v>0</v>
      </c>
    </row>
    <row r="14" spans="1:7">
      <c r="A14" s="83">
        <v>5</v>
      </c>
      <c r="B14" s="75" t="s">
        <v>369</v>
      </c>
      <c r="C14" s="71" t="s">
        <v>215</v>
      </c>
      <c r="D14" s="16" t="s">
        <v>22</v>
      </c>
      <c r="E14" s="19">
        <v>367.64</v>
      </c>
      <c r="F14" s="22"/>
      <c r="G14" s="45">
        <f t="shared" si="0"/>
        <v>0</v>
      </c>
    </row>
    <row r="15" spans="1:7">
      <c r="A15" s="83">
        <v>6</v>
      </c>
      <c r="B15" s="75" t="s">
        <v>369</v>
      </c>
      <c r="C15" s="71" t="s">
        <v>216</v>
      </c>
      <c r="D15" s="16" t="s">
        <v>22</v>
      </c>
      <c r="E15" s="19">
        <v>367.64</v>
      </c>
      <c r="F15" s="22"/>
      <c r="G15" s="45">
        <f t="shared" si="0"/>
        <v>0</v>
      </c>
    </row>
    <row r="16" spans="1:7">
      <c r="A16" s="83">
        <v>7</v>
      </c>
      <c r="B16" s="75" t="s">
        <v>369</v>
      </c>
      <c r="C16" s="71" t="s">
        <v>217</v>
      </c>
      <c r="D16" s="16" t="s">
        <v>22</v>
      </c>
      <c r="E16" s="19">
        <v>17.809999999999999</v>
      </c>
      <c r="F16" s="22"/>
      <c r="G16" s="45">
        <f t="shared" si="0"/>
        <v>0</v>
      </c>
    </row>
    <row r="17" spans="1:7">
      <c r="A17" s="83">
        <v>8</v>
      </c>
      <c r="B17" s="75" t="s">
        <v>369</v>
      </c>
      <c r="C17" s="71" t="s">
        <v>218</v>
      </c>
      <c r="D17" s="16" t="s">
        <v>22</v>
      </c>
      <c r="E17" s="19">
        <v>20.64</v>
      </c>
      <c r="F17" s="22"/>
      <c r="G17" s="45">
        <f t="shared" si="0"/>
        <v>0</v>
      </c>
    </row>
    <row r="18" spans="1:7">
      <c r="A18" s="83">
        <v>9</v>
      </c>
      <c r="B18" s="75" t="s">
        <v>369</v>
      </c>
      <c r="C18" s="71" t="s">
        <v>219</v>
      </c>
      <c r="D18" s="16" t="s">
        <v>22</v>
      </c>
      <c r="E18" s="19">
        <v>35.619999999999997</v>
      </c>
      <c r="F18" s="22"/>
      <c r="G18" s="45">
        <f t="shared" si="0"/>
        <v>0</v>
      </c>
    </row>
    <row r="19" spans="1:7">
      <c r="A19" s="83">
        <v>10</v>
      </c>
      <c r="B19" s="75" t="s">
        <v>369</v>
      </c>
      <c r="C19" s="71" t="s">
        <v>262</v>
      </c>
      <c r="D19" s="16" t="s">
        <v>29</v>
      </c>
      <c r="E19" s="19">
        <v>98.95</v>
      </c>
      <c r="F19" s="22"/>
      <c r="G19" s="45">
        <f t="shared" si="0"/>
        <v>0</v>
      </c>
    </row>
    <row r="20" spans="1:7" ht="26.4">
      <c r="A20" s="83">
        <v>11</v>
      </c>
      <c r="B20" s="75" t="s">
        <v>369</v>
      </c>
      <c r="C20" s="71" t="s">
        <v>221</v>
      </c>
      <c r="D20" s="16" t="s">
        <v>29</v>
      </c>
      <c r="E20" s="19">
        <v>98.95</v>
      </c>
      <c r="F20" s="22"/>
      <c r="G20" s="45">
        <f t="shared" si="0"/>
        <v>0</v>
      </c>
    </row>
    <row r="21" spans="1:7">
      <c r="A21" s="83">
        <v>12</v>
      </c>
      <c r="B21" s="75" t="s">
        <v>369</v>
      </c>
      <c r="C21" s="71" t="s">
        <v>226</v>
      </c>
      <c r="D21" s="16" t="s">
        <v>29</v>
      </c>
      <c r="E21" s="19">
        <v>98.95</v>
      </c>
      <c r="F21" s="22"/>
      <c r="G21" s="45">
        <f t="shared" si="0"/>
        <v>0</v>
      </c>
    </row>
    <row r="22" spans="1:7" ht="26.4">
      <c r="A22" s="83">
        <v>13</v>
      </c>
      <c r="B22" s="75" t="s">
        <v>369</v>
      </c>
      <c r="C22" s="71" t="s">
        <v>227</v>
      </c>
      <c r="D22" s="16" t="s">
        <v>22</v>
      </c>
      <c r="E22" s="19">
        <v>50</v>
      </c>
      <c r="F22" s="22"/>
      <c r="G22" s="45">
        <f t="shared" si="0"/>
        <v>0</v>
      </c>
    </row>
    <row r="23" spans="1:7">
      <c r="A23" s="83">
        <v>14</v>
      </c>
      <c r="B23" s="75" t="s">
        <v>369</v>
      </c>
      <c r="C23" s="71" t="s">
        <v>228</v>
      </c>
      <c r="D23" s="16" t="s">
        <v>22</v>
      </c>
      <c r="E23" s="19">
        <v>1.69</v>
      </c>
      <c r="F23" s="22"/>
      <c r="G23" s="154">
        <f t="shared" si="0"/>
        <v>0</v>
      </c>
    </row>
    <row r="24" spans="1:7" ht="26.4">
      <c r="A24" s="83">
        <v>15</v>
      </c>
      <c r="B24" s="75" t="s">
        <v>369</v>
      </c>
      <c r="C24" s="71" t="s">
        <v>263</v>
      </c>
      <c r="D24" s="16" t="s">
        <v>230</v>
      </c>
      <c r="E24" s="19">
        <v>5</v>
      </c>
      <c r="F24" s="22"/>
      <c r="G24" s="45">
        <f t="shared" si="0"/>
        <v>0</v>
      </c>
    </row>
    <row r="25" spans="1:7" ht="26.4">
      <c r="A25" s="83">
        <v>16</v>
      </c>
      <c r="B25" s="75" t="s">
        <v>369</v>
      </c>
      <c r="C25" s="71" t="s">
        <v>234</v>
      </c>
      <c r="D25" s="16" t="s">
        <v>232</v>
      </c>
      <c r="E25" s="19">
        <v>5</v>
      </c>
      <c r="F25" s="22"/>
      <c r="G25" s="45">
        <f t="shared" si="0"/>
        <v>0</v>
      </c>
    </row>
    <row r="26" spans="1:7">
      <c r="A26" s="83">
        <v>17</v>
      </c>
      <c r="B26" s="75" t="s">
        <v>369</v>
      </c>
      <c r="C26" s="71" t="s">
        <v>238</v>
      </c>
      <c r="D26" s="16" t="s">
        <v>239</v>
      </c>
      <c r="E26" s="19">
        <v>1</v>
      </c>
      <c r="F26" s="22"/>
      <c r="G26" s="45">
        <f t="shared" si="0"/>
        <v>0</v>
      </c>
    </row>
    <row r="27" spans="1:7" ht="26.4">
      <c r="A27" s="83">
        <v>18</v>
      </c>
      <c r="B27" s="75" t="s">
        <v>369</v>
      </c>
      <c r="C27" s="71" t="s">
        <v>242</v>
      </c>
      <c r="D27" s="16" t="s">
        <v>208</v>
      </c>
      <c r="E27" s="19">
        <v>2</v>
      </c>
      <c r="F27" s="22"/>
      <c r="G27" s="45">
        <f t="shared" si="0"/>
        <v>0</v>
      </c>
    </row>
    <row r="28" spans="1:7" ht="39.6">
      <c r="A28" s="83">
        <v>19</v>
      </c>
      <c r="B28" s="75" t="s">
        <v>368</v>
      </c>
      <c r="C28" s="171" t="s">
        <v>393</v>
      </c>
      <c r="D28" s="16" t="s">
        <v>208</v>
      </c>
      <c r="E28" s="19">
        <v>1</v>
      </c>
      <c r="F28" s="22"/>
      <c r="G28" s="45">
        <f t="shared" si="0"/>
        <v>0</v>
      </c>
    </row>
    <row r="29" spans="1:7" ht="26.4">
      <c r="A29" s="83">
        <v>20</v>
      </c>
      <c r="B29" s="75" t="s">
        <v>368</v>
      </c>
      <c r="C29" s="171" t="s">
        <v>378</v>
      </c>
      <c r="D29" s="16" t="s">
        <v>208</v>
      </c>
      <c r="E29" s="19">
        <v>1</v>
      </c>
      <c r="F29" s="22"/>
      <c r="G29" s="45"/>
    </row>
    <row r="30" spans="1:7" s="94" customFormat="1">
      <c r="A30" s="108"/>
      <c r="B30" s="109"/>
      <c r="C30" s="110" t="s">
        <v>264</v>
      </c>
      <c r="D30" s="90"/>
      <c r="E30" s="91"/>
      <c r="F30" s="92"/>
      <c r="G30" s="93">
        <f>SUM(G10:G28)</f>
        <v>0</v>
      </c>
    </row>
    <row r="31" spans="1:7">
      <c r="D31" s="18"/>
      <c r="E31" s="18"/>
    </row>
    <row r="32" spans="1:7">
      <c r="E32" s="217" t="s">
        <v>199</v>
      </c>
      <c r="F32" s="217"/>
      <c r="G32" s="36">
        <f>G30</f>
        <v>0</v>
      </c>
    </row>
    <row r="33" spans="1:7">
      <c r="E33" s="217" t="s">
        <v>200</v>
      </c>
      <c r="F33" s="217"/>
      <c r="G33" s="36">
        <f>G32*0.23</f>
        <v>0</v>
      </c>
    </row>
    <row r="34" spans="1:7">
      <c r="E34" s="217" t="s">
        <v>201</v>
      </c>
      <c r="F34" s="217"/>
      <c r="G34" s="36">
        <f>ROUND(G32+G33,2)</f>
        <v>0</v>
      </c>
    </row>
    <row r="37" spans="1:7">
      <c r="A37" s="211"/>
      <c r="B37" s="211"/>
      <c r="C37" s="211"/>
      <c r="D37" s="211"/>
      <c r="E37" s="211"/>
      <c r="F37" s="211"/>
      <c r="G37" s="211"/>
    </row>
    <row r="38" spans="1:7">
      <c r="A38" s="211"/>
      <c r="B38" s="211"/>
      <c r="C38" s="211"/>
      <c r="D38" s="211"/>
      <c r="E38" s="211"/>
      <c r="F38" s="211"/>
      <c r="G38" s="211"/>
    </row>
    <row r="39" spans="1:7">
      <c r="A39" s="211"/>
      <c r="B39" s="211"/>
      <c r="C39" s="211"/>
      <c r="D39" s="211"/>
      <c r="E39" s="211"/>
      <c r="F39" s="211"/>
      <c r="G39" s="211"/>
    </row>
    <row r="40" spans="1:7" ht="41.4" customHeight="1">
      <c r="A40" s="213"/>
      <c r="B40" s="213"/>
      <c r="C40" s="219" t="s">
        <v>396</v>
      </c>
      <c r="D40" s="219"/>
      <c r="E40" s="219"/>
    </row>
    <row r="41" spans="1:7">
      <c r="A41" s="213"/>
      <c r="B41" s="213"/>
    </row>
    <row r="42" spans="1:7">
      <c r="A42" s="212"/>
      <c r="B42" s="212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honeticPr fontId="49" type="noConversion"/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7D01-9413-43A5-9EC0-93D53C1C9789}">
  <sheetPr>
    <tabColor rgb="FFFFFF00"/>
    <pageSetUpPr fitToPage="1"/>
  </sheetPr>
  <dimension ref="A1:I62"/>
  <sheetViews>
    <sheetView workbookViewId="0">
      <selection activeCell="J56" sqref="J56"/>
    </sheetView>
  </sheetViews>
  <sheetFormatPr defaultRowHeight="13.2"/>
  <cols>
    <col min="2" max="2" width="11.109375" customWidth="1"/>
    <col min="3" max="3" width="76.33203125" customWidth="1"/>
    <col min="6" max="6" width="12.88671875" customWidth="1"/>
    <col min="7" max="7" width="14.44140625" customWidth="1"/>
  </cols>
  <sheetData>
    <row r="1" spans="1:7" ht="12.75" customHeight="1">
      <c r="A1" s="214" t="s">
        <v>400</v>
      </c>
      <c r="B1" s="214"/>
      <c r="C1" s="214"/>
      <c r="D1" s="214"/>
      <c r="E1" s="214"/>
      <c r="F1" s="214"/>
      <c r="G1" s="214"/>
    </row>
    <row r="2" spans="1:7" ht="12.75" customHeight="1">
      <c r="A2" s="214"/>
      <c r="B2" s="214"/>
      <c r="C2" s="214"/>
      <c r="D2" s="214"/>
      <c r="E2" s="214"/>
      <c r="F2" s="214"/>
      <c r="G2" s="214"/>
    </row>
    <row r="3" spans="1:7" ht="24.75" customHeight="1">
      <c r="A3" s="215" t="s">
        <v>9</v>
      </c>
      <c r="B3" s="215"/>
      <c r="C3" s="215"/>
      <c r="D3" s="215"/>
      <c r="E3" s="215"/>
      <c r="F3" s="215"/>
      <c r="G3" s="215"/>
    </row>
    <row r="4" spans="1:7" ht="18.75" customHeight="1">
      <c r="A4" s="215"/>
      <c r="B4" s="215"/>
      <c r="C4" s="215"/>
      <c r="D4" s="215"/>
      <c r="E4" s="215"/>
      <c r="F4" s="215"/>
      <c r="G4" s="215"/>
    </row>
    <row r="5" spans="1:7">
      <c r="A5" s="216" t="s">
        <v>310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68" t="s">
        <v>91</v>
      </c>
      <c r="B7" s="107" t="s">
        <v>90</v>
      </c>
      <c r="C7" s="176" t="s">
        <v>89</v>
      </c>
      <c r="D7" s="69" t="s">
        <v>87</v>
      </c>
      <c r="E7" s="69" t="s">
        <v>88</v>
      </c>
      <c r="F7" s="177" t="s">
        <v>85</v>
      </c>
      <c r="G7" s="178" t="s">
        <v>86</v>
      </c>
    </row>
    <row r="8" spans="1:7" s="17" customFormat="1">
      <c r="A8" s="179" t="s">
        <v>127</v>
      </c>
      <c r="B8" s="180" t="s">
        <v>309</v>
      </c>
      <c r="C8" s="181" t="s">
        <v>265</v>
      </c>
      <c r="D8" s="182"/>
      <c r="E8" s="180"/>
      <c r="F8" s="144"/>
      <c r="G8" s="145"/>
    </row>
    <row r="9" spans="1:7">
      <c r="A9" s="183">
        <v>1</v>
      </c>
      <c r="B9" s="114" t="s">
        <v>309</v>
      </c>
      <c r="C9" s="115" t="s">
        <v>266</v>
      </c>
      <c r="D9" s="118" t="s">
        <v>206</v>
      </c>
      <c r="E9" s="120">
        <v>1</v>
      </c>
      <c r="F9" s="22"/>
      <c r="G9" s="45">
        <f t="shared" ref="G9:G50" si="0">ROUND(F9*E9,2)</f>
        <v>0</v>
      </c>
    </row>
    <row r="10" spans="1:7" ht="22.8">
      <c r="A10" s="183">
        <v>2</v>
      </c>
      <c r="B10" s="114" t="s">
        <v>309</v>
      </c>
      <c r="C10" s="115" t="s">
        <v>267</v>
      </c>
      <c r="D10" s="118" t="s">
        <v>206</v>
      </c>
      <c r="E10" s="120">
        <v>1</v>
      </c>
      <c r="F10" s="22"/>
      <c r="G10" s="45">
        <f t="shared" si="0"/>
        <v>0</v>
      </c>
    </row>
    <row r="11" spans="1:7" ht="22.8">
      <c r="A11" s="183">
        <v>3</v>
      </c>
      <c r="B11" s="114" t="s">
        <v>309</v>
      </c>
      <c r="C11" s="115" t="s">
        <v>268</v>
      </c>
      <c r="D11" s="118" t="s">
        <v>22</v>
      </c>
      <c r="E11" s="120">
        <v>16.5</v>
      </c>
      <c r="F11" s="22"/>
      <c r="G11" s="45">
        <f t="shared" si="0"/>
        <v>0</v>
      </c>
    </row>
    <row r="12" spans="1:7" ht="22.8">
      <c r="A12" s="183">
        <v>4</v>
      </c>
      <c r="B12" s="114" t="s">
        <v>309</v>
      </c>
      <c r="C12" s="115" t="s">
        <v>269</v>
      </c>
      <c r="D12" s="118" t="s">
        <v>206</v>
      </c>
      <c r="E12" s="120">
        <v>6</v>
      </c>
      <c r="F12" s="22"/>
      <c r="G12" s="45">
        <f t="shared" si="0"/>
        <v>0</v>
      </c>
    </row>
    <row r="13" spans="1:7" ht="22.8">
      <c r="A13" s="183">
        <v>5</v>
      </c>
      <c r="B13" s="114" t="s">
        <v>309</v>
      </c>
      <c r="C13" s="115" t="s">
        <v>270</v>
      </c>
      <c r="D13" s="118" t="s">
        <v>206</v>
      </c>
      <c r="E13" s="120">
        <v>2</v>
      </c>
      <c r="F13" s="22"/>
      <c r="G13" s="45">
        <f t="shared" si="0"/>
        <v>0</v>
      </c>
    </row>
    <row r="14" spans="1:7" ht="22.8">
      <c r="A14" s="183">
        <v>6</v>
      </c>
      <c r="B14" s="114" t="s">
        <v>309</v>
      </c>
      <c r="C14" s="115" t="s">
        <v>271</v>
      </c>
      <c r="D14" s="118" t="s">
        <v>206</v>
      </c>
      <c r="E14" s="120">
        <v>25</v>
      </c>
      <c r="F14" s="22"/>
      <c r="G14" s="45">
        <f t="shared" si="0"/>
        <v>0</v>
      </c>
    </row>
    <row r="15" spans="1:7" ht="22.8">
      <c r="A15" s="183">
        <v>7</v>
      </c>
      <c r="B15" s="114" t="s">
        <v>309</v>
      </c>
      <c r="C15" s="115" t="s">
        <v>272</v>
      </c>
      <c r="D15" s="118" t="s">
        <v>206</v>
      </c>
      <c r="E15" s="120">
        <v>8</v>
      </c>
      <c r="F15" s="22"/>
      <c r="G15" s="45">
        <f t="shared" si="0"/>
        <v>0</v>
      </c>
    </row>
    <row r="16" spans="1:7">
      <c r="A16" s="183">
        <v>8</v>
      </c>
      <c r="B16" s="114" t="s">
        <v>309</v>
      </c>
      <c r="C16" s="115" t="s">
        <v>273</v>
      </c>
      <c r="D16" s="118" t="s">
        <v>206</v>
      </c>
      <c r="E16" s="120">
        <v>25</v>
      </c>
      <c r="F16" s="22"/>
      <c r="G16" s="45">
        <f t="shared" si="0"/>
        <v>0</v>
      </c>
    </row>
    <row r="17" spans="1:7" ht="22.8">
      <c r="A17" s="183">
        <v>9</v>
      </c>
      <c r="B17" s="114" t="s">
        <v>309</v>
      </c>
      <c r="C17" s="115" t="s">
        <v>274</v>
      </c>
      <c r="D17" s="118" t="s">
        <v>29</v>
      </c>
      <c r="E17" s="120">
        <v>30</v>
      </c>
      <c r="F17" s="22"/>
      <c r="G17" s="45">
        <f t="shared" si="0"/>
        <v>0</v>
      </c>
    </row>
    <row r="18" spans="1:7" ht="22.8">
      <c r="A18" s="183">
        <v>10</v>
      </c>
      <c r="B18" s="114" t="s">
        <v>309</v>
      </c>
      <c r="C18" s="115" t="s">
        <v>275</v>
      </c>
      <c r="D18" s="118" t="s">
        <v>29</v>
      </c>
      <c r="E18" s="120">
        <v>976</v>
      </c>
      <c r="F18" s="22"/>
      <c r="G18" s="45">
        <f t="shared" si="0"/>
        <v>0</v>
      </c>
    </row>
    <row r="19" spans="1:7">
      <c r="A19" s="183">
        <v>11</v>
      </c>
      <c r="B19" s="114" t="s">
        <v>309</v>
      </c>
      <c r="C19" s="115" t="s">
        <v>276</v>
      </c>
      <c r="D19" s="118" t="s">
        <v>29</v>
      </c>
      <c r="E19" s="120">
        <v>976</v>
      </c>
      <c r="F19" s="22"/>
      <c r="G19" s="45">
        <f t="shared" si="0"/>
        <v>0</v>
      </c>
    </row>
    <row r="20" spans="1:7">
      <c r="A20" s="183">
        <v>12</v>
      </c>
      <c r="B20" s="114" t="s">
        <v>309</v>
      </c>
      <c r="C20" s="115" t="s">
        <v>277</v>
      </c>
      <c r="D20" s="118" t="s">
        <v>29</v>
      </c>
      <c r="E20" s="120">
        <v>280</v>
      </c>
      <c r="F20" s="22"/>
      <c r="G20" s="45">
        <f t="shared" si="0"/>
        <v>0</v>
      </c>
    </row>
    <row r="21" spans="1:7">
      <c r="A21" s="183">
        <v>13</v>
      </c>
      <c r="B21" s="114" t="s">
        <v>309</v>
      </c>
      <c r="C21" s="115" t="s">
        <v>278</v>
      </c>
      <c r="D21" s="118" t="s">
        <v>29</v>
      </c>
      <c r="E21" s="120">
        <v>310</v>
      </c>
      <c r="F21" s="22"/>
      <c r="G21" s="45">
        <f t="shared" si="0"/>
        <v>0</v>
      </c>
    </row>
    <row r="22" spans="1:7" ht="22.8">
      <c r="A22" s="183">
        <v>14</v>
      </c>
      <c r="B22" s="114" t="s">
        <v>309</v>
      </c>
      <c r="C22" s="115" t="s">
        <v>279</v>
      </c>
      <c r="D22" s="118" t="s">
        <v>29</v>
      </c>
      <c r="E22" s="120">
        <v>666</v>
      </c>
      <c r="F22" s="22"/>
      <c r="G22" s="45">
        <f t="shared" si="0"/>
        <v>0</v>
      </c>
    </row>
    <row r="23" spans="1:7" ht="22.8">
      <c r="A23" s="183">
        <v>15</v>
      </c>
      <c r="B23" s="114" t="s">
        <v>309</v>
      </c>
      <c r="C23" s="115" t="s">
        <v>280</v>
      </c>
      <c r="D23" s="118" t="s">
        <v>29</v>
      </c>
      <c r="E23" s="120">
        <v>5</v>
      </c>
      <c r="F23" s="22"/>
      <c r="G23" s="45">
        <f t="shared" si="0"/>
        <v>0</v>
      </c>
    </row>
    <row r="24" spans="1:7">
      <c r="A24" s="183">
        <v>16</v>
      </c>
      <c r="B24" s="114" t="s">
        <v>309</v>
      </c>
      <c r="C24" s="115" t="s">
        <v>281</v>
      </c>
      <c r="D24" s="118" t="s">
        <v>29</v>
      </c>
      <c r="E24" s="120">
        <v>976</v>
      </c>
      <c r="F24" s="22"/>
      <c r="G24" s="45">
        <f t="shared" si="0"/>
        <v>0</v>
      </c>
    </row>
    <row r="25" spans="1:7" ht="22.8">
      <c r="A25" s="183">
        <v>17</v>
      </c>
      <c r="B25" s="114" t="s">
        <v>309</v>
      </c>
      <c r="C25" s="115" t="s">
        <v>282</v>
      </c>
      <c r="D25" s="118" t="s">
        <v>29</v>
      </c>
      <c r="E25" s="120">
        <v>976</v>
      </c>
      <c r="F25" s="22"/>
      <c r="G25" s="45">
        <f t="shared" si="0"/>
        <v>0</v>
      </c>
    </row>
    <row r="26" spans="1:7" ht="22.8">
      <c r="A26" s="183">
        <v>18</v>
      </c>
      <c r="B26" s="114" t="s">
        <v>309</v>
      </c>
      <c r="C26" s="115" t="s">
        <v>283</v>
      </c>
      <c r="D26" s="118" t="s">
        <v>29</v>
      </c>
      <c r="E26" s="120">
        <v>339</v>
      </c>
      <c r="F26" s="22"/>
      <c r="G26" s="45">
        <f t="shared" si="0"/>
        <v>0</v>
      </c>
    </row>
    <row r="27" spans="1:7">
      <c r="A27" s="183">
        <v>19</v>
      </c>
      <c r="B27" s="114" t="s">
        <v>309</v>
      </c>
      <c r="C27" s="115" t="s">
        <v>284</v>
      </c>
      <c r="D27" s="118" t="s">
        <v>206</v>
      </c>
      <c r="E27" s="120">
        <v>33</v>
      </c>
      <c r="F27" s="22"/>
      <c r="G27" s="45">
        <f t="shared" si="0"/>
        <v>0</v>
      </c>
    </row>
    <row r="28" spans="1:7">
      <c r="A28" s="183">
        <v>20</v>
      </c>
      <c r="B28" s="114" t="s">
        <v>309</v>
      </c>
      <c r="C28" s="115" t="s">
        <v>285</v>
      </c>
      <c r="D28" s="118" t="s">
        <v>206</v>
      </c>
      <c r="E28" s="120">
        <v>33</v>
      </c>
      <c r="F28" s="22"/>
      <c r="G28" s="45">
        <f t="shared" si="0"/>
        <v>0</v>
      </c>
    </row>
    <row r="29" spans="1:7">
      <c r="A29" s="183">
        <v>21</v>
      </c>
      <c r="B29" s="114" t="s">
        <v>309</v>
      </c>
      <c r="C29" s="115" t="s">
        <v>286</v>
      </c>
      <c r="D29" s="118" t="s">
        <v>29</v>
      </c>
      <c r="E29" s="120">
        <v>1105</v>
      </c>
      <c r="F29" s="22"/>
      <c r="G29" s="45">
        <f t="shared" si="0"/>
        <v>0</v>
      </c>
    </row>
    <row r="30" spans="1:7">
      <c r="A30" s="183">
        <v>22</v>
      </c>
      <c r="B30" s="114" t="s">
        <v>309</v>
      </c>
      <c r="C30" s="115" t="s">
        <v>287</v>
      </c>
      <c r="D30" s="118" t="s">
        <v>29</v>
      </c>
      <c r="E30" s="120">
        <v>90</v>
      </c>
      <c r="F30" s="22"/>
      <c r="G30" s="45">
        <f t="shared" si="0"/>
        <v>0</v>
      </c>
    </row>
    <row r="31" spans="1:7">
      <c r="A31" s="183">
        <v>23</v>
      </c>
      <c r="B31" s="114" t="s">
        <v>309</v>
      </c>
      <c r="C31" s="115" t="s">
        <v>288</v>
      </c>
      <c r="D31" s="118" t="s">
        <v>206</v>
      </c>
      <c r="E31" s="120">
        <v>34</v>
      </c>
      <c r="F31" s="22"/>
      <c r="G31" s="45">
        <f t="shared" si="0"/>
        <v>0</v>
      </c>
    </row>
    <row r="32" spans="1:7">
      <c r="A32" s="183">
        <v>24</v>
      </c>
      <c r="B32" s="114" t="s">
        <v>309</v>
      </c>
      <c r="C32" s="115" t="s">
        <v>289</v>
      </c>
      <c r="D32" s="118" t="s">
        <v>290</v>
      </c>
      <c r="E32" s="120">
        <v>34</v>
      </c>
      <c r="F32" s="22"/>
      <c r="G32" s="45">
        <f t="shared" si="0"/>
        <v>0</v>
      </c>
    </row>
    <row r="33" spans="1:9">
      <c r="A33" s="183">
        <v>25</v>
      </c>
      <c r="B33" s="114" t="s">
        <v>309</v>
      </c>
      <c r="C33" s="115" t="s">
        <v>291</v>
      </c>
      <c r="D33" s="118" t="s">
        <v>22</v>
      </c>
      <c r="E33" s="120">
        <v>78.08</v>
      </c>
      <c r="F33" s="22"/>
      <c r="G33" s="45">
        <f t="shared" si="0"/>
        <v>0</v>
      </c>
    </row>
    <row r="34" spans="1:9" s="17" customFormat="1">
      <c r="A34" s="82" t="s">
        <v>258</v>
      </c>
      <c r="B34" s="116"/>
      <c r="C34" s="117" t="s">
        <v>292</v>
      </c>
      <c r="D34" s="119"/>
      <c r="E34" s="121"/>
      <c r="F34" s="23"/>
      <c r="G34" s="184"/>
      <c r="H34"/>
      <c r="I34"/>
    </row>
    <row r="35" spans="1:9" ht="22.8">
      <c r="A35" s="183">
        <v>26</v>
      </c>
      <c r="B35" s="114" t="s">
        <v>309</v>
      </c>
      <c r="C35" s="115" t="s">
        <v>293</v>
      </c>
      <c r="D35" s="118" t="s">
        <v>294</v>
      </c>
      <c r="E35" s="120">
        <v>1</v>
      </c>
      <c r="F35" s="22"/>
      <c r="G35" s="45">
        <f t="shared" si="0"/>
        <v>0</v>
      </c>
    </row>
    <row r="36" spans="1:9">
      <c r="A36" s="183">
        <v>27</v>
      </c>
      <c r="B36" s="114" t="s">
        <v>309</v>
      </c>
      <c r="C36" s="115" t="s">
        <v>295</v>
      </c>
      <c r="D36" s="118" t="s">
        <v>29</v>
      </c>
      <c r="E36" s="120">
        <v>1</v>
      </c>
      <c r="F36" s="22"/>
      <c r="G36" s="45">
        <f t="shared" si="0"/>
        <v>0</v>
      </c>
    </row>
    <row r="37" spans="1:9" ht="22.8">
      <c r="A37" s="183">
        <v>28</v>
      </c>
      <c r="B37" s="114" t="s">
        <v>309</v>
      </c>
      <c r="C37" s="115" t="s">
        <v>296</v>
      </c>
      <c r="D37" s="118" t="s">
        <v>29</v>
      </c>
      <c r="E37" s="120">
        <v>55</v>
      </c>
      <c r="F37" s="22"/>
      <c r="G37" s="45">
        <f t="shared" si="0"/>
        <v>0</v>
      </c>
    </row>
    <row r="38" spans="1:9">
      <c r="A38" s="183">
        <v>29</v>
      </c>
      <c r="B38" s="114" t="s">
        <v>309</v>
      </c>
      <c r="C38" s="115" t="s">
        <v>297</v>
      </c>
      <c r="D38" s="118" t="s">
        <v>29</v>
      </c>
      <c r="E38" s="120">
        <v>55</v>
      </c>
      <c r="F38" s="22"/>
      <c r="G38" s="45">
        <f t="shared" si="0"/>
        <v>0</v>
      </c>
    </row>
    <row r="39" spans="1:9">
      <c r="A39" s="183">
        <v>30</v>
      </c>
      <c r="B39" s="114" t="s">
        <v>309</v>
      </c>
      <c r="C39" s="115" t="s">
        <v>298</v>
      </c>
      <c r="D39" s="118" t="s">
        <v>29</v>
      </c>
      <c r="E39" s="120">
        <v>12</v>
      </c>
      <c r="F39" s="22"/>
      <c r="G39" s="45">
        <f t="shared" si="0"/>
        <v>0</v>
      </c>
    </row>
    <row r="40" spans="1:9" ht="22.8">
      <c r="A40" s="183">
        <v>31</v>
      </c>
      <c r="B40" s="114" t="s">
        <v>309</v>
      </c>
      <c r="C40" s="115" t="s">
        <v>280</v>
      </c>
      <c r="D40" s="118" t="s">
        <v>29</v>
      </c>
      <c r="E40" s="120">
        <v>58</v>
      </c>
      <c r="F40" s="22"/>
      <c r="G40" s="45">
        <f t="shared" si="0"/>
        <v>0</v>
      </c>
    </row>
    <row r="41" spans="1:9">
      <c r="A41" s="183">
        <v>32</v>
      </c>
      <c r="B41" s="114" t="s">
        <v>309</v>
      </c>
      <c r="C41" s="115" t="s">
        <v>299</v>
      </c>
      <c r="D41" s="118" t="s">
        <v>29</v>
      </c>
      <c r="E41" s="120">
        <v>12</v>
      </c>
      <c r="F41" s="22"/>
      <c r="G41" s="45">
        <f t="shared" si="0"/>
        <v>0</v>
      </c>
    </row>
    <row r="42" spans="1:9">
      <c r="A42" s="183">
        <v>33</v>
      </c>
      <c r="B42" s="114" t="s">
        <v>309</v>
      </c>
      <c r="C42" s="115" t="s">
        <v>300</v>
      </c>
      <c r="D42" s="118" t="s">
        <v>29</v>
      </c>
      <c r="E42" s="120">
        <v>55</v>
      </c>
      <c r="F42" s="22"/>
      <c r="G42" s="45">
        <f t="shared" si="0"/>
        <v>0</v>
      </c>
    </row>
    <row r="43" spans="1:9" ht="22.8">
      <c r="A43" s="183">
        <v>34</v>
      </c>
      <c r="B43" s="114" t="s">
        <v>309</v>
      </c>
      <c r="C43" s="115" t="s">
        <v>301</v>
      </c>
      <c r="D43" s="118" t="s">
        <v>29</v>
      </c>
      <c r="E43" s="120">
        <v>55</v>
      </c>
      <c r="F43" s="22"/>
      <c r="G43" s="45">
        <f t="shared" si="0"/>
        <v>0</v>
      </c>
    </row>
    <row r="44" spans="1:9">
      <c r="A44" s="183">
        <v>35</v>
      </c>
      <c r="B44" s="114" t="s">
        <v>309</v>
      </c>
      <c r="C44" s="115" t="s">
        <v>289</v>
      </c>
      <c r="D44" s="118" t="s">
        <v>290</v>
      </c>
      <c r="E44" s="120">
        <v>1</v>
      </c>
      <c r="F44" s="22"/>
      <c r="G44" s="45">
        <f t="shared" si="0"/>
        <v>0</v>
      </c>
    </row>
    <row r="45" spans="1:9">
      <c r="A45" s="183">
        <v>36</v>
      </c>
      <c r="B45" s="114" t="s">
        <v>309</v>
      </c>
      <c r="C45" s="115" t="s">
        <v>302</v>
      </c>
      <c r="D45" s="118" t="s">
        <v>206</v>
      </c>
      <c r="E45" s="120">
        <v>10</v>
      </c>
      <c r="F45" s="22"/>
      <c r="G45" s="45">
        <f t="shared" si="0"/>
        <v>0</v>
      </c>
    </row>
    <row r="46" spans="1:9">
      <c r="A46" s="183">
        <v>37</v>
      </c>
      <c r="B46" s="114" t="s">
        <v>309</v>
      </c>
      <c r="C46" s="115" t="s">
        <v>303</v>
      </c>
      <c r="D46" s="118" t="s">
        <v>206</v>
      </c>
      <c r="E46" s="120">
        <v>8</v>
      </c>
      <c r="F46" s="22"/>
      <c r="G46" s="45">
        <f t="shared" si="0"/>
        <v>0</v>
      </c>
    </row>
    <row r="47" spans="1:9" ht="22.8">
      <c r="A47" s="183">
        <v>38</v>
      </c>
      <c r="B47" s="114" t="s">
        <v>309</v>
      </c>
      <c r="C47" s="115" t="s">
        <v>304</v>
      </c>
      <c r="D47" s="118" t="s">
        <v>305</v>
      </c>
      <c r="E47" s="120">
        <v>0.56999999999999995</v>
      </c>
      <c r="F47" s="22"/>
      <c r="G47" s="45">
        <f t="shared" si="0"/>
        <v>0</v>
      </c>
    </row>
    <row r="48" spans="1:9">
      <c r="A48" s="183">
        <v>39</v>
      </c>
      <c r="B48" s="114" t="s">
        <v>309</v>
      </c>
      <c r="C48" s="115" t="s">
        <v>306</v>
      </c>
      <c r="D48" s="118" t="s">
        <v>305</v>
      </c>
      <c r="E48" s="122">
        <v>0.17799999999999999</v>
      </c>
      <c r="F48" s="22"/>
      <c r="G48" s="45">
        <f t="shared" si="0"/>
        <v>0</v>
      </c>
    </row>
    <row r="49" spans="1:7">
      <c r="A49" s="183">
        <v>40</v>
      </c>
      <c r="B49" s="114" t="s">
        <v>309</v>
      </c>
      <c r="C49" s="115" t="s">
        <v>307</v>
      </c>
      <c r="D49" s="118" t="s">
        <v>308</v>
      </c>
      <c r="E49" s="120">
        <v>0.65</v>
      </c>
      <c r="F49" s="22"/>
      <c r="G49" s="45">
        <f t="shared" si="0"/>
        <v>0</v>
      </c>
    </row>
    <row r="50" spans="1:7" ht="13.8" thickBot="1">
      <c r="A50" s="185">
        <v>41</v>
      </c>
      <c r="B50" s="137" t="s">
        <v>309</v>
      </c>
      <c r="C50" s="186" t="s">
        <v>291</v>
      </c>
      <c r="D50" s="187" t="s">
        <v>22</v>
      </c>
      <c r="E50" s="188">
        <v>4.4000000000000004</v>
      </c>
      <c r="F50" s="55"/>
      <c r="G50" s="56">
        <f t="shared" si="0"/>
        <v>0</v>
      </c>
    </row>
    <row r="52" spans="1:7">
      <c r="E52" s="217" t="s">
        <v>199</v>
      </c>
      <c r="F52" s="217"/>
      <c r="G52" s="36">
        <f>SUM(G9:G50)</f>
        <v>0</v>
      </c>
    </row>
    <row r="53" spans="1:7">
      <c r="E53" s="217" t="s">
        <v>200</v>
      </c>
      <c r="F53" s="217"/>
      <c r="G53" s="36">
        <f>G52*0.23</f>
        <v>0</v>
      </c>
    </row>
    <row r="54" spans="1:7">
      <c r="E54" s="217" t="s">
        <v>201</v>
      </c>
      <c r="F54" s="217"/>
      <c r="G54" s="36">
        <f>ROUND(G52+G53,2)</f>
        <v>0</v>
      </c>
    </row>
    <row r="57" spans="1:7">
      <c r="A57" s="211"/>
      <c r="B57" s="211"/>
      <c r="C57" s="211"/>
      <c r="D57" s="211"/>
      <c r="E57" s="211"/>
      <c r="F57" s="211"/>
      <c r="G57" s="211"/>
    </row>
    <row r="58" spans="1:7">
      <c r="A58" s="211"/>
      <c r="B58" s="211"/>
      <c r="C58" s="211"/>
      <c r="D58" s="211"/>
      <c r="E58" s="211"/>
      <c r="F58" s="211"/>
      <c r="G58" s="211"/>
    </row>
    <row r="59" spans="1:7">
      <c r="A59" s="211"/>
      <c r="B59" s="211"/>
      <c r="C59" s="211"/>
      <c r="D59" s="211"/>
      <c r="E59" s="211"/>
      <c r="F59" s="211"/>
      <c r="G59" s="211"/>
    </row>
    <row r="60" spans="1:7" ht="53.4" customHeight="1">
      <c r="A60" s="213"/>
      <c r="B60" s="213"/>
      <c r="C60" s="219" t="s">
        <v>396</v>
      </c>
      <c r="D60" s="219"/>
      <c r="E60" s="219"/>
    </row>
    <row r="61" spans="1:7">
      <c r="A61" s="213"/>
      <c r="B61" s="213"/>
    </row>
    <row r="62" spans="1:7">
      <c r="A62" s="212"/>
      <c r="B62" s="212"/>
    </row>
  </sheetData>
  <mergeCells count="10">
    <mergeCell ref="A1:G2"/>
    <mergeCell ref="A60:B61"/>
    <mergeCell ref="A62:B62"/>
    <mergeCell ref="A3:G4"/>
    <mergeCell ref="A5:G5"/>
    <mergeCell ref="E52:F52"/>
    <mergeCell ref="E53:F53"/>
    <mergeCell ref="E54:F54"/>
    <mergeCell ref="A57:G59"/>
    <mergeCell ref="C60:E60"/>
  </mergeCells>
  <pageMargins left="0.7" right="0.7" top="0.75" bottom="0.75" header="0.3" footer="0.3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DB9B-4F73-4C2B-97B0-ED87FE3B7EF7}">
  <sheetPr>
    <tabColor rgb="FFCCFF99"/>
    <pageSetUpPr fitToPage="1"/>
  </sheetPr>
  <dimension ref="A1:G42"/>
  <sheetViews>
    <sheetView workbookViewId="0">
      <selection activeCell="C36" sqref="C36"/>
    </sheetView>
  </sheetViews>
  <sheetFormatPr defaultRowHeight="13.2"/>
  <cols>
    <col min="2" max="2" width="12.44140625" customWidth="1"/>
    <col min="3" max="3" width="65.88671875" customWidth="1"/>
    <col min="6" max="6" width="11.5546875" customWidth="1"/>
    <col min="7" max="7" width="12.5546875" customWidth="1"/>
  </cols>
  <sheetData>
    <row r="1" spans="1:7" ht="12.75" customHeight="1">
      <c r="A1" s="214" t="s">
        <v>401</v>
      </c>
      <c r="B1" s="214"/>
      <c r="C1" s="214"/>
      <c r="D1" s="214"/>
      <c r="E1" s="214"/>
      <c r="F1" s="214"/>
      <c r="G1" s="214"/>
    </row>
    <row r="2" spans="1:7" ht="12.75" customHeight="1">
      <c r="A2" s="214"/>
      <c r="B2" s="214"/>
      <c r="C2" s="214"/>
      <c r="D2" s="214"/>
      <c r="E2" s="214"/>
      <c r="F2" s="214"/>
      <c r="G2" s="214"/>
    </row>
    <row r="3" spans="1:7">
      <c r="A3" s="215" t="s">
        <v>9</v>
      </c>
      <c r="B3" s="215"/>
      <c r="C3" s="215"/>
      <c r="D3" s="215"/>
      <c r="E3" s="215"/>
      <c r="F3" s="215"/>
      <c r="G3" s="215"/>
    </row>
    <row r="4" spans="1:7" ht="27" customHeight="1">
      <c r="A4" s="215"/>
      <c r="B4" s="215"/>
      <c r="C4" s="215"/>
      <c r="D4" s="215"/>
      <c r="E4" s="215"/>
      <c r="F4" s="215"/>
      <c r="G4" s="215"/>
    </row>
    <row r="5" spans="1:7">
      <c r="A5" s="216" t="s">
        <v>311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125" t="s">
        <v>91</v>
      </c>
      <c r="B7" s="126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>
      <c r="A8" s="131">
        <v>1</v>
      </c>
      <c r="B8" s="128" t="s">
        <v>327</v>
      </c>
      <c r="C8" s="132" t="s">
        <v>312</v>
      </c>
      <c r="D8" s="133" t="s">
        <v>206</v>
      </c>
      <c r="E8" s="139">
        <v>1</v>
      </c>
      <c r="F8" s="134"/>
      <c r="G8" s="135">
        <f t="shared" ref="G8:G30" si="0">ROUND(F8*E8,2)</f>
        <v>0</v>
      </c>
    </row>
    <row r="9" spans="1:7" ht="23.4">
      <c r="A9" s="83">
        <v>2</v>
      </c>
      <c r="B9" s="129" t="s">
        <v>328</v>
      </c>
      <c r="C9" s="127" t="s">
        <v>313</v>
      </c>
      <c r="D9" s="114" t="s">
        <v>324</v>
      </c>
      <c r="E9" s="140">
        <v>3</v>
      </c>
      <c r="F9" s="22"/>
      <c r="G9" s="45">
        <f t="shared" si="0"/>
        <v>0</v>
      </c>
    </row>
    <row r="10" spans="1:7" ht="23.4">
      <c r="A10" s="83">
        <v>3</v>
      </c>
      <c r="B10" s="129" t="s">
        <v>328</v>
      </c>
      <c r="C10" s="127" t="s">
        <v>314</v>
      </c>
      <c r="D10" s="114" t="s">
        <v>325</v>
      </c>
      <c r="E10" s="140">
        <v>1</v>
      </c>
      <c r="F10" s="22"/>
      <c r="G10" s="45">
        <f t="shared" si="0"/>
        <v>0</v>
      </c>
    </row>
    <row r="11" spans="1:7" ht="23.4">
      <c r="A11" s="83">
        <v>4</v>
      </c>
      <c r="B11" s="129" t="s">
        <v>328</v>
      </c>
      <c r="C11" s="127" t="s">
        <v>315</v>
      </c>
      <c r="D11" s="114" t="s">
        <v>325</v>
      </c>
      <c r="E11" s="140">
        <v>2</v>
      </c>
      <c r="F11" s="22"/>
      <c r="G11" s="45">
        <f t="shared" si="0"/>
        <v>0</v>
      </c>
    </row>
    <row r="12" spans="1:7" ht="23.4">
      <c r="A12" s="83">
        <v>5</v>
      </c>
      <c r="B12" s="129" t="s">
        <v>328</v>
      </c>
      <c r="C12" s="127" t="s">
        <v>293</v>
      </c>
      <c r="D12" s="114" t="s">
        <v>294</v>
      </c>
      <c r="E12" s="140">
        <v>3</v>
      </c>
      <c r="F12" s="22"/>
      <c r="G12" s="45">
        <f t="shared" si="0"/>
        <v>0</v>
      </c>
    </row>
    <row r="13" spans="1:7">
      <c r="A13" s="83">
        <v>6</v>
      </c>
      <c r="B13" s="129" t="s">
        <v>327</v>
      </c>
      <c r="C13" s="127" t="s">
        <v>316</v>
      </c>
      <c r="D13" s="114" t="s">
        <v>294</v>
      </c>
      <c r="E13" s="140">
        <v>3</v>
      </c>
      <c r="F13" s="22"/>
      <c r="G13" s="45">
        <f t="shared" si="0"/>
        <v>0</v>
      </c>
    </row>
    <row r="14" spans="1:7" ht="23.4">
      <c r="A14" s="83">
        <v>7</v>
      </c>
      <c r="B14" s="129" t="s">
        <v>328</v>
      </c>
      <c r="C14" s="127" t="s">
        <v>317</v>
      </c>
      <c r="D14" s="114" t="s">
        <v>16</v>
      </c>
      <c r="E14" s="140">
        <v>0.06</v>
      </c>
      <c r="F14" s="22"/>
      <c r="G14" s="45">
        <f t="shared" si="0"/>
        <v>0</v>
      </c>
    </row>
    <row r="15" spans="1:7" ht="23.4">
      <c r="A15" s="83">
        <v>8</v>
      </c>
      <c r="B15" s="129" t="s">
        <v>328</v>
      </c>
      <c r="C15" s="127" t="s">
        <v>287</v>
      </c>
      <c r="D15" s="114" t="s">
        <v>29</v>
      </c>
      <c r="E15" s="140">
        <v>120</v>
      </c>
      <c r="F15" s="22"/>
      <c r="G15" s="45">
        <f t="shared" si="0"/>
        <v>0</v>
      </c>
    </row>
    <row r="16" spans="1:7">
      <c r="A16" s="83">
        <v>9</v>
      </c>
      <c r="B16" s="129" t="s">
        <v>328</v>
      </c>
      <c r="C16" s="127" t="s">
        <v>286</v>
      </c>
      <c r="D16" s="114" t="s">
        <v>29</v>
      </c>
      <c r="E16" s="140">
        <v>160</v>
      </c>
      <c r="F16" s="22"/>
      <c r="G16" s="45">
        <f t="shared" si="0"/>
        <v>0</v>
      </c>
    </row>
    <row r="17" spans="1:7" ht="23.4">
      <c r="A17" s="83">
        <v>10</v>
      </c>
      <c r="B17" s="129" t="s">
        <v>327</v>
      </c>
      <c r="C17" s="127" t="s">
        <v>296</v>
      </c>
      <c r="D17" s="114" t="s">
        <v>29</v>
      </c>
      <c r="E17" s="140">
        <v>90</v>
      </c>
      <c r="F17" s="22"/>
      <c r="G17" s="45">
        <f t="shared" si="0"/>
        <v>0</v>
      </c>
    </row>
    <row r="18" spans="1:7">
      <c r="A18" s="83">
        <v>11</v>
      </c>
      <c r="B18" s="129" t="s">
        <v>327</v>
      </c>
      <c r="C18" s="127" t="s">
        <v>297</v>
      </c>
      <c r="D18" s="114" t="s">
        <v>29</v>
      </c>
      <c r="E18" s="140">
        <v>90</v>
      </c>
      <c r="F18" s="22"/>
      <c r="G18" s="45">
        <f t="shared" si="0"/>
        <v>0</v>
      </c>
    </row>
    <row r="19" spans="1:7" ht="23.4">
      <c r="A19" s="83">
        <v>12</v>
      </c>
      <c r="B19" s="129" t="s">
        <v>327</v>
      </c>
      <c r="C19" s="127" t="s">
        <v>318</v>
      </c>
      <c r="D19" s="114" t="s">
        <v>29</v>
      </c>
      <c r="E19" s="140">
        <v>132</v>
      </c>
      <c r="F19" s="22"/>
      <c r="G19" s="45">
        <f t="shared" si="0"/>
        <v>0</v>
      </c>
    </row>
    <row r="20" spans="1:7">
      <c r="A20" s="83">
        <v>13</v>
      </c>
      <c r="B20" s="129" t="s">
        <v>327</v>
      </c>
      <c r="C20" s="127" t="s">
        <v>319</v>
      </c>
      <c r="D20" s="114" t="s">
        <v>29</v>
      </c>
      <c r="E20" s="140">
        <v>26</v>
      </c>
      <c r="F20" s="22"/>
      <c r="G20" s="45">
        <f t="shared" si="0"/>
        <v>0</v>
      </c>
    </row>
    <row r="21" spans="1:7">
      <c r="A21" s="83">
        <v>14</v>
      </c>
      <c r="B21" s="129" t="s">
        <v>327</v>
      </c>
      <c r="C21" s="127" t="s">
        <v>320</v>
      </c>
      <c r="D21" s="114" t="s">
        <v>29</v>
      </c>
      <c r="E21" s="140">
        <v>4</v>
      </c>
      <c r="F21" s="22"/>
      <c r="G21" s="45">
        <f t="shared" si="0"/>
        <v>0</v>
      </c>
    </row>
    <row r="22" spans="1:7" ht="23.4">
      <c r="A22" s="83">
        <v>15</v>
      </c>
      <c r="B22" s="129" t="s">
        <v>327</v>
      </c>
      <c r="C22" s="127" t="s">
        <v>321</v>
      </c>
      <c r="D22" s="114" t="s">
        <v>29</v>
      </c>
      <c r="E22" s="140">
        <v>26</v>
      </c>
      <c r="F22" s="22"/>
      <c r="G22" s="45">
        <f t="shared" si="0"/>
        <v>0</v>
      </c>
    </row>
    <row r="23" spans="1:7" ht="23.4">
      <c r="A23" s="83">
        <v>16</v>
      </c>
      <c r="B23" s="129" t="s">
        <v>327</v>
      </c>
      <c r="C23" s="127" t="s">
        <v>300</v>
      </c>
      <c r="D23" s="114" t="s">
        <v>29</v>
      </c>
      <c r="E23" s="140">
        <v>90</v>
      </c>
      <c r="F23" s="22"/>
      <c r="G23" s="45">
        <f t="shared" si="0"/>
        <v>0</v>
      </c>
    </row>
    <row r="24" spans="1:7" ht="23.4">
      <c r="A24" s="83">
        <v>17</v>
      </c>
      <c r="B24" s="129" t="s">
        <v>327</v>
      </c>
      <c r="C24" s="127" t="s">
        <v>301</v>
      </c>
      <c r="D24" s="114" t="s">
        <v>29</v>
      </c>
      <c r="E24" s="140">
        <v>90</v>
      </c>
      <c r="F24" s="22"/>
      <c r="G24" s="45">
        <f t="shared" si="0"/>
        <v>0</v>
      </c>
    </row>
    <row r="25" spans="1:7">
      <c r="A25" s="83">
        <v>18</v>
      </c>
      <c r="B25" s="129" t="s">
        <v>327</v>
      </c>
      <c r="C25" s="127" t="s">
        <v>289</v>
      </c>
      <c r="D25" s="114" t="s">
        <v>290</v>
      </c>
      <c r="E25" s="140">
        <v>3</v>
      </c>
      <c r="F25" s="22"/>
      <c r="G25" s="45">
        <f t="shared" si="0"/>
        <v>0</v>
      </c>
    </row>
    <row r="26" spans="1:7">
      <c r="A26" s="83">
        <v>19</v>
      </c>
      <c r="B26" s="129" t="s">
        <v>327</v>
      </c>
      <c r="C26" s="127" t="s">
        <v>322</v>
      </c>
      <c r="D26" s="114" t="s">
        <v>326</v>
      </c>
      <c r="E26" s="140">
        <v>4</v>
      </c>
      <c r="F26" s="22"/>
      <c r="G26" s="45">
        <f t="shared" si="0"/>
        <v>0</v>
      </c>
    </row>
    <row r="27" spans="1:7">
      <c r="A27" s="83">
        <v>20</v>
      </c>
      <c r="B27" s="129" t="s">
        <v>328</v>
      </c>
      <c r="C27" s="127" t="s">
        <v>323</v>
      </c>
      <c r="D27" s="114" t="s">
        <v>206</v>
      </c>
      <c r="E27" s="140">
        <v>4</v>
      </c>
      <c r="F27" s="22"/>
      <c r="G27" s="45">
        <f t="shared" si="0"/>
        <v>0</v>
      </c>
    </row>
    <row r="28" spans="1:7" ht="23.4">
      <c r="A28" s="83">
        <v>21</v>
      </c>
      <c r="B28" s="129" t="s">
        <v>329</v>
      </c>
      <c r="C28" s="127" t="s">
        <v>304</v>
      </c>
      <c r="D28" s="114" t="s">
        <v>305</v>
      </c>
      <c r="E28" s="113">
        <v>0.47199999999999998</v>
      </c>
      <c r="F28" s="22"/>
      <c r="G28" s="45">
        <f t="shared" si="0"/>
        <v>0</v>
      </c>
    </row>
    <row r="29" spans="1:7" ht="23.4">
      <c r="A29" s="83">
        <v>22</v>
      </c>
      <c r="B29" s="129" t="s">
        <v>329</v>
      </c>
      <c r="C29" s="127" t="s">
        <v>306</v>
      </c>
      <c r="D29" s="114" t="s">
        <v>305</v>
      </c>
      <c r="E29" s="113">
        <v>4.5999999999999999E-2</v>
      </c>
      <c r="F29" s="22"/>
      <c r="G29" s="45">
        <f t="shared" si="0"/>
        <v>0</v>
      </c>
    </row>
    <row r="30" spans="1:7" ht="24" thickBot="1">
      <c r="A30" s="50">
        <v>23</v>
      </c>
      <c r="B30" s="130" t="s">
        <v>330</v>
      </c>
      <c r="C30" s="136" t="s">
        <v>291</v>
      </c>
      <c r="D30" s="137" t="s">
        <v>22</v>
      </c>
      <c r="E30" s="138">
        <v>7.2</v>
      </c>
      <c r="F30" s="55"/>
      <c r="G30" s="56">
        <f t="shared" si="0"/>
        <v>0</v>
      </c>
    </row>
    <row r="32" spans="1:7">
      <c r="E32" s="217" t="s">
        <v>199</v>
      </c>
      <c r="F32" s="217"/>
      <c r="G32" s="36">
        <f>SUM(G8:G30)</f>
        <v>0</v>
      </c>
    </row>
    <row r="33" spans="1:7">
      <c r="E33" s="217" t="s">
        <v>200</v>
      </c>
      <c r="F33" s="217"/>
      <c r="G33" s="36">
        <f>G32*0.23</f>
        <v>0</v>
      </c>
    </row>
    <row r="34" spans="1:7">
      <c r="E34" s="217" t="s">
        <v>201</v>
      </c>
      <c r="F34" s="217"/>
      <c r="G34" s="36">
        <f>ROUND(G32+G33,2)</f>
        <v>0</v>
      </c>
    </row>
    <row r="37" spans="1:7">
      <c r="A37" s="211"/>
      <c r="B37" s="211"/>
      <c r="C37" s="211"/>
      <c r="D37" s="211"/>
      <c r="E37" s="211"/>
      <c r="F37" s="211"/>
      <c r="G37" s="211"/>
    </row>
    <row r="38" spans="1:7">
      <c r="A38" s="211"/>
      <c r="B38" s="211"/>
      <c r="C38" s="211"/>
      <c r="D38" s="211"/>
      <c r="E38" s="211"/>
      <c r="F38" s="211"/>
      <c r="G38" s="211"/>
    </row>
    <row r="39" spans="1:7">
      <c r="A39" s="211"/>
      <c r="B39" s="211"/>
      <c r="C39" s="211"/>
      <c r="D39" s="211"/>
      <c r="E39" s="211"/>
      <c r="F39" s="211"/>
      <c r="G39" s="211"/>
    </row>
    <row r="40" spans="1:7" ht="48" customHeight="1">
      <c r="A40" s="213"/>
      <c r="B40" s="213"/>
      <c r="C40" s="219" t="s">
        <v>396</v>
      </c>
      <c r="D40" s="219"/>
      <c r="E40" s="219"/>
    </row>
    <row r="41" spans="1:7">
      <c r="A41" s="213"/>
      <c r="B41" s="213"/>
    </row>
    <row r="42" spans="1:7">
      <c r="A42" s="212"/>
      <c r="B42" s="212"/>
    </row>
  </sheetData>
  <mergeCells count="10">
    <mergeCell ref="A1:G2"/>
    <mergeCell ref="A40:B41"/>
    <mergeCell ref="A42:B42"/>
    <mergeCell ref="A3:G4"/>
    <mergeCell ref="A5:G5"/>
    <mergeCell ref="E32:F32"/>
    <mergeCell ref="E33:F33"/>
    <mergeCell ref="E34:F34"/>
    <mergeCell ref="A37:G39"/>
    <mergeCell ref="C40:E40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2DB3-3C3C-4906-9185-51385F21B369}">
  <sheetPr>
    <tabColor theme="9" tint="-0.249977111117893"/>
    <pageSetUpPr fitToPage="1"/>
  </sheetPr>
  <dimension ref="A1:H52"/>
  <sheetViews>
    <sheetView tabSelected="1" workbookViewId="0">
      <selection activeCell="H50" sqref="H50:I50"/>
    </sheetView>
  </sheetViews>
  <sheetFormatPr defaultRowHeight="13.2"/>
  <cols>
    <col min="2" max="2" width="12.44140625" customWidth="1"/>
    <col min="3" max="3" width="68" customWidth="1"/>
    <col min="6" max="6" width="14.5546875" customWidth="1"/>
    <col min="7" max="7" width="14.33203125" customWidth="1"/>
  </cols>
  <sheetData>
    <row r="1" spans="1:7" ht="12.75" customHeight="1">
      <c r="A1" s="214" t="s">
        <v>402</v>
      </c>
      <c r="B1" s="214"/>
      <c r="C1" s="214"/>
      <c r="D1" s="214"/>
      <c r="E1" s="214"/>
      <c r="F1" s="214"/>
      <c r="G1" s="214"/>
    </row>
    <row r="2" spans="1:7" ht="12.75" customHeight="1">
      <c r="A2" s="214"/>
      <c r="B2" s="214"/>
      <c r="C2" s="214"/>
      <c r="D2" s="214"/>
      <c r="E2" s="214"/>
      <c r="F2" s="214"/>
      <c r="G2" s="214"/>
    </row>
    <row r="3" spans="1:7">
      <c r="A3" s="215" t="s">
        <v>9</v>
      </c>
      <c r="B3" s="215"/>
      <c r="C3" s="215"/>
      <c r="D3" s="215"/>
      <c r="E3" s="215"/>
      <c r="F3" s="215"/>
      <c r="G3" s="215"/>
    </row>
    <row r="4" spans="1:7" ht="31.5" customHeight="1">
      <c r="A4" s="215"/>
      <c r="B4" s="215"/>
      <c r="C4" s="215"/>
      <c r="D4" s="215"/>
      <c r="E4" s="215"/>
      <c r="F4" s="215"/>
      <c r="G4" s="215"/>
    </row>
    <row r="5" spans="1:7">
      <c r="A5" s="216" t="s">
        <v>331</v>
      </c>
      <c r="B5" s="216"/>
      <c r="C5" s="216"/>
      <c r="D5" s="216"/>
      <c r="E5" s="216"/>
      <c r="F5" s="216"/>
      <c r="G5" s="216"/>
    </row>
    <row r="6" spans="1:7" ht="13.8" thickBot="1"/>
    <row r="7" spans="1:7" ht="16.2" thickBot="1">
      <c r="A7" s="124" t="s">
        <v>91</v>
      </c>
      <c r="B7" s="123" t="s">
        <v>90</v>
      </c>
      <c r="C7" s="106" t="s">
        <v>89</v>
      </c>
      <c r="D7" s="58" t="s">
        <v>87</v>
      </c>
      <c r="E7" s="58" t="s">
        <v>88</v>
      </c>
      <c r="F7" s="59" t="s">
        <v>85</v>
      </c>
      <c r="G7" s="60" t="s">
        <v>86</v>
      </c>
    </row>
    <row r="8" spans="1:7" s="17" customFormat="1" ht="28.8">
      <c r="A8" s="146" t="s">
        <v>258</v>
      </c>
      <c r="B8" s="147" t="s">
        <v>332</v>
      </c>
      <c r="C8" s="148" t="s">
        <v>333</v>
      </c>
      <c r="D8" s="147"/>
      <c r="E8" s="147"/>
      <c r="F8" s="144"/>
      <c r="G8" s="145"/>
    </row>
    <row r="9" spans="1:7" ht="26.4">
      <c r="A9" s="83">
        <v>1</v>
      </c>
      <c r="B9" s="16" t="s">
        <v>332</v>
      </c>
      <c r="C9" s="141" t="s">
        <v>334</v>
      </c>
      <c r="D9" s="16" t="s">
        <v>29</v>
      </c>
      <c r="E9" s="16">
        <v>298</v>
      </c>
      <c r="F9" s="22"/>
      <c r="G9" s="45">
        <f t="shared" ref="G9:G40" si="0">ROUND(F9*E9,2)</f>
        <v>0</v>
      </c>
    </row>
    <row r="10" spans="1:7" ht="26.4">
      <c r="A10" s="83">
        <v>2</v>
      </c>
      <c r="B10" s="16" t="s">
        <v>332</v>
      </c>
      <c r="C10" s="141" t="s">
        <v>335</v>
      </c>
      <c r="D10" s="16" t="s">
        <v>29</v>
      </c>
      <c r="E10" s="16">
        <v>15</v>
      </c>
      <c r="F10" s="22"/>
      <c r="G10" s="45">
        <f t="shared" si="0"/>
        <v>0</v>
      </c>
    </row>
    <row r="11" spans="1:7">
      <c r="A11" s="83">
        <v>3</v>
      </c>
      <c r="B11" s="16" t="s">
        <v>332</v>
      </c>
      <c r="C11" s="141" t="s">
        <v>336</v>
      </c>
      <c r="D11" s="16" t="s">
        <v>29</v>
      </c>
      <c r="E11" s="16">
        <v>32</v>
      </c>
      <c r="F11" s="22"/>
      <c r="G11" s="45">
        <f t="shared" si="0"/>
        <v>0</v>
      </c>
    </row>
    <row r="12" spans="1:7">
      <c r="A12" s="83">
        <v>4</v>
      </c>
      <c r="B12" s="16" t="s">
        <v>332</v>
      </c>
      <c r="C12" s="141" t="s">
        <v>337</v>
      </c>
      <c r="D12" s="16" t="s">
        <v>206</v>
      </c>
      <c r="E12" s="16">
        <v>1</v>
      </c>
      <c r="F12" s="22"/>
      <c r="G12" s="45">
        <f t="shared" si="0"/>
        <v>0</v>
      </c>
    </row>
    <row r="13" spans="1:7" ht="26.4">
      <c r="A13" s="83">
        <v>5</v>
      </c>
      <c r="B13" s="16" t="s">
        <v>332</v>
      </c>
      <c r="C13" s="141" t="s">
        <v>338</v>
      </c>
      <c r="D13" s="16" t="s">
        <v>206</v>
      </c>
      <c r="E13" s="16">
        <v>1</v>
      </c>
      <c r="F13" s="22"/>
      <c r="G13" s="45">
        <f t="shared" si="0"/>
        <v>0</v>
      </c>
    </row>
    <row r="14" spans="1:7">
      <c r="A14" s="83">
        <v>6</v>
      </c>
      <c r="B14" s="16" t="s">
        <v>332</v>
      </c>
      <c r="C14" s="141" t="s">
        <v>339</v>
      </c>
      <c r="D14" s="16" t="s">
        <v>206</v>
      </c>
      <c r="E14" s="16">
        <v>2</v>
      </c>
      <c r="F14" s="22"/>
      <c r="G14" s="45">
        <f t="shared" si="0"/>
        <v>0</v>
      </c>
    </row>
    <row r="15" spans="1:7">
      <c r="A15" s="83">
        <v>7</v>
      </c>
      <c r="B15" s="16" t="s">
        <v>332</v>
      </c>
      <c r="C15" s="141" t="s">
        <v>340</v>
      </c>
      <c r="D15" s="16" t="s">
        <v>206</v>
      </c>
      <c r="E15" s="16">
        <v>2</v>
      </c>
      <c r="F15" s="22"/>
      <c r="G15" s="45">
        <f t="shared" si="0"/>
        <v>0</v>
      </c>
    </row>
    <row r="16" spans="1:7">
      <c r="A16" s="83">
        <v>8</v>
      </c>
      <c r="B16" s="16" t="s">
        <v>332</v>
      </c>
      <c r="C16" s="141" t="s">
        <v>341</v>
      </c>
      <c r="D16" s="16" t="s">
        <v>206</v>
      </c>
      <c r="E16" s="16">
        <v>2</v>
      </c>
      <c r="F16" s="22"/>
      <c r="G16" s="45">
        <f t="shared" si="0"/>
        <v>0</v>
      </c>
    </row>
    <row r="17" spans="1:8">
      <c r="A17" s="83">
        <v>9</v>
      </c>
      <c r="B17" s="16" t="s">
        <v>332</v>
      </c>
      <c r="C17" s="141" t="s">
        <v>342</v>
      </c>
      <c r="D17" s="16" t="s">
        <v>206</v>
      </c>
      <c r="E17" s="16">
        <v>6</v>
      </c>
      <c r="F17" s="22"/>
      <c r="G17" s="45">
        <f t="shared" si="0"/>
        <v>0</v>
      </c>
      <c r="H17">
        <v>9</v>
      </c>
    </row>
    <row r="18" spans="1:8">
      <c r="A18" s="83">
        <v>10</v>
      </c>
      <c r="B18" s="16" t="s">
        <v>332</v>
      </c>
      <c r="C18" s="141" t="s">
        <v>343</v>
      </c>
      <c r="D18" s="16" t="s">
        <v>206</v>
      </c>
      <c r="E18" s="16">
        <v>2</v>
      </c>
      <c r="F18" s="22"/>
      <c r="G18" s="45">
        <f t="shared" si="0"/>
        <v>0</v>
      </c>
    </row>
    <row r="19" spans="1:8" s="17" customFormat="1" ht="28.8">
      <c r="A19" s="149" t="s">
        <v>258</v>
      </c>
      <c r="B19" s="142" t="s">
        <v>332</v>
      </c>
      <c r="C19" s="143" t="s">
        <v>344</v>
      </c>
      <c r="D19" s="142"/>
      <c r="E19" s="142"/>
      <c r="F19" s="23"/>
      <c r="G19" s="67"/>
    </row>
    <row r="20" spans="1:8" ht="26.4">
      <c r="A20" s="83">
        <v>11</v>
      </c>
      <c r="B20" s="16" t="s">
        <v>332</v>
      </c>
      <c r="C20" s="141" t="s">
        <v>345</v>
      </c>
      <c r="D20" s="16" t="s">
        <v>206</v>
      </c>
      <c r="E20" s="16">
        <v>2</v>
      </c>
      <c r="F20" s="22"/>
      <c r="G20" s="45">
        <f t="shared" si="0"/>
        <v>0</v>
      </c>
    </row>
    <row r="21" spans="1:8" ht="39.6">
      <c r="A21" s="83">
        <v>12</v>
      </c>
      <c r="B21" s="16" t="s">
        <v>332</v>
      </c>
      <c r="C21" s="141" t="s">
        <v>346</v>
      </c>
      <c r="D21" s="16" t="s">
        <v>206</v>
      </c>
      <c r="E21" s="16">
        <v>2</v>
      </c>
      <c r="F21" s="22"/>
      <c r="G21" s="45">
        <f t="shared" si="0"/>
        <v>0</v>
      </c>
    </row>
    <row r="22" spans="1:8" ht="26.4">
      <c r="A22" s="83">
        <v>13</v>
      </c>
      <c r="B22" s="16" t="s">
        <v>332</v>
      </c>
      <c r="C22" s="141" t="s">
        <v>335</v>
      </c>
      <c r="D22" s="16" t="s">
        <v>29</v>
      </c>
      <c r="E22" s="16">
        <v>16</v>
      </c>
      <c r="F22" s="22"/>
      <c r="G22" s="45">
        <f t="shared" si="0"/>
        <v>0</v>
      </c>
    </row>
    <row r="23" spans="1:8" ht="52.8">
      <c r="A23" s="83">
        <v>14</v>
      </c>
      <c r="B23" s="16" t="s">
        <v>332</v>
      </c>
      <c r="C23" s="141" t="s">
        <v>347</v>
      </c>
      <c r="D23" s="16" t="s">
        <v>16</v>
      </c>
      <c r="E23" s="16">
        <v>0.13500000000000001</v>
      </c>
      <c r="F23" s="22"/>
      <c r="G23" s="45">
        <f t="shared" si="0"/>
        <v>0</v>
      </c>
    </row>
    <row r="24" spans="1:8" ht="26.4">
      <c r="A24" s="83">
        <v>15</v>
      </c>
      <c r="B24" s="16" t="s">
        <v>332</v>
      </c>
      <c r="C24" s="141" t="s">
        <v>348</v>
      </c>
      <c r="D24" s="16" t="s">
        <v>349</v>
      </c>
      <c r="E24" s="16">
        <v>6</v>
      </c>
      <c r="F24" s="22"/>
      <c r="G24" s="45">
        <f t="shared" si="0"/>
        <v>0</v>
      </c>
    </row>
    <row r="25" spans="1:8" ht="39.6">
      <c r="A25" s="83">
        <v>16</v>
      </c>
      <c r="B25" s="16" t="s">
        <v>332</v>
      </c>
      <c r="C25" s="141" t="s">
        <v>350</v>
      </c>
      <c r="D25" s="16" t="s">
        <v>16</v>
      </c>
      <c r="E25" s="16">
        <v>0.11600000000000001</v>
      </c>
      <c r="F25" s="22"/>
      <c r="G25" s="45">
        <f t="shared" si="0"/>
        <v>0</v>
      </c>
    </row>
    <row r="26" spans="1:8" ht="39.6">
      <c r="A26" s="83">
        <v>17</v>
      </c>
      <c r="B26" s="16" t="s">
        <v>332</v>
      </c>
      <c r="C26" s="141" t="s">
        <v>351</v>
      </c>
      <c r="D26" s="16" t="s">
        <v>16</v>
      </c>
      <c r="E26" s="16">
        <v>0.20699999999999999</v>
      </c>
      <c r="F26" s="22"/>
      <c r="G26" s="45">
        <f t="shared" si="0"/>
        <v>0</v>
      </c>
    </row>
    <row r="27" spans="1:8" ht="26.4">
      <c r="A27" s="83">
        <v>18</v>
      </c>
      <c r="B27" s="16" t="s">
        <v>332</v>
      </c>
      <c r="C27" s="141" t="s">
        <v>352</v>
      </c>
      <c r="D27" s="16" t="s">
        <v>29</v>
      </c>
      <c r="E27" s="16">
        <v>8</v>
      </c>
      <c r="F27" s="22"/>
      <c r="G27" s="45">
        <f t="shared" si="0"/>
        <v>0</v>
      </c>
    </row>
    <row r="28" spans="1:8" ht="39.6">
      <c r="A28" s="83">
        <v>19</v>
      </c>
      <c r="B28" s="16" t="s">
        <v>332</v>
      </c>
      <c r="C28" s="141" t="s">
        <v>353</v>
      </c>
      <c r="D28" s="16" t="s">
        <v>354</v>
      </c>
      <c r="E28" s="16">
        <v>2</v>
      </c>
      <c r="F28" s="22"/>
      <c r="G28" s="45">
        <f t="shared" si="0"/>
        <v>0</v>
      </c>
    </row>
    <row r="29" spans="1:8" ht="39.6">
      <c r="A29" s="83">
        <v>20</v>
      </c>
      <c r="B29" s="16" t="s">
        <v>332</v>
      </c>
      <c r="C29" s="141" t="s">
        <v>355</v>
      </c>
      <c r="D29" s="16" t="s">
        <v>354</v>
      </c>
      <c r="E29" s="16">
        <v>70</v>
      </c>
      <c r="F29" s="22"/>
      <c r="G29" s="45">
        <f t="shared" si="0"/>
        <v>0</v>
      </c>
    </row>
    <row r="30" spans="1:8" ht="26.4">
      <c r="A30" s="83">
        <v>21</v>
      </c>
      <c r="B30" s="16" t="s">
        <v>332</v>
      </c>
      <c r="C30" s="141" t="s">
        <v>356</v>
      </c>
      <c r="D30" s="16" t="s">
        <v>354</v>
      </c>
      <c r="E30" s="16">
        <v>1</v>
      </c>
      <c r="F30" s="22"/>
      <c r="G30" s="45">
        <f t="shared" si="0"/>
        <v>0</v>
      </c>
    </row>
    <row r="31" spans="1:8" ht="26.4">
      <c r="A31" s="83">
        <v>22</v>
      </c>
      <c r="B31" s="16" t="s">
        <v>332</v>
      </c>
      <c r="C31" s="141" t="s">
        <v>357</v>
      </c>
      <c r="D31" s="16" t="s">
        <v>354</v>
      </c>
      <c r="E31" s="16">
        <v>23</v>
      </c>
      <c r="F31" s="22"/>
      <c r="G31" s="45">
        <f t="shared" si="0"/>
        <v>0</v>
      </c>
    </row>
    <row r="32" spans="1:8" ht="26.4">
      <c r="A32" s="83">
        <v>23</v>
      </c>
      <c r="B32" s="16" t="s">
        <v>332</v>
      </c>
      <c r="C32" s="141" t="s">
        <v>358</v>
      </c>
      <c r="D32" s="16" t="s">
        <v>354</v>
      </c>
      <c r="E32" s="16">
        <v>1</v>
      </c>
      <c r="F32" s="22"/>
      <c r="G32" s="45">
        <f t="shared" si="0"/>
        <v>0</v>
      </c>
    </row>
    <row r="33" spans="1:7" ht="26.4">
      <c r="A33" s="83">
        <v>24</v>
      </c>
      <c r="B33" s="16" t="s">
        <v>332</v>
      </c>
      <c r="C33" s="141" t="s">
        <v>359</v>
      </c>
      <c r="D33" s="16" t="s">
        <v>354</v>
      </c>
      <c r="E33" s="16">
        <v>1</v>
      </c>
      <c r="F33" s="22"/>
      <c r="G33" s="45">
        <f t="shared" si="0"/>
        <v>0</v>
      </c>
    </row>
    <row r="34" spans="1:7" ht="26.4">
      <c r="A34" s="83">
        <v>25</v>
      </c>
      <c r="B34" s="16" t="s">
        <v>332</v>
      </c>
      <c r="C34" s="141" t="s">
        <v>360</v>
      </c>
      <c r="D34" s="16" t="s">
        <v>206</v>
      </c>
      <c r="E34" s="16">
        <v>1</v>
      </c>
      <c r="F34" s="22"/>
      <c r="G34" s="45">
        <f t="shared" si="0"/>
        <v>0</v>
      </c>
    </row>
    <row r="35" spans="1:7" ht="26.4">
      <c r="A35" s="83">
        <v>26</v>
      </c>
      <c r="B35" s="16" t="s">
        <v>332</v>
      </c>
      <c r="C35" s="141" t="s">
        <v>361</v>
      </c>
      <c r="D35" s="16" t="s">
        <v>206</v>
      </c>
      <c r="E35" s="16">
        <v>23</v>
      </c>
      <c r="F35" s="22"/>
      <c r="G35" s="45">
        <f t="shared" si="0"/>
        <v>0</v>
      </c>
    </row>
    <row r="36" spans="1:7" ht="26.4">
      <c r="A36" s="83">
        <v>27</v>
      </c>
      <c r="B36" s="16" t="s">
        <v>332</v>
      </c>
      <c r="C36" s="141" t="s">
        <v>362</v>
      </c>
      <c r="D36" s="16" t="s">
        <v>349</v>
      </c>
      <c r="E36" s="16">
        <v>2</v>
      </c>
      <c r="F36" s="22"/>
      <c r="G36" s="45">
        <f t="shared" si="0"/>
        <v>0</v>
      </c>
    </row>
    <row r="37" spans="1:7" ht="26.4">
      <c r="A37" s="83">
        <v>28</v>
      </c>
      <c r="B37" s="16" t="s">
        <v>332</v>
      </c>
      <c r="C37" s="141" t="s">
        <v>363</v>
      </c>
      <c r="D37" s="16" t="s">
        <v>349</v>
      </c>
      <c r="E37" s="16">
        <v>58</v>
      </c>
      <c r="F37" s="22"/>
      <c r="G37" s="45">
        <f t="shared" si="0"/>
        <v>0</v>
      </c>
    </row>
    <row r="38" spans="1:7" ht="26.4">
      <c r="A38" s="83">
        <v>29</v>
      </c>
      <c r="B38" s="16" t="s">
        <v>332</v>
      </c>
      <c r="C38" s="141" t="s">
        <v>364</v>
      </c>
      <c r="D38" s="16" t="s">
        <v>349</v>
      </c>
      <c r="E38" s="16">
        <v>2</v>
      </c>
      <c r="F38" s="22"/>
      <c r="G38" s="45">
        <f t="shared" si="0"/>
        <v>0</v>
      </c>
    </row>
    <row r="39" spans="1:7" ht="39.6">
      <c r="A39" s="83">
        <v>30</v>
      </c>
      <c r="B39" s="16" t="s">
        <v>332</v>
      </c>
      <c r="C39" s="141" t="s">
        <v>365</v>
      </c>
      <c r="D39" s="16" t="s">
        <v>349</v>
      </c>
      <c r="E39" s="16">
        <v>58</v>
      </c>
      <c r="F39" s="22"/>
      <c r="G39" s="45">
        <f t="shared" si="0"/>
        <v>0</v>
      </c>
    </row>
    <row r="40" spans="1:7" ht="13.8" thickBot="1">
      <c r="A40" s="50">
        <v>31</v>
      </c>
      <c r="B40" s="51" t="s">
        <v>332</v>
      </c>
      <c r="C40" s="150" t="s">
        <v>366</v>
      </c>
      <c r="D40" s="51" t="s">
        <v>29</v>
      </c>
      <c r="E40" s="51">
        <v>112</v>
      </c>
      <c r="F40" s="22"/>
      <c r="G40" s="56">
        <f t="shared" si="0"/>
        <v>0</v>
      </c>
    </row>
    <row r="42" spans="1:7">
      <c r="E42" s="217" t="s">
        <v>199</v>
      </c>
      <c r="F42" s="217"/>
      <c r="G42" s="36">
        <f>SUM(G9:G40)</f>
        <v>0</v>
      </c>
    </row>
    <row r="43" spans="1:7">
      <c r="E43" s="217" t="s">
        <v>200</v>
      </c>
      <c r="F43" s="217"/>
      <c r="G43" s="36">
        <f>G42*0.23</f>
        <v>0</v>
      </c>
    </row>
    <row r="44" spans="1:7">
      <c r="E44" s="217" t="s">
        <v>201</v>
      </c>
      <c r="F44" s="217"/>
      <c r="G44" s="36">
        <f>ROUND(G42+G43,2)</f>
        <v>0</v>
      </c>
    </row>
    <row r="47" spans="1:7">
      <c r="A47" s="211"/>
      <c r="B47" s="211"/>
      <c r="C47" s="211"/>
      <c r="D47" s="211"/>
      <c r="E47" s="211"/>
      <c r="F47" s="211"/>
      <c r="G47" s="211"/>
    </row>
    <row r="48" spans="1:7">
      <c r="A48" s="211"/>
      <c r="B48" s="211"/>
      <c r="C48" s="211"/>
      <c r="D48" s="211"/>
      <c r="E48" s="211"/>
      <c r="F48" s="211"/>
      <c r="G48" s="211"/>
    </row>
    <row r="49" spans="1:7">
      <c r="A49" s="211"/>
      <c r="B49" s="211"/>
      <c r="C49" s="211"/>
      <c r="D49" s="211"/>
      <c r="E49" s="211"/>
      <c r="F49" s="211"/>
      <c r="G49" s="211"/>
    </row>
    <row r="50" spans="1:7" ht="41.4" customHeight="1">
      <c r="A50" s="213"/>
      <c r="B50" s="213"/>
      <c r="C50" s="219" t="s">
        <v>396</v>
      </c>
      <c r="D50" s="219"/>
      <c r="E50" s="219"/>
    </row>
    <row r="51" spans="1:7">
      <c r="A51" s="213"/>
      <c r="B51" s="213"/>
    </row>
    <row r="52" spans="1:7">
      <c r="A52" s="212"/>
      <c r="B52" s="212"/>
    </row>
  </sheetData>
  <mergeCells count="10">
    <mergeCell ref="A1:G2"/>
    <mergeCell ref="A50:B51"/>
    <mergeCell ref="A52:B52"/>
    <mergeCell ref="A3:G4"/>
    <mergeCell ref="A5:G5"/>
    <mergeCell ref="E42:F42"/>
    <mergeCell ref="E43:F43"/>
    <mergeCell ref="E44:F44"/>
    <mergeCell ref="A47:G49"/>
    <mergeCell ref="C50:E50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10</vt:i4>
      </vt:variant>
    </vt:vector>
  </HeadingPairs>
  <TitlesOfParts>
    <vt:vector size="17" baseType="lpstr">
      <vt:lpstr>ZZK</vt:lpstr>
      <vt:lpstr>Drogowe</vt:lpstr>
      <vt:lpstr>KD</vt:lpstr>
      <vt:lpstr>KS</vt:lpstr>
      <vt:lpstr>Oświetlenie </vt:lpstr>
      <vt:lpstr>Kolizje </vt:lpstr>
      <vt:lpstr>Teletechnika </vt:lpstr>
      <vt:lpstr>Drogowe!Obszar_wydruku</vt:lpstr>
      <vt:lpstr>KD!Obszar_wydruku</vt:lpstr>
      <vt:lpstr>'Kolizje '!Obszar_wydruku</vt:lpstr>
      <vt:lpstr>KS!Obszar_wydruku</vt:lpstr>
      <vt:lpstr>'Oświetlenie '!Obszar_wydruku</vt:lpstr>
      <vt:lpstr>'Teletechnika '!Obszar_wydruku</vt:lpstr>
      <vt:lpstr>ZZK!Obszar_wydruku</vt:lpstr>
      <vt:lpstr>Drogowe!Tytuły_wydruku</vt:lpstr>
      <vt:lpstr>KD!Tytuły_wydruku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2018-10-31T10:09:45Z</dcterms:created>
  <dcterms:modified xsi:type="dcterms:W3CDTF">2024-03-15T10:52:18Z</dcterms:modified>
  <cp:contentStatus/>
</cp:coreProperties>
</file>