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wyka\OneDrive - Gdańskie Centrum Informatyczne\Pulpit\Kasia\Zadania '20r\Chodniki_Zaroślak\"/>
    </mc:Choice>
  </mc:AlternateContent>
  <xr:revisionPtr revIDLastSave="0" documentId="8_{92599EEB-D49E-4B3C-B01B-D17A903FC522}" xr6:coauthVersionLast="44" xr6:coauthVersionMax="44" xr10:uidLastSave="{00000000-0000-0000-0000-000000000000}"/>
  <bookViews>
    <workbookView xWindow="-120" yWindow="-120" windowWidth="29040" windowHeight="15840" tabRatio="757" activeTab="2" xr2:uid="{00000000-000D-0000-FFFF-FFFF00000000}"/>
  </bookViews>
  <sheets>
    <sheet name="ZZK" sheetId="27" r:id="rId1"/>
    <sheet name="ul. Bliska " sheetId="30" r:id="rId2"/>
    <sheet name="ul. Barniewicka" sheetId="28" r:id="rId3"/>
  </sheets>
  <definedNames>
    <definedName name="_xlnm.Print_Area" localSheetId="2">'ul. Barniewicka'!$B$1:$G$111</definedName>
    <definedName name="_xlnm.Print_Area" localSheetId="1">'ul. Bliska '!$B$1:$G$50</definedName>
    <definedName name="_xlnm.Print_Area" localSheetId="0">ZZK!$B$2:$D$14</definedName>
    <definedName name="_xlnm.Print_Titles" localSheetId="2">'ul. Barniewicka'!$2:$6</definedName>
    <definedName name="_xlnm.Print_Titles" localSheetId="1">'ul. Bliska '!$2:$6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03" i="28" l="1"/>
  <c r="G103" i="28" s="1"/>
  <c r="G104" i="28" s="1"/>
  <c r="G42" i="30"/>
  <c r="G97" i="28"/>
  <c r="G98" i="28"/>
  <c r="G99" i="28"/>
  <c r="G100" i="28"/>
  <c r="G83" i="28"/>
  <c r="G84" i="28"/>
  <c r="G85" i="28"/>
  <c r="G86" i="28"/>
  <c r="G87" i="28"/>
  <c r="G88" i="28"/>
  <c r="G92" i="28"/>
  <c r="G93" i="28"/>
  <c r="G94" i="28"/>
  <c r="G91" i="28"/>
  <c r="G77" i="28"/>
  <c r="G78" i="28"/>
  <c r="G79" i="28"/>
  <c r="G76" i="28"/>
  <c r="G72" i="28"/>
  <c r="G73" i="28"/>
  <c r="G65" i="28"/>
  <c r="G66" i="28"/>
  <c r="G67" i="28"/>
  <c r="G68" i="28"/>
  <c r="G60" i="28"/>
  <c r="G53" i="28"/>
  <c r="G95" i="28" l="1"/>
  <c r="G101" i="28"/>
  <c r="G51" i="28"/>
  <c r="G54" i="28"/>
  <c r="G33" i="28" l="1"/>
  <c r="G46" i="28" l="1"/>
  <c r="G38" i="28"/>
  <c r="G39" i="28"/>
  <c r="G36" i="28"/>
  <c r="G37" i="28"/>
  <c r="G34" i="28"/>
  <c r="G28" i="28"/>
  <c r="G25" i="28"/>
  <c r="G24" i="28"/>
  <c r="G14" i="28"/>
  <c r="G15" i="28"/>
  <c r="G18" i="28"/>
  <c r="G19" i="28"/>
  <c r="G20" i="28"/>
  <c r="G17" i="28"/>
  <c r="G16" i="28"/>
  <c r="G11" i="28"/>
  <c r="G10" i="28"/>
  <c r="G44" i="28" l="1"/>
  <c r="G9" i="28" l="1"/>
  <c r="E31" i="30"/>
  <c r="G31" i="30" s="1"/>
  <c r="E21" i="30"/>
  <c r="G38" i="30"/>
  <c r="E27" i="30"/>
  <c r="G27" i="30" s="1"/>
  <c r="E25" i="30"/>
  <c r="E24" i="30"/>
  <c r="G24" i="30" s="1"/>
  <c r="E20" i="30"/>
  <c r="G9" i="30"/>
  <c r="G82" i="28"/>
  <c r="G89" i="28" s="1"/>
  <c r="G75" i="28"/>
  <c r="G52" i="28"/>
  <c r="G41" i="28"/>
  <c r="G40" i="28"/>
  <c r="G13" i="28"/>
  <c r="G22" i="28"/>
  <c r="G8" i="28"/>
  <c r="G32" i="30"/>
  <c r="G30" i="30"/>
  <c r="G25" i="30"/>
  <c r="G26" i="30"/>
  <c r="G10" i="30"/>
  <c r="G11" i="30"/>
  <c r="G12" i="30"/>
  <c r="G13" i="30"/>
  <c r="G14" i="30"/>
  <c r="G15" i="30"/>
  <c r="G16" i="30"/>
  <c r="G17" i="30"/>
  <c r="G8" i="30"/>
  <c r="G45" i="30"/>
  <c r="G46" i="30" s="1"/>
  <c r="G33" i="30"/>
  <c r="G43" i="30"/>
  <c r="G18" i="30" l="1"/>
  <c r="G34" i="30"/>
  <c r="G28" i="30"/>
  <c r="G20" i="30"/>
  <c r="G58" i="28"/>
  <c r="C9" i="27" l="1"/>
  <c r="C8" i="27"/>
  <c r="G39" i="30"/>
  <c r="G37" i="30" l="1"/>
  <c r="G36" i="30"/>
  <c r="G40" i="30" s="1"/>
  <c r="G21" i="30"/>
  <c r="G22" i="30" l="1"/>
  <c r="G47" i="30" s="1"/>
  <c r="D8" i="27" s="1"/>
  <c r="G74" i="28"/>
  <c r="G71" i="28" l="1"/>
  <c r="G80" i="28" s="1"/>
  <c r="G63" i="28"/>
  <c r="G64" i="28"/>
  <c r="G57" i="28"/>
  <c r="G59" i="28"/>
  <c r="G50" i="28"/>
  <c r="G47" i="28"/>
  <c r="G45" i="28"/>
  <c r="G35" i="28"/>
  <c r="G42" i="28" s="1"/>
  <c r="G29" i="28"/>
  <c r="G12" i="28"/>
  <c r="G21" i="28"/>
  <c r="G23" i="28"/>
  <c r="G48" i="28" l="1"/>
  <c r="G61" i="28"/>
  <c r="G26" i="28"/>
  <c r="G69" i="28"/>
  <c r="G55" i="28"/>
  <c r="G106" i="28"/>
  <c r="G107" i="28" s="1"/>
  <c r="G30" i="28" l="1"/>
  <c r="G31" i="28" s="1"/>
  <c r="G108" i="28" s="1"/>
  <c r="D9" i="27" l="1"/>
  <c r="D10" i="27" s="1"/>
  <c r="D11" i="27" l="1"/>
  <c r="D12" i="27" s="1"/>
</calcChain>
</file>

<file path=xl/sharedStrings.xml><?xml version="1.0" encoding="utf-8"?>
<sst xmlns="http://schemas.openxmlformats.org/spreadsheetml/2006/main" count="293" uniqueCount="161">
  <si>
    <t>Lp.</t>
  </si>
  <si>
    <t>Opis</t>
  </si>
  <si>
    <t>km</t>
  </si>
  <si>
    <t>Ilość</t>
  </si>
  <si>
    <t>ELEMENTY ULIC</t>
  </si>
  <si>
    <t>Jedn. miary</t>
  </si>
  <si>
    <t>Cena jedn.
netto
zł</t>
  </si>
  <si>
    <t>Wartość
netto
zł</t>
  </si>
  <si>
    <t>Wartość kosztorysowa robót bez podatku VAT</t>
  </si>
  <si>
    <t>m2</t>
  </si>
  <si>
    <t>I</t>
  </si>
  <si>
    <t>II</t>
  </si>
  <si>
    <t>V</t>
  </si>
  <si>
    <t>VI</t>
  </si>
  <si>
    <t>VII</t>
  </si>
  <si>
    <t>m3</t>
  </si>
  <si>
    <t>III</t>
  </si>
  <si>
    <t>m</t>
  </si>
  <si>
    <t>ROBOTY ZIEMNE</t>
  </si>
  <si>
    <t>kpl.</t>
  </si>
  <si>
    <t>Razem dział: ROBOTY ZIEMNE</t>
  </si>
  <si>
    <t>IV</t>
  </si>
  <si>
    <t>ROBOTY PRZYGOTOWAWCZE I ROZBIÓRKOWE</t>
  </si>
  <si>
    <t>Razem dział: PRZYGOTOWAWCZE I ROZBIÓRKOWE</t>
  </si>
  <si>
    <t>Tablice wg. SIWZ</t>
  </si>
  <si>
    <t>Razem dział: Tablice wg. SIWZ</t>
  </si>
  <si>
    <t>KOSZTORYS OFERTOWY</t>
  </si>
  <si>
    <t>PODBUDOWY</t>
  </si>
  <si>
    <t>Razem dział: PODBUDOWY</t>
  </si>
  <si>
    <t>NAWIERZCHNIE</t>
  </si>
  <si>
    <t>Razem dział: NAWIERZCHNIE</t>
  </si>
  <si>
    <t>ZBIORCZE ZESTAWIENIE KOSZTÓW</t>
  </si>
  <si>
    <t>Lp</t>
  </si>
  <si>
    <t xml:space="preserve">wartość </t>
  </si>
  <si>
    <t>VAT 23%</t>
  </si>
  <si>
    <t>RAZEM NETTO</t>
  </si>
  <si>
    <t>WARTOŚĆ BRUTTO</t>
  </si>
  <si>
    <t>szt</t>
  </si>
  <si>
    <t>OZNAKOWANIE</t>
  </si>
  <si>
    <t>1.</t>
  </si>
  <si>
    <t xml:space="preserve">Wykonanie wykopów </t>
  </si>
  <si>
    <t>Wywóz materiału z wykopu na legalne składowisko wraz z kosztami utylizacji/składowania</t>
  </si>
  <si>
    <t>ZIELEŃ</t>
  </si>
  <si>
    <t>Razem dział: ZIELEŃ</t>
  </si>
  <si>
    <t>REGULACJA INFRASTRUKTURY PODZIEMNEJ</t>
  </si>
  <si>
    <t>VIII</t>
  </si>
  <si>
    <t>IX</t>
  </si>
  <si>
    <t>Razem dział: REGULACJA INFRASTRUKTURY PODZIEMNEJ</t>
  </si>
  <si>
    <t>X</t>
  </si>
  <si>
    <t>4</t>
  </si>
  <si>
    <t>Krawężniki betonowe o wymiarach 15x30 cm na ławie betonowej C 12/15</t>
  </si>
  <si>
    <t>Mechaniczne profilowanie i zagęszczenie podłoża</t>
  </si>
  <si>
    <t>CHODNIKI</t>
  </si>
  <si>
    <t>Razem dział: CHODNIKI</t>
  </si>
  <si>
    <t>Razem dział: INNE</t>
  </si>
  <si>
    <t>Usunięcie warstwy ziemi urodzajnej o grubości 10 cm</t>
  </si>
  <si>
    <t>XI</t>
  </si>
  <si>
    <t>Rozebranie nawierzchni z płytek betonowych wraz z podbudową z wywozem na legalne składowisko wraz z kosztami utylizacji/składowania</t>
  </si>
  <si>
    <t>Rozebranie nawierzchni z kostki betonowej wraz z podbudową z wywozem na legalne składowisko wraz z kosztami utylizacji/składowania</t>
  </si>
  <si>
    <t>Pielęgnacja trawników</t>
  </si>
  <si>
    <t>Zadanie</t>
  </si>
  <si>
    <t>Zabezpieczenie drzew na czas wykonywania robót</t>
  </si>
  <si>
    <t>szt.</t>
  </si>
  <si>
    <t>2.</t>
  </si>
  <si>
    <t>Zabezpieczenie krzewów na czas wykonywania robót</t>
  </si>
  <si>
    <t>Odtworzenie trasy i punktów wysokościowych</t>
  </si>
  <si>
    <t>Rozbiórka krawężników betonowych na ławie betonowej z wywozem na legalne składowisko wraz z kosztami utylizacji/składowania</t>
  </si>
  <si>
    <t>Rozbiórka krawężników kamiennych na ławie betonowej z wywozem na legalne składowisko wraz z kosztami utylizacji/składowania</t>
  </si>
  <si>
    <t>Rozebiórka obrzeży betonowych na podsypce lub ławie betonowej z wywozem na legalne składowisko wraz z kosztami utylizacji/składowania</t>
  </si>
  <si>
    <t>Oczyszczenie i skropienie warstw konstrukcji nawierzchni emulsją asfaltową</t>
  </si>
  <si>
    <t>Podbudowa  z kruszywa łamanego stabilizowanego mechanicznie 0/31,5 o gr. 15 cm</t>
  </si>
  <si>
    <t>Podbudowa  z kruszywa łamanego stabilizowanego mechanicznie 0/31,5 o gr. 20 cm</t>
  </si>
  <si>
    <t>INNE</t>
  </si>
  <si>
    <t>Razem dział: ELEMENTY ULIC</t>
  </si>
  <si>
    <t>Razem dział: OZNAKOWANIE</t>
  </si>
  <si>
    <t>Podbudowa z kruszywa łamanego 0/31,5 - warstwa o grubości po zagęszczeniu 15 cm</t>
  </si>
  <si>
    <t>Warstwa wiążąca z BA 0/16 o grubości 5 cm (AC16W)</t>
  </si>
  <si>
    <t>Warstwa ścierlana z SMA 11 o grubości 4 cm</t>
  </si>
  <si>
    <t>Chodnik z płytek betonowych zółtych z fakturą dla niewidomych na podsypce cementowo-piaskowej z wypełnieniem spoin piaskiem</t>
  </si>
  <si>
    <t>Chodniki z płyt betonowych 30x30x8cm  na podsypce cementowo-piaskowej z wypełnieniem spoin piaskiem</t>
  </si>
  <si>
    <t>Część 2
Zadanie 1: Modernizacja chodników ul. Bliskiej
Zadanie 2: Modernizacja chodników i jezdni ul Barniewickiej (etap II: od ul. Parterowej do ul. Kielnieńskiej)</t>
  </si>
  <si>
    <t>Zadanie nr 1 - Modernizacja chodników ul. Bliskiej</t>
  </si>
  <si>
    <t>Rozebranie nawierzchni z kostki kamiennej wraz z podbudową z wywozem na legalne składowisko wraz z kosztami utylizacji/składowania</t>
  </si>
  <si>
    <t>Rozebranie nawierzchni betonowej o grubości 12 cm wraz z podbudową z wywozem na legalne składowisko wraz z kosztami utylizacji/składowania</t>
  </si>
  <si>
    <t>Rozebiórka ścieków z elementów betonowych z wywozem na legalne składowisko wraz z kosztami utylizacji/składowania</t>
  </si>
  <si>
    <t>Korytowanie o średniej gr. 40 cm wraz z wywozem materiału z korytowania na legalne składowisko wraz z kosztami utylizacji/składowania</t>
  </si>
  <si>
    <t>Podbudowa z kruszywa stabilizowanego cementem klacy C3/4 o grubości 30 cm</t>
  </si>
  <si>
    <t>Nawierzchnia z kostki kamiennej nieregularnej o wysokości 8 cm na podsypce cementowo-piaskowej - zjazdy</t>
  </si>
  <si>
    <t>Nawierzchnia z kostki kamiennej nieregularnej o wysokości 5 cm na podsypce cementowo-piaskowej -chodnik, chodnik wzmocniony</t>
  </si>
  <si>
    <t>Chodniki z płyt betonowych na podsypce cementowo-piaskowej z wypełnieniem spoin piaskiem</t>
  </si>
  <si>
    <t>Krawężnik kamienny 15x30 na ławie betonowej z betonu klasy C12/15</t>
  </si>
  <si>
    <t>Krawężnik kamienny 15x25 ławie betonowej z betonu klasy C12/15</t>
  </si>
  <si>
    <t>Krawężnik kamienny 12x20 ławie betonowej z betonu klasy C12/15</t>
  </si>
  <si>
    <t>Obrzeża betonowe 8x25x100 cm na podsypce cementowo piaskowej o gr. 5 cm</t>
  </si>
  <si>
    <t>Kraty ochronne drzew</t>
  </si>
  <si>
    <t>Zadanie nr 2 - Modernizacja chodników i jezdni ul Barniewickiej (etap II: od ul. Parterowej do ul. Kielnieńskiej)</t>
  </si>
  <si>
    <t>Wycinka drzew o średnicy 56-65 cm wraz z karczowaniem oraz wywozem materiału wraz z kosztami utylizacji/składowania oraz oczyszczeniem terenu po wycince</t>
  </si>
  <si>
    <t>Rozbiórka nawierzchni z mieszanek mineralo-bitumicznych o grubości 13 cm wraz z podbudową z wywozem materiału oraz kosztami utylizacji/składowania</t>
  </si>
  <si>
    <t>Frezowanie warstw asfaltowych o średniej grubości 3 cm  z wywozem na legalne składowisko wraz z kosztami utylizacji/składowania</t>
  </si>
  <si>
    <t>Rozbiórka nawierzchni z kostki kamiennej o grubości 10 cm wraz z podbudową z wywozem materiału oraz kosztami utylizacji/składowania</t>
  </si>
  <si>
    <t>Rozbiórka nawierzchni z płytek betonowych wraz z podbudową z wywozem materiału oraz kosztami utylizacji/składowania</t>
  </si>
  <si>
    <t>Rozbiórka nawierzchni z kostki betonowej wraz z podbudową z wywozem materiału oraz kosztami utylizacji/składowania</t>
  </si>
  <si>
    <t>Rozbiórka nawierzchni z płyt meba wraz z podbudową z wywozem materiału oraz kosztami utylizacji/składowania</t>
  </si>
  <si>
    <t>Rozbiórka nawierzchni z płyt jomb wraz z podbudową z wywozem materiału oraz kosztami utylizacji/składowania</t>
  </si>
  <si>
    <t>Rozbiórka nawierzchni betonowej o grubości 10 cm wraz z podbudową z wywozem materiału oraz kosztami utylizacji/składowania</t>
  </si>
  <si>
    <t>Rozbiórka słupków wraz z fundamentami z betonu z wywozem na legalne składowisko wraz z kosztami utylizacji/składowania</t>
  </si>
  <si>
    <t>Rozbiórka barier U-12 a z wywozem na legalne składowisko wraz z kosztami utylizacji/składowania</t>
  </si>
  <si>
    <t>19</t>
  </si>
  <si>
    <t>Podbudowa z kruszywa naturalnego (pospóółki) - warstwa o grubości po zagęszczeniu 40 cm</t>
  </si>
  <si>
    <t>Podbudowa z mieszanki mineralno- bitumicznej AC 22 P o grubości po zagęszczeniu 7 cm</t>
  </si>
  <si>
    <t>Podbudowa betonowa C12/15 o grubości po zagęszczeniu 15 cm</t>
  </si>
  <si>
    <t>Podbudowa betonowa C12/15 o grubości po zagęszczeniu 20 cm</t>
  </si>
  <si>
    <t>Warstwa przeciwspękaniowa pod warstwy bitumiczne</t>
  </si>
  <si>
    <t>Warstwa wiążąca z BA 0/16 o grubości 7 cm (AC16W)</t>
  </si>
  <si>
    <t>Rozbiórka nawierzchni z płyt drogowych 15 cm wraz z podbudową z wywozem materiału oraz kosztami utylizacji/składowania</t>
  </si>
  <si>
    <t>Demontaż znaków wraz z słupkami z wywozem na legalne składowisko wraz z kosztami utylizacji/składowania</t>
  </si>
  <si>
    <t>Chodniki z płyt betonowych 30x30x6cm  na podsypce cementowo-piaskowej z wypełnieniem spoin piaskiem</t>
  </si>
  <si>
    <t>Nawierzchnia z kostki kamiennej 9/11 na podsypce cementowo-piaskowej</t>
  </si>
  <si>
    <t>Nawierzchnia z kostki betonowej o gr. 8 cm na podsypce cementowo - piaskowej</t>
  </si>
  <si>
    <t>Obrzeża betonowe o wymiarach 30x8 cm na podsypce cementowo-piaskowej</t>
  </si>
  <si>
    <t>Krawężniki betonowe peronowe na ławie betonowej C 12/16</t>
  </si>
  <si>
    <t>Palisada betonowa 15x15x40 cm na ławie betonowej C 12/15</t>
  </si>
  <si>
    <t>Ułożenie kory pod istniejące drzewa i krzewy</t>
  </si>
  <si>
    <t>Sadzenie drzew - Jarząb Szwedzki</t>
  </si>
  <si>
    <t>Sadzenie krzewów - Pięciornik Krzawiasty</t>
  </si>
  <si>
    <t>Pielęgnacja drzew i krzewów</t>
  </si>
  <si>
    <t>Oznakowanie poziome - cienkowarstwowe</t>
  </si>
  <si>
    <t>Oznakowanie poziome - grubowarstwowe</t>
  </si>
  <si>
    <t>Oznakowanie poziome - grubowarstwowe czerwone</t>
  </si>
  <si>
    <t>Słupki do znaków pionowych z rur stalowych o średnicy 60 mm wraz z fundamentem betonowym</t>
  </si>
  <si>
    <t>Słupki przystankowe wraz z fundamentem betonowym</t>
  </si>
  <si>
    <t>Regulacja pionowa studni telekomunikacyjnych wg projektu</t>
  </si>
  <si>
    <t>Montaż słupków przeszkodowych ze znakiem C-9</t>
  </si>
  <si>
    <t xml:space="preserve">Bariery U-12 </t>
  </si>
  <si>
    <t>Progi zwalniające</t>
  </si>
  <si>
    <t>Zabezpieczenie kabli rurą osłonową dwudzielną o średnicy 110 mm</t>
  </si>
  <si>
    <t>mb</t>
  </si>
  <si>
    <t>LIKWIDACJA ISTNIEJĄCEJ KANALIZACJI DESZCZOWEJ</t>
  </si>
  <si>
    <t>Demontaż rurociągu kanalizacyjnego 200 mm</t>
  </si>
  <si>
    <t>Demontaż studzienki ściekowej</t>
  </si>
  <si>
    <t xml:space="preserve">Zasypywanie wykopów wraz z zagęszczeniem </t>
  </si>
  <si>
    <t>Regulacja pionowa studni kanalizacji sanitarnej wraz z wymianą włazów i montażem pierścieni dystansowych</t>
  </si>
  <si>
    <t>Regulacja pionowa studni kanalizacji deszczowej wraz z wymianą włazów i montażem pierścieni dystansowych</t>
  </si>
  <si>
    <t>Regulacja pionowa studzienek wodociągowych wraz z wymianą włazów i montażem pierścieni dystansowych</t>
  </si>
  <si>
    <t xml:space="preserve">Regulacja pionowa studzienek dla kratek ściekowych wraz z wymianą włazów i rusztów </t>
  </si>
  <si>
    <t>Regulacja pionowa skrzynek wodociągowych</t>
  </si>
  <si>
    <t>Regulacja pionowa skrzynek gazowych</t>
  </si>
  <si>
    <t>PRZYŁĄCZA WPUSTÓW DESZCZOWYCH</t>
  </si>
  <si>
    <t>Wykopy umocnione wraz z wywozem na legalne składowisko wraz z kosztami utylizacji/składowania</t>
  </si>
  <si>
    <t xml:space="preserve">Kanały z rur PVC-U litych osrednicy 200 mm na podsypce  żwirowej o grubości 15 cm </t>
  </si>
  <si>
    <t>Studzienki ściekowe betonowe o śr. 500 mm wraz z przebiciem otworów i montażem systemowych tuleji przejściowych dla rur 200 mm</t>
  </si>
  <si>
    <t>Obsypka rurociągu i studzienki wraz z zagęszczeniem</t>
  </si>
  <si>
    <t>XII</t>
  </si>
  <si>
    <t>Humusowanie ziemią urodzajną o grubości 10 cm wraz z obsianiem trawą</t>
  </si>
  <si>
    <t>Tablice do znaków pionowych o powierzchni powyżej 0.3 m2</t>
  </si>
  <si>
    <t>Razem dział: PRZYŁĄCZA WPUSTÓW DESZCZOWYCH</t>
  </si>
  <si>
    <t>XIII</t>
  </si>
  <si>
    <t>ZABEZPIECZENIE SIECI OŚWIETLENIOWEJ I TELETECHNICZNEJ</t>
  </si>
  <si>
    <r>
      <t xml:space="preserve">Podbudowa z kruszywa stabilizowanego cementem </t>
    </r>
    <r>
      <rPr>
        <sz val="10"/>
        <color rgb="FFFF0000"/>
        <rFont val="Arial"/>
        <family val="2"/>
        <charset val="238"/>
      </rPr>
      <t>Rm=2,5 MPa</t>
    </r>
    <r>
      <rPr>
        <sz val="10"/>
        <rFont val="Arial"/>
        <family val="2"/>
        <charset val="238"/>
      </rPr>
      <t xml:space="preserve"> o grubości 15 cm</t>
    </r>
  </si>
  <si>
    <r>
      <t xml:space="preserve">Podbudowa z kruszywa stabilizowanego cementem </t>
    </r>
    <r>
      <rPr>
        <sz val="10"/>
        <color rgb="FFFF0000"/>
        <rFont val="Arial"/>
        <family val="2"/>
        <charset val="238"/>
      </rPr>
      <t>Rm=2,5 MPa</t>
    </r>
    <r>
      <rPr>
        <sz val="10"/>
        <rFont val="Arial"/>
        <family val="2"/>
        <charset val="238"/>
      </rPr>
      <t xml:space="preserve"> o grubości 18 cm</t>
    </r>
  </si>
  <si>
    <r>
      <rPr>
        <b/>
        <sz val="10"/>
        <color rgb="FFFF0000"/>
        <rFont val="Arial"/>
        <family val="2"/>
        <charset val="238"/>
      </rPr>
      <t>ZAMIENNY</t>
    </r>
    <r>
      <rPr>
        <b/>
        <sz val="10"/>
        <color theme="1"/>
        <rFont val="Arial"/>
        <family val="2"/>
        <charset val="238"/>
      </rPr>
      <t xml:space="preserve"> KOSZTORYS OFERTOWY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</si>
</sst>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1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1"/>
      <color indexed="64"/>
      <name val="Arial"/>
      <family val="2"/>
      <charset val="238"/>
    </font>
    <font>
      <b/>
      <sz val="11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b/>
      <sz val="9"/>
      <color indexed="64"/>
      <name val="Arial"/>
      <family val="2"/>
      <charset val="238"/>
    </font>
    <font>
      <sz val="9"/>
      <color indexed="64"/>
      <name val="Arial"/>
      <family val="2"/>
      <charset val="238"/>
    </font>
    <font>
      <b/>
      <u/>
      <sz val="12"/>
      <color indexed="64"/>
      <name val="Arial"/>
      <family val="2"/>
      <charset val="238"/>
    </font>
    <font>
      <sz val="8"/>
      <name val="Arial"/>
      <family val="2"/>
      <charset val="238"/>
    </font>
    <font>
      <sz val="10"/>
      <color indexed="64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9">
    <xf numFmtId="0" fontId="0" fillId="0" borderId="0" applyNumberFormat="0" applyFont="0" applyFill="0" applyBorder="0" applyAlignment="0" applyProtection="0">
      <alignment vertical="top"/>
    </xf>
    <xf numFmtId="164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0" fontId="17" fillId="0" borderId="0"/>
    <xf numFmtId="0" fontId="18" fillId="0" borderId="0"/>
  </cellStyleXfs>
  <cellXfs count="86">
    <xf numFmtId="0" fontId="0" fillId="0" borderId="0" xfId="0" applyNumberFormat="1" applyFont="1" applyFill="1" applyBorder="1" applyAlignment="1" applyProtection="1">
      <alignment vertical="top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3" fillId="0" borderId="1" xfId="2" applyNumberFormat="1" applyFont="1" applyFill="1" applyBorder="1" applyAlignment="1" applyProtection="1">
      <alignment vertical="center" wrapText="1"/>
    </xf>
    <xf numFmtId="164" fontId="8" fillId="0" borderId="1" xfId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vertical="center" wrapText="1"/>
    </xf>
    <xf numFmtId="164" fontId="3" fillId="0" borderId="1" xfId="1" applyFont="1" applyFill="1" applyBorder="1" applyAlignment="1" applyProtection="1">
      <alignment horizontal="center" vertical="center"/>
    </xf>
    <xf numFmtId="0" fontId="4" fillId="0" borderId="8" xfId="2" applyNumberFormat="1" applyFont="1" applyFill="1" applyBorder="1" applyAlignment="1" applyProtection="1">
      <alignment vertical="center" wrapText="1"/>
    </xf>
    <xf numFmtId="1" fontId="4" fillId="0" borderId="5" xfId="2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0" fillId="0" borderId="0" xfId="0" applyAlignment="1">
      <alignment horizontal="left"/>
    </xf>
    <xf numFmtId="4" fontId="0" fillId="0" borderId="0" xfId="0" applyNumberForma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4" fontId="12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2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top"/>
    </xf>
    <xf numFmtId="4" fontId="9" fillId="0" borderId="0" xfId="0" applyNumberFormat="1" applyFont="1" applyFill="1" applyBorder="1" applyAlignment="1" applyProtection="1">
      <alignment vertical="top"/>
    </xf>
    <xf numFmtId="0" fontId="3" fillId="0" borderId="0" xfId="2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vertical="center" wrapText="1"/>
    </xf>
    <xf numFmtId="164" fontId="3" fillId="0" borderId="0" xfId="1" applyFont="1" applyFill="1" applyBorder="1" applyAlignment="1" applyProtection="1">
      <alignment horizontal="center" vertical="center"/>
    </xf>
    <xf numFmtId="4" fontId="3" fillId="0" borderId="0" xfId="1" applyNumberFormat="1" applyFont="1" applyFill="1" applyBorder="1" applyAlignment="1" applyProtection="1">
      <alignment horizontal="center" vertical="center"/>
    </xf>
    <xf numFmtId="0" fontId="16" fillId="0" borderId="0" xfId="2" applyNumberFormat="1" applyFont="1" applyFill="1" applyBorder="1" applyAlignment="1" applyProtection="1"/>
    <xf numFmtId="0" fontId="3" fillId="0" borderId="0" xfId="2" applyNumberFormat="1" applyFont="1" applyFill="1" applyBorder="1" applyAlignment="1" applyProtection="1">
      <alignment vertical="top"/>
    </xf>
    <xf numFmtId="49" fontId="5" fillId="0" borderId="10" xfId="2" applyNumberFormat="1" applyFont="1" applyBorder="1" applyAlignment="1" applyProtection="1">
      <alignment horizontal="center" vertical="center" wrapText="1"/>
    </xf>
    <xf numFmtId="0" fontId="5" fillId="0" borderId="11" xfId="2" applyFont="1" applyBorder="1" applyAlignment="1" applyProtection="1">
      <alignment horizontal="center" vertical="center" wrapText="1"/>
    </xf>
    <xf numFmtId="49" fontId="5" fillId="0" borderId="11" xfId="2" applyNumberFormat="1" applyFont="1" applyBorder="1" applyAlignment="1" applyProtection="1">
      <alignment horizontal="center" vertical="center" wrapText="1"/>
    </xf>
    <xf numFmtId="0" fontId="5" fillId="0" borderId="12" xfId="2" applyFont="1" applyBorder="1" applyAlignment="1" applyProtection="1">
      <alignment horizontal="center" vertical="center"/>
    </xf>
    <xf numFmtId="1" fontId="4" fillId="0" borderId="7" xfId="2" applyNumberFormat="1" applyFont="1" applyFill="1" applyBorder="1" applyAlignment="1" applyProtection="1">
      <alignment horizontal="center" vertical="center"/>
    </xf>
    <xf numFmtId="164" fontId="4" fillId="0" borderId="8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 wrapText="1"/>
    </xf>
    <xf numFmtId="164" fontId="3" fillId="2" borderId="1" xfId="1" applyFont="1" applyFill="1" applyBorder="1" applyAlignment="1" applyProtection="1">
      <alignment horizontal="center" vertical="center"/>
      <protection locked="0"/>
    </xf>
    <xf numFmtId="4" fontId="3" fillId="0" borderId="6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/>
    </xf>
    <xf numFmtId="164" fontId="4" fillId="0" borderId="1" xfId="1" applyFont="1" applyFill="1" applyBorder="1" applyAlignment="1" applyProtection="1">
      <alignment horizontal="center" vertical="center"/>
    </xf>
    <xf numFmtId="4" fontId="4" fillId="0" borderId="6" xfId="1" applyNumberFormat="1" applyFont="1" applyFill="1" applyBorder="1" applyAlignment="1" applyProtection="1">
      <alignment horizontal="center" vertical="center"/>
    </xf>
    <xf numFmtId="49" fontId="4" fillId="0" borderId="5" xfId="2" applyNumberFormat="1" applyFont="1" applyFill="1" applyBorder="1" applyAlignment="1" applyProtection="1">
      <alignment horizontal="center" vertical="center"/>
    </xf>
    <xf numFmtId="0" fontId="4" fillId="0" borderId="5" xfId="2" applyNumberFormat="1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5" fillId="0" borderId="0" xfId="2" applyFont="1" applyAlignment="1" applyProtection="1">
      <alignment horizontal="center" vertical="center"/>
    </xf>
    <xf numFmtId="164" fontId="5" fillId="0" borderId="0" xfId="1" applyFont="1" applyAlignment="1" applyProtection="1">
      <alignment horizontal="center" vertical="center"/>
    </xf>
    <xf numFmtId="49" fontId="6" fillId="0" borderId="2" xfId="2" applyNumberFormat="1" applyFont="1" applyBorder="1" applyAlignment="1" applyProtection="1">
      <alignment horizontal="center" vertical="center" wrapText="1"/>
    </xf>
    <xf numFmtId="0" fontId="6" fillId="0" borderId="3" xfId="2" applyFont="1" applyBorder="1" applyAlignment="1" applyProtection="1">
      <alignment horizontal="center" vertical="center" wrapText="1"/>
    </xf>
    <xf numFmtId="164" fontId="6" fillId="0" borderId="3" xfId="1" applyFont="1" applyBorder="1" applyAlignment="1" applyProtection="1">
      <alignment horizontal="center" vertical="center" wrapText="1"/>
    </xf>
    <xf numFmtId="164" fontId="6" fillId="0" borderId="3" xfId="1" applyFont="1" applyBorder="1" applyAlignment="1" applyProtection="1">
      <alignment horizontal="center" vertical="center"/>
    </xf>
    <xf numFmtId="4" fontId="6" fillId="0" borderId="4" xfId="1" applyNumberFormat="1" applyFont="1" applyBorder="1" applyAlignment="1" applyProtection="1">
      <alignment horizontal="center" vertical="center" wrapText="1"/>
    </xf>
    <xf numFmtId="164" fontId="5" fillId="0" borderId="11" xfId="1" applyFont="1" applyBorder="1" applyAlignment="1" applyProtection="1">
      <alignment horizontal="center" vertical="center" wrapText="1"/>
    </xf>
    <xf numFmtId="164" fontId="4" fillId="0" borderId="8" xfId="1" applyFont="1" applyFill="1" applyBorder="1" applyAlignment="1" applyProtection="1">
      <alignment vertical="center"/>
    </xf>
    <xf numFmtId="0" fontId="3" fillId="0" borderId="13" xfId="2" applyNumberFormat="1" applyFont="1" applyFill="1" applyBorder="1" applyAlignment="1" applyProtection="1">
      <alignment vertical="top"/>
    </xf>
    <xf numFmtId="0" fontId="4" fillId="0" borderId="18" xfId="0" applyNumberFormat="1" applyFont="1" applyFill="1" applyBorder="1" applyAlignment="1" applyProtection="1">
      <alignment vertical="center" wrapText="1"/>
    </xf>
    <xf numFmtId="0" fontId="3" fillId="0" borderId="19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164" fontId="3" fillId="0" borderId="18" xfId="1" applyFont="1" applyFill="1" applyBorder="1" applyAlignment="1" applyProtection="1">
      <alignment horizontal="center" vertical="center"/>
    </xf>
    <xf numFmtId="164" fontId="3" fillId="2" borderId="18" xfId="1" applyFont="1" applyFill="1" applyBorder="1" applyAlignment="1" applyProtection="1">
      <alignment horizontal="center" vertical="center"/>
      <protection locked="0"/>
    </xf>
    <xf numFmtId="4" fontId="3" fillId="0" borderId="20" xfId="1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right" vertical="center" wrapText="1"/>
    </xf>
    <xf numFmtId="164" fontId="7" fillId="0" borderId="18" xfId="1" applyFont="1" applyBorder="1" applyAlignment="1" applyProtection="1">
      <alignment horizontal="right" vertical="center" wrapText="1"/>
    </xf>
    <xf numFmtId="4" fontId="4" fillId="0" borderId="17" xfId="1" applyNumberFormat="1" applyFont="1" applyFill="1" applyBorder="1" applyAlignment="1" applyProtection="1">
      <alignment horizontal="center" vertical="center"/>
    </xf>
    <xf numFmtId="164" fontId="3" fillId="0" borderId="0" xfId="1" applyFont="1" applyFill="1" applyBorder="1" applyAlignment="1" applyProtection="1">
      <alignment vertical="center"/>
    </xf>
    <xf numFmtId="164" fontId="3" fillId="0" borderId="1" xfId="1" applyFont="1" applyFill="1" applyBorder="1" applyAlignment="1" applyProtection="1">
      <alignment horizontal="right" vertical="center" wrapText="1"/>
    </xf>
    <xf numFmtId="164" fontId="4" fillId="0" borderId="1" xfId="1" applyFont="1" applyFill="1" applyBorder="1" applyAlignment="1" applyProtection="1">
      <alignment horizontal="right" vertical="center" wrapText="1"/>
    </xf>
    <xf numFmtId="2" fontId="8" fillId="0" borderId="1" xfId="1" applyNumberFormat="1" applyFont="1" applyFill="1" applyBorder="1" applyAlignment="1" applyProtection="1">
      <alignment horizontal="right" vertical="center" wrapText="1"/>
    </xf>
    <xf numFmtId="164" fontId="3" fillId="0" borderId="18" xfId="1" applyFont="1" applyFill="1" applyBorder="1" applyAlignment="1" applyProtection="1">
      <alignment horizontal="right" vertical="center" wrapText="1"/>
    </xf>
    <xf numFmtId="4" fontId="4" fillId="0" borderId="20" xfId="1" applyNumberFormat="1" applyFont="1" applyFill="1" applyBorder="1" applyAlignment="1" applyProtection="1">
      <alignment horizontal="center" vertical="center"/>
    </xf>
    <xf numFmtId="49" fontId="3" fillId="0" borderId="5" xfId="2" applyNumberFormat="1" applyFont="1" applyFill="1" applyBorder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6" fillId="0" borderId="0" xfId="2" applyFont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6" fillId="0" borderId="14" xfId="0" applyFont="1" applyBorder="1" applyAlignment="1" applyProtection="1">
      <alignment horizontal="right" vertical="center" wrapText="1"/>
    </xf>
    <xf numFmtId="0" fontId="6" fillId="0" borderId="15" xfId="0" applyFont="1" applyBorder="1" applyAlignment="1" applyProtection="1">
      <alignment horizontal="right" vertical="center" wrapText="1"/>
    </xf>
    <xf numFmtId="0" fontId="6" fillId="0" borderId="16" xfId="0" applyFont="1" applyBorder="1" applyAlignment="1" applyProtection="1">
      <alignment horizontal="right" vertical="center" wrapText="1"/>
    </xf>
  </cellXfs>
  <cellStyles count="9">
    <cellStyle name="Dziesiętny" xfId="1" builtinId="3"/>
    <cellStyle name="Dziesiętny 2" xfId="4" xr:uid="{00000000-0005-0000-0000-000001000000}"/>
    <cellStyle name="Dziesiętny 3" xfId="6" xr:uid="{00000000-0005-0000-0000-000002000000}"/>
    <cellStyle name="Normalny" xfId="0" builtinId="0"/>
    <cellStyle name="Normalny 2" xfId="2" xr:uid="{00000000-0005-0000-0000-000004000000}"/>
    <cellStyle name="Normalny 3" xfId="3" xr:uid="{00000000-0005-0000-0000-000005000000}"/>
    <cellStyle name="Normalny 4" xfId="5" xr:uid="{00000000-0005-0000-0000-000006000000}"/>
    <cellStyle name="Normalny 5" xfId="7" xr:uid="{7FD1CD92-0D88-4B99-A81D-68CA7F31ACC6}"/>
    <cellStyle name="Normalny 6" xfId="8" xr:uid="{2151DAAD-0190-4721-BA25-88F43E586E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BE6A0-93B9-4440-AF41-C604A2891A68}">
  <dimension ref="B3:D15"/>
  <sheetViews>
    <sheetView showZeros="0" view="pageBreakPreview" zoomScaleNormal="100" zoomScaleSheetLayoutView="100" workbookViewId="0">
      <selection activeCell="B15" sqref="B15"/>
    </sheetView>
  </sheetViews>
  <sheetFormatPr defaultRowHeight="12.75" x14ac:dyDescent="0.2"/>
  <cols>
    <col min="1" max="1" width="2.28515625" style="8" customWidth="1"/>
    <col min="2" max="2" width="8.28515625" style="8" customWidth="1"/>
    <col min="3" max="3" width="51" style="24" customWidth="1"/>
    <col min="4" max="4" width="19.7109375" style="25" customWidth="1"/>
    <col min="5" max="16384" width="9.140625" style="8"/>
  </cols>
  <sheetData>
    <row r="3" spans="2:4" ht="15" x14ac:dyDescent="0.25">
      <c r="B3" s="76" t="s">
        <v>31</v>
      </c>
      <c r="C3" s="76"/>
      <c r="D3" s="76"/>
    </row>
    <row r="4" spans="2:4" x14ac:dyDescent="0.2">
      <c r="B4" s="9"/>
      <c r="C4" s="10"/>
      <c r="D4" s="11"/>
    </row>
    <row r="5" spans="2:4" ht="115.5" customHeight="1" x14ac:dyDescent="0.2">
      <c r="B5" s="77" t="s">
        <v>80</v>
      </c>
      <c r="C5" s="78"/>
      <c r="D5" s="78"/>
    </row>
    <row r="6" spans="2:4" ht="10.5" customHeight="1" x14ac:dyDescent="0.25">
      <c r="B6" s="12"/>
      <c r="C6" s="13"/>
      <c r="D6" s="14"/>
    </row>
    <row r="7" spans="2:4" ht="24.95" customHeight="1" x14ac:dyDescent="0.2">
      <c r="B7" s="15" t="s">
        <v>32</v>
      </c>
      <c r="C7" s="16" t="s">
        <v>60</v>
      </c>
      <c r="D7" s="17" t="s">
        <v>33</v>
      </c>
    </row>
    <row r="8" spans="2:4" ht="40.5" customHeight="1" x14ac:dyDescent="0.2">
      <c r="B8" s="18" t="s">
        <v>39</v>
      </c>
      <c r="C8" s="47" t="str">
        <f>'ul. Bliska '!B3</f>
        <v>Zadanie nr 1 - Modernizacja chodników ul. Bliskiej</v>
      </c>
      <c r="D8" s="19">
        <f>'ul. Bliska '!G47</f>
        <v>0</v>
      </c>
    </row>
    <row r="9" spans="2:4" ht="40.5" customHeight="1" x14ac:dyDescent="0.2">
      <c r="B9" s="18" t="s">
        <v>63</v>
      </c>
      <c r="C9" s="47" t="str">
        <f>'ul. Barniewicka'!B3</f>
        <v>Zadanie nr 2 - Modernizacja chodników i jezdni ul Barniewickiej (etap II: od ul. Parterowej do ul. Kielnieńskiej)</v>
      </c>
      <c r="D9" s="19">
        <f>'ul. Barniewicka'!G108</f>
        <v>0</v>
      </c>
    </row>
    <row r="10" spans="2:4" ht="24.95" customHeight="1" x14ac:dyDescent="0.2">
      <c r="B10" s="79" t="s">
        <v>35</v>
      </c>
      <c r="C10" s="79"/>
      <c r="D10" s="20">
        <f>SUM(D8:D9)</f>
        <v>0</v>
      </c>
    </row>
    <row r="11" spans="2:4" ht="24.95" customHeight="1" x14ac:dyDescent="0.2">
      <c r="B11" s="79" t="s">
        <v>34</v>
      </c>
      <c r="C11" s="79"/>
      <c r="D11" s="20">
        <f>ROUND(D10*0.23,2)</f>
        <v>0</v>
      </c>
    </row>
    <row r="12" spans="2:4" ht="24.95" customHeight="1" x14ac:dyDescent="0.2">
      <c r="B12" s="80" t="s">
        <v>36</v>
      </c>
      <c r="C12" s="80"/>
      <c r="D12" s="21">
        <f>D10+D11</f>
        <v>0</v>
      </c>
    </row>
    <row r="13" spans="2:4" ht="24.95" customHeight="1" x14ac:dyDescent="0.2">
      <c r="B13" s="22"/>
      <c r="C13" s="22"/>
      <c r="D13" s="23"/>
    </row>
    <row r="14" spans="2:4" ht="24.95" customHeight="1" x14ac:dyDescent="0.2"/>
    <row r="15" spans="2:4" s="24" customFormat="1" x14ac:dyDescent="0.2">
      <c r="B15" s="30"/>
      <c r="D15" s="25"/>
    </row>
  </sheetData>
  <sheetProtection algorithmName="SHA-512" hashValue="UgG7fX8qhHz/YEwm/dco9Ub9ukjgjJRipznoZ5XQOawUhW4K7ZMS0KqyejrJ4l6/a+ymzWCNsRV3cJWHECSVqA==" saltValue="T6NYt89YYhAqCaktp0iW5A==" spinCount="100000" sheet="1" objects="1" scenarios="1" selectLockedCells="1" selectUnlockedCells="1"/>
  <mergeCells count="5">
    <mergeCell ref="B3:D3"/>
    <mergeCell ref="B5:D5"/>
    <mergeCell ref="B10:C10"/>
    <mergeCell ref="B11:C11"/>
    <mergeCell ref="B12:C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C0471-2677-4534-B310-2DC59F1D8C61}">
  <dimension ref="B2:H50"/>
  <sheetViews>
    <sheetView showZeros="0" view="pageBreakPreview" topLeftCell="A16" zoomScale="85" zoomScaleNormal="100" zoomScaleSheetLayoutView="85" workbookViewId="0">
      <selection activeCell="F45" sqref="F45"/>
    </sheetView>
  </sheetViews>
  <sheetFormatPr defaultRowHeight="12.75" x14ac:dyDescent="0.2"/>
  <cols>
    <col min="1" max="1" width="9.140625" style="31"/>
    <col min="2" max="2" width="5" style="26" customWidth="1"/>
    <col min="3" max="3" width="64.7109375" style="27" customWidth="1"/>
    <col min="4" max="4" width="13" style="28" customWidth="1"/>
    <col min="5" max="5" width="14.140625" style="68" customWidth="1"/>
    <col min="6" max="6" width="15.85546875" style="28" customWidth="1"/>
    <col min="7" max="7" width="16.42578125" style="29" customWidth="1"/>
    <col min="8" max="16384" width="9.140625" style="31"/>
  </cols>
  <sheetData>
    <row r="2" spans="2:8" ht="30" customHeight="1" x14ac:dyDescent="0.2">
      <c r="B2" s="81" t="s">
        <v>26</v>
      </c>
      <c r="C2" s="81"/>
      <c r="D2" s="81"/>
      <c r="E2" s="81"/>
      <c r="F2" s="81"/>
      <c r="G2" s="81"/>
      <c r="H2" s="81"/>
    </row>
    <row r="3" spans="2:8" ht="30" customHeight="1" x14ac:dyDescent="0.2">
      <c r="B3" s="82" t="s">
        <v>81</v>
      </c>
      <c r="C3" s="82"/>
      <c r="D3" s="82"/>
      <c r="E3" s="82"/>
      <c r="F3" s="82"/>
      <c r="G3" s="82"/>
    </row>
    <row r="4" spans="2:8" ht="30" customHeight="1" thickBot="1" x14ac:dyDescent="0.25">
      <c r="B4" s="75"/>
      <c r="C4" s="75"/>
      <c r="D4" s="75"/>
      <c r="E4" s="49"/>
      <c r="F4" s="75"/>
      <c r="G4" s="75"/>
    </row>
    <row r="5" spans="2:8" ht="38.25" x14ac:dyDescent="0.2">
      <c r="B5" s="50" t="s">
        <v>0</v>
      </c>
      <c r="C5" s="51" t="s">
        <v>1</v>
      </c>
      <c r="D5" s="52" t="s">
        <v>5</v>
      </c>
      <c r="E5" s="53" t="s">
        <v>3</v>
      </c>
      <c r="F5" s="52" t="s">
        <v>6</v>
      </c>
      <c r="G5" s="54" t="s">
        <v>7</v>
      </c>
    </row>
    <row r="6" spans="2:8" ht="15" customHeight="1" thickBot="1" x14ac:dyDescent="0.25">
      <c r="B6" s="32">
        <v>1</v>
      </c>
      <c r="C6" s="33">
        <v>2</v>
      </c>
      <c r="D6" s="34">
        <v>3</v>
      </c>
      <c r="E6" s="55" t="s">
        <v>49</v>
      </c>
      <c r="F6" s="34">
        <v>5</v>
      </c>
      <c r="G6" s="35">
        <v>6</v>
      </c>
    </row>
    <row r="7" spans="2:8" ht="35.1" customHeight="1" x14ac:dyDescent="0.2">
      <c r="B7" s="36" t="s">
        <v>10</v>
      </c>
      <c r="C7" s="6" t="s">
        <v>22</v>
      </c>
      <c r="D7" s="37"/>
      <c r="E7" s="56"/>
      <c r="F7" s="37"/>
      <c r="G7" s="38"/>
    </row>
    <row r="8" spans="2:8" ht="35.1" customHeight="1" x14ac:dyDescent="0.2">
      <c r="B8" s="39">
        <v>1</v>
      </c>
      <c r="C8" s="2" t="s">
        <v>65</v>
      </c>
      <c r="D8" s="5" t="s">
        <v>2</v>
      </c>
      <c r="E8" s="69">
        <v>0.13</v>
      </c>
      <c r="F8" s="40"/>
      <c r="G8" s="41">
        <f>ROUND(F8*E8,2)</f>
        <v>0</v>
      </c>
    </row>
    <row r="9" spans="2:8" ht="35.1" customHeight="1" x14ac:dyDescent="0.2">
      <c r="B9" s="39">
        <v>2</v>
      </c>
      <c r="C9" s="2" t="s">
        <v>61</v>
      </c>
      <c r="D9" s="5" t="s">
        <v>62</v>
      </c>
      <c r="E9" s="69">
        <v>8</v>
      </c>
      <c r="F9" s="40"/>
      <c r="G9" s="41">
        <f>ROUND(F9*E9,2)</f>
        <v>0</v>
      </c>
    </row>
    <row r="10" spans="2:8" ht="43.5" customHeight="1" x14ac:dyDescent="0.2">
      <c r="B10" s="39">
        <v>3</v>
      </c>
      <c r="C10" s="2" t="s">
        <v>57</v>
      </c>
      <c r="D10" s="5" t="s">
        <v>9</v>
      </c>
      <c r="E10" s="69">
        <v>422</v>
      </c>
      <c r="F10" s="40"/>
      <c r="G10" s="41">
        <f t="shared" ref="G10:G17" si="0">ROUND(F10*E10,2)</f>
        <v>0</v>
      </c>
    </row>
    <row r="11" spans="2:8" ht="50.25" customHeight="1" x14ac:dyDescent="0.2">
      <c r="B11" s="39">
        <v>4</v>
      </c>
      <c r="C11" s="2" t="s">
        <v>82</v>
      </c>
      <c r="D11" s="5" t="s">
        <v>9</v>
      </c>
      <c r="E11" s="69">
        <v>11</v>
      </c>
      <c r="F11" s="40"/>
      <c r="G11" s="41">
        <f t="shared" si="0"/>
        <v>0</v>
      </c>
    </row>
    <row r="12" spans="2:8" ht="50.25" customHeight="1" x14ac:dyDescent="0.2">
      <c r="B12" s="39">
        <v>5</v>
      </c>
      <c r="C12" s="2" t="s">
        <v>58</v>
      </c>
      <c r="D12" s="5" t="s">
        <v>9</v>
      </c>
      <c r="E12" s="69">
        <v>23</v>
      </c>
      <c r="F12" s="40"/>
      <c r="G12" s="41">
        <f t="shared" si="0"/>
        <v>0</v>
      </c>
    </row>
    <row r="13" spans="2:8" ht="50.25" customHeight="1" x14ac:dyDescent="0.2">
      <c r="B13" s="39">
        <v>6</v>
      </c>
      <c r="C13" s="2" t="s">
        <v>83</v>
      </c>
      <c r="D13" s="5" t="s">
        <v>9</v>
      </c>
      <c r="E13" s="69">
        <v>11</v>
      </c>
      <c r="F13" s="40"/>
      <c r="G13" s="41">
        <f t="shared" si="0"/>
        <v>0</v>
      </c>
    </row>
    <row r="14" spans="2:8" ht="35.1" customHeight="1" x14ac:dyDescent="0.2">
      <c r="B14" s="39">
        <v>7</v>
      </c>
      <c r="C14" s="2" t="s">
        <v>66</v>
      </c>
      <c r="D14" s="5" t="s">
        <v>17</v>
      </c>
      <c r="E14" s="69">
        <v>57</v>
      </c>
      <c r="F14" s="40"/>
      <c r="G14" s="41">
        <f t="shared" si="0"/>
        <v>0</v>
      </c>
    </row>
    <row r="15" spans="2:8" ht="35.1" customHeight="1" x14ac:dyDescent="0.2">
      <c r="B15" s="39">
        <v>8</v>
      </c>
      <c r="C15" s="2" t="s">
        <v>67</v>
      </c>
      <c r="D15" s="5" t="s">
        <v>17</v>
      </c>
      <c r="E15" s="69">
        <v>131</v>
      </c>
      <c r="F15" s="40"/>
      <c r="G15" s="41">
        <f t="shared" si="0"/>
        <v>0</v>
      </c>
    </row>
    <row r="16" spans="2:8" ht="35.1" customHeight="1" x14ac:dyDescent="0.2">
      <c r="B16" s="39">
        <v>9</v>
      </c>
      <c r="C16" s="2" t="s">
        <v>68</v>
      </c>
      <c r="D16" s="5" t="s">
        <v>17</v>
      </c>
      <c r="E16" s="69">
        <v>360</v>
      </c>
      <c r="F16" s="40"/>
      <c r="G16" s="41">
        <f t="shared" si="0"/>
        <v>0</v>
      </c>
    </row>
    <row r="17" spans="2:7" ht="35.1" customHeight="1" x14ac:dyDescent="0.2">
      <c r="B17" s="39">
        <v>10</v>
      </c>
      <c r="C17" s="2" t="s">
        <v>84</v>
      </c>
      <c r="D17" s="5" t="s">
        <v>17</v>
      </c>
      <c r="E17" s="69">
        <v>17</v>
      </c>
      <c r="F17" s="40"/>
      <c r="G17" s="41">
        <f t="shared" si="0"/>
        <v>0</v>
      </c>
    </row>
    <row r="18" spans="2:7" ht="35.1" customHeight="1" x14ac:dyDescent="0.2">
      <c r="B18" s="42"/>
      <c r="C18" s="4" t="s">
        <v>23</v>
      </c>
      <c r="D18" s="43"/>
      <c r="E18" s="70"/>
      <c r="F18" s="43"/>
      <c r="G18" s="44">
        <f>SUBTOTAL(109,G8:G17)</f>
        <v>0</v>
      </c>
    </row>
    <row r="19" spans="2:7" ht="35.1" customHeight="1" x14ac:dyDescent="0.2">
      <c r="B19" s="45" t="s">
        <v>11</v>
      </c>
      <c r="C19" s="4" t="s">
        <v>18</v>
      </c>
      <c r="D19" s="5"/>
      <c r="E19" s="69"/>
      <c r="F19" s="43"/>
      <c r="G19" s="44"/>
    </row>
    <row r="20" spans="2:7" ht="35.1" customHeight="1" x14ac:dyDescent="0.2">
      <c r="B20" s="42">
        <v>11</v>
      </c>
      <c r="C20" s="2" t="s">
        <v>85</v>
      </c>
      <c r="D20" s="5" t="s">
        <v>9</v>
      </c>
      <c r="E20" s="71">
        <f>57+150</f>
        <v>207</v>
      </c>
      <c r="F20" s="40"/>
      <c r="G20" s="41">
        <f>ROUND(F20*E20,2)</f>
        <v>0</v>
      </c>
    </row>
    <row r="21" spans="2:7" ht="35.1" customHeight="1" x14ac:dyDescent="0.2">
      <c r="B21" s="42">
        <v>12</v>
      </c>
      <c r="C21" s="2" t="s">
        <v>41</v>
      </c>
      <c r="D21" s="3" t="s">
        <v>15</v>
      </c>
      <c r="E21" s="71">
        <f>E20*0.4</f>
        <v>82.8</v>
      </c>
      <c r="F21" s="40"/>
      <c r="G21" s="41">
        <f>ROUND(F21*E21,2)</f>
        <v>0</v>
      </c>
    </row>
    <row r="22" spans="2:7" ht="35.1" customHeight="1" x14ac:dyDescent="0.2">
      <c r="B22" s="42"/>
      <c r="C22" s="4" t="s">
        <v>20</v>
      </c>
      <c r="D22" s="43"/>
      <c r="E22" s="70"/>
      <c r="F22" s="43"/>
      <c r="G22" s="44">
        <f>SUBTOTAL(109,G20:G21)</f>
        <v>0</v>
      </c>
    </row>
    <row r="23" spans="2:7" ht="35.1" customHeight="1" x14ac:dyDescent="0.2">
      <c r="B23" s="45" t="s">
        <v>16</v>
      </c>
      <c r="C23" s="4" t="s">
        <v>27</v>
      </c>
      <c r="D23" s="5"/>
      <c r="E23" s="69"/>
      <c r="F23" s="43"/>
      <c r="G23" s="44"/>
    </row>
    <row r="24" spans="2:7" ht="35.1" customHeight="1" x14ac:dyDescent="0.2">
      <c r="B24" s="42">
        <v>13</v>
      </c>
      <c r="C24" s="2" t="s">
        <v>51</v>
      </c>
      <c r="D24" s="5" t="s">
        <v>9</v>
      </c>
      <c r="E24" s="69">
        <f>360+57+150</f>
        <v>567</v>
      </c>
      <c r="F24" s="40"/>
      <c r="G24" s="41">
        <f t="shared" ref="G24:G27" si="1">ROUND(F24*E24,2)</f>
        <v>0</v>
      </c>
    </row>
    <row r="25" spans="2:7" ht="35.1" customHeight="1" x14ac:dyDescent="0.2">
      <c r="B25" s="42">
        <v>14</v>
      </c>
      <c r="C25" s="2" t="s">
        <v>86</v>
      </c>
      <c r="D25" s="5" t="s">
        <v>9</v>
      </c>
      <c r="E25" s="69">
        <f>57+150</f>
        <v>207</v>
      </c>
      <c r="F25" s="40"/>
      <c r="G25" s="41">
        <f t="shared" si="1"/>
        <v>0</v>
      </c>
    </row>
    <row r="26" spans="2:7" ht="35.1" customHeight="1" x14ac:dyDescent="0.2">
      <c r="B26" s="42">
        <v>15</v>
      </c>
      <c r="C26" s="2" t="s">
        <v>70</v>
      </c>
      <c r="D26" s="5" t="s">
        <v>9</v>
      </c>
      <c r="E26" s="69">
        <v>360</v>
      </c>
      <c r="F26" s="40"/>
      <c r="G26" s="41">
        <f t="shared" si="1"/>
        <v>0</v>
      </c>
    </row>
    <row r="27" spans="2:7" ht="35.1" customHeight="1" x14ac:dyDescent="0.2">
      <c r="B27" s="42">
        <v>16</v>
      </c>
      <c r="C27" s="2" t="s">
        <v>71</v>
      </c>
      <c r="D27" s="5" t="s">
        <v>9</v>
      </c>
      <c r="E27" s="69">
        <f>57+150</f>
        <v>207</v>
      </c>
      <c r="F27" s="40"/>
      <c r="G27" s="41">
        <f t="shared" si="1"/>
        <v>0</v>
      </c>
    </row>
    <row r="28" spans="2:7" ht="35.1" customHeight="1" x14ac:dyDescent="0.2">
      <c r="B28" s="42"/>
      <c r="C28" s="4" t="s">
        <v>28</v>
      </c>
      <c r="D28" s="43"/>
      <c r="E28" s="70"/>
      <c r="F28" s="43"/>
      <c r="G28" s="44">
        <f>SUBTOTAL(109,G24:G27)</f>
        <v>0</v>
      </c>
    </row>
    <row r="29" spans="2:7" ht="35.1" customHeight="1" x14ac:dyDescent="0.2">
      <c r="B29" s="45" t="s">
        <v>21</v>
      </c>
      <c r="C29" s="4" t="s">
        <v>29</v>
      </c>
      <c r="D29" s="5"/>
      <c r="E29" s="69"/>
      <c r="F29" s="43"/>
      <c r="G29" s="44"/>
    </row>
    <row r="30" spans="2:7" ht="35.1" customHeight="1" x14ac:dyDescent="0.2">
      <c r="B30" s="42">
        <v>17</v>
      </c>
      <c r="C30" s="2" t="s">
        <v>87</v>
      </c>
      <c r="D30" s="5" t="s">
        <v>9</v>
      </c>
      <c r="E30" s="69">
        <v>57</v>
      </c>
      <c r="F30" s="40"/>
      <c r="G30" s="41">
        <f>ROUND(F30*E30,2)</f>
        <v>0</v>
      </c>
    </row>
    <row r="31" spans="2:7" ht="35.1" customHeight="1" x14ac:dyDescent="0.2">
      <c r="B31" s="39">
        <v>18</v>
      </c>
      <c r="C31" s="2" t="s">
        <v>88</v>
      </c>
      <c r="D31" s="5" t="s">
        <v>9</v>
      </c>
      <c r="E31" s="69">
        <f>150+17</f>
        <v>167</v>
      </c>
      <c r="F31" s="40"/>
      <c r="G31" s="41">
        <f t="shared" ref="G31" si="2">ROUND(F31*E31,2)</f>
        <v>0</v>
      </c>
    </row>
    <row r="32" spans="2:7" ht="35.1" customHeight="1" x14ac:dyDescent="0.2">
      <c r="B32" s="39">
        <v>19</v>
      </c>
      <c r="C32" s="2" t="s">
        <v>89</v>
      </c>
      <c r="D32" s="5" t="s">
        <v>9</v>
      </c>
      <c r="E32" s="69">
        <v>339</v>
      </c>
      <c r="F32" s="40"/>
      <c r="G32" s="41">
        <f>ROUND(F32*E32,2)</f>
        <v>0</v>
      </c>
    </row>
    <row r="33" spans="2:7" ht="35.1" customHeight="1" x14ac:dyDescent="0.2">
      <c r="B33" s="39">
        <v>20</v>
      </c>
      <c r="C33" s="2" t="s">
        <v>78</v>
      </c>
      <c r="D33" s="5" t="s">
        <v>9</v>
      </c>
      <c r="E33" s="69">
        <v>4</v>
      </c>
      <c r="F33" s="40"/>
      <c r="G33" s="41">
        <f t="shared" ref="G33" si="3">ROUND(F33*E33,2)</f>
        <v>0</v>
      </c>
    </row>
    <row r="34" spans="2:7" ht="35.1" customHeight="1" x14ac:dyDescent="0.2">
      <c r="B34" s="39"/>
      <c r="C34" s="4" t="s">
        <v>30</v>
      </c>
      <c r="D34" s="43"/>
      <c r="E34" s="70"/>
      <c r="F34" s="43"/>
      <c r="G34" s="44">
        <f>SUBTOTAL(109,G30:G33)</f>
        <v>0</v>
      </c>
    </row>
    <row r="35" spans="2:7" ht="35.1" customHeight="1" x14ac:dyDescent="0.2">
      <c r="B35" s="46" t="s">
        <v>12</v>
      </c>
      <c r="C35" s="4" t="s">
        <v>4</v>
      </c>
      <c r="D35" s="43"/>
      <c r="E35" s="70"/>
      <c r="F35" s="43"/>
      <c r="G35" s="41"/>
    </row>
    <row r="36" spans="2:7" ht="35.1" customHeight="1" x14ac:dyDescent="0.2">
      <c r="B36" s="39">
        <v>21</v>
      </c>
      <c r="C36" s="2" t="s">
        <v>90</v>
      </c>
      <c r="D36" s="5" t="s">
        <v>17</v>
      </c>
      <c r="E36" s="69">
        <v>67</v>
      </c>
      <c r="F36" s="40"/>
      <c r="G36" s="41">
        <f>ROUND(F36*E36,2)</f>
        <v>0</v>
      </c>
    </row>
    <row r="37" spans="2:7" ht="35.1" customHeight="1" x14ac:dyDescent="0.2">
      <c r="B37" s="39">
        <v>22</v>
      </c>
      <c r="C37" s="2" t="s">
        <v>91</v>
      </c>
      <c r="D37" s="5" t="s">
        <v>17</v>
      </c>
      <c r="E37" s="69">
        <v>37</v>
      </c>
      <c r="F37" s="40"/>
      <c r="G37" s="41">
        <f>ROUND(F37*E37,2)</f>
        <v>0</v>
      </c>
    </row>
    <row r="38" spans="2:7" ht="35.1" customHeight="1" x14ac:dyDescent="0.2">
      <c r="B38" s="39">
        <v>23</v>
      </c>
      <c r="C38" s="2" t="s">
        <v>92</v>
      </c>
      <c r="D38" s="5" t="s">
        <v>17</v>
      </c>
      <c r="E38" s="69">
        <v>163</v>
      </c>
      <c r="F38" s="40"/>
      <c r="G38" s="41">
        <f>ROUND(F38*E38,2)</f>
        <v>0</v>
      </c>
    </row>
    <row r="39" spans="2:7" ht="35.1" customHeight="1" x14ac:dyDescent="0.2">
      <c r="B39" s="39">
        <v>24</v>
      </c>
      <c r="C39" s="2" t="s">
        <v>93</v>
      </c>
      <c r="D39" s="5" t="s">
        <v>17</v>
      </c>
      <c r="E39" s="69">
        <v>208</v>
      </c>
      <c r="F39" s="40"/>
      <c r="G39" s="41">
        <f>ROUND(F39*E39,2)</f>
        <v>0</v>
      </c>
    </row>
    <row r="40" spans="2:7" ht="35.1" customHeight="1" x14ac:dyDescent="0.2">
      <c r="B40" s="39"/>
      <c r="C40" s="4" t="s">
        <v>73</v>
      </c>
      <c r="D40" s="43"/>
      <c r="E40" s="70"/>
      <c r="F40" s="43"/>
      <c r="G40" s="44">
        <f>SUBTOTAL(109,G36:G39)</f>
        <v>0</v>
      </c>
    </row>
    <row r="41" spans="2:7" ht="35.1" customHeight="1" x14ac:dyDescent="0.2">
      <c r="B41" s="7" t="s">
        <v>13</v>
      </c>
      <c r="C41" s="4" t="s">
        <v>72</v>
      </c>
      <c r="D41" s="43"/>
      <c r="E41" s="70"/>
      <c r="F41" s="43"/>
      <c r="G41" s="44"/>
    </row>
    <row r="42" spans="2:7" ht="35.1" customHeight="1" x14ac:dyDescent="0.2">
      <c r="B42" s="39">
        <v>25</v>
      </c>
      <c r="C42" s="2" t="s">
        <v>94</v>
      </c>
      <c r="D42" s="5" t="s">
        <v>62</v>
      </c>
      <c r="E42" s="69">
        <v>8</v>
      </c>
      <c r="F42" s="40"/>
      <c r="G42" s="41">
        <f>ROUND(F42*E42,2)</f>
        <v>0</v>
      </c>
    </row>
    <row r="43" spans="2:7" ht="35.1" customHeight="1" x14ac:dyDescent="0.2">
      <c r="B43" s="57"/>
      <c r="C43" s="4" t="s">
        <v>54</v>
      </c>
      <c r="D43" s="43"/>
      <c r="E43" s="70"/>
      <c r="F43" s="43"/>
      <c r="G43" s="44">
        <f>SUBTOTAL(109,G42:G42)</f>
        <v>0</v>
      </c>
    </row>
    <row r="44" spans="2:7" ht="35.1" customHeight="1" x14ac:dyDescent="0.2">
      <c r="B44" s="1" t="s">
        <v>14</v>
      </c>
      <c r="C44" s="58" t="s">
        <v>24</v>
      </c>
      <c r="D44" s="43"/>
      <c r="E44" s="70"/>
      <c r="F44" s="43"/>
      <c r="G44" s="44"/>
    </row>
    <row r="45" spans="2:7" ht="35.1" customHeight="1" x14ac:dyDescent="0.2">
      <c r="B45" s="59">
        <v>26</v>
      </c>
      <c r="C45" s="60" t="s">
        <v>24</v>
      </c>
      <c r="D45" s="61" t="s">
        <v>19</v>
      </c>
      <c r="E45" s="72">
        <v>1</v>
      </c>
      <c r="F45" s="62"/>
      <c r="G45" s="63">
        <f>ROUND(F45*E45,2)</f>
        <v>0</v>
      </c>
    </row>
    <row r="46" spans="2:7" ht="35.1" customHeight="1" thickBot="1" x14ac:dyDescent="0.25">
      <c r="B46" s="64"/>
      <c r="C46" s="58" t="s">
        <v>25</v>
      </c>
      <c r="D46" s="65"/>
      <c r="E46" s="66"/>
      <c r="F46" s="65"/>
      <c r="G46" s="73">
        <f>SUBTOTAL(109,G45)</f>
        <v>0</v>
      </c>
    </row>
    <row r="47" spans="2:7" ht="24.95" customHeight="1" thickBot="1" x14ac:dyDescent="0.25">
      <c r="B47" s="83" t="s">
        <v>8</v>
      </c>
      <c r="C47" s="84"/>
      <c r="D47" s="84"/>
      <c r="E47" s="84"/>
      <c r="F47" s="85"/>
      <c r="G47" s="67">
        <f>SUBTOTAL(109,G8:G46)</f>
        <v>0</v>
      </c>
    </row>
    <row r="50" spans="2:2" x14ac:dyDescent="0.2">
      <c r="B50" s="30"/>
    </row>
  </sheetData>
  <sheetProtection algorithmName="SHA-512" hashValue="fG3cuXkk+wZGxY5/bgZeog3Pvc3vVPPqdwNNM8OUr0BUfu6eCoesXCZdt7tH0CSZOF/JkPia05jolg+XN1EmeA==" saltValue="aC8iU6smTwBU3XRRB7JRbg==" spinCount="100000" sheet="1" objects="1" scenarios="1" selectLockedCells="1"/>
  <mergeCells count="3">
    <mergeCell ref="B2:H2"/>
    <mergeCell ref="B3:G3"/>
    <mergeCell ref="B47:F47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C3674-4CA5-4AAF-BD92-FD1F95EFF053}">
  <dimension ref="B2:H111"/>
  <sheetViews>
    <sheetView showZeros="0" tabSelected="1" view="pageBreakPreview" topLeftCell="A13" zoomScale="85" zoomScaleNormal="100" zoomScaleSheetLayoutView="85" workbookViewId="0">
      <selection activeCell="F8" sqref="F8"/>
    </sheetView>
  </sheetViews>
  <sheetFormatPr defaultRowHeight="12.75" x14ac:dyDescent="0.2"/>
  <cols>
    <col min="1" max="1" width="9.140625" style="31"/>
    <col min="2" max="2" width="5" style="26" customWidth="1"/>
    <col min="3" max="3" width="64.7109375" style="27" customWidth="1"/>
    <col min="4" max="4" width="13" style="28" customWidth="1"/>
    <col min="5" max="5" width="14.140625" style="68" customWidth="1"/>
    <col min="6" max="6" width="15.85546875" style="28" customWidth="1"/>
    <col min="7" max="7" width="16.42578125" style="29" customWidth="1"/>
    <col min="8" max="16384" width="9.140625" style="31"/>
  </cols>
  <sheetData>
    <row r="2" spans="2:8" ht="30" customHeight="1" x14ac:dyDescent="0.2">
      <c r="B2" s="81" t="s">
        <v>160</v>
      </c>
      <c r="C2" s="81"/>
      <c r="D2" s="81"/>
      <c r="E2" s="81"/>
      <c r="F2" s="81"/>
      <c r="G2" s="81"/>
      <c r="H2" s="81"/>
    </row>
    <row r="3" spans="2:8" ht="30" customHeight="1" x14ac:dyDescent="0.2">
      <c r="B3" s="82" t="s">
        <v>95</v>
      </c>
      <c r="C3" s="82"/>
      <c r="D3" s="82"/>
      <c r="E3" s="82"/>
      <c r="F3" s="82"/>
      <c r="G3" s="82"/>
    </row>
    <row r="4" spans="2:8" ht="30" customHeight="1" thickBot="1" x14ac:dyDescent="0.25">
      <c r="B4" s="48"/>
      <c r="C4" s="48"/>
      <c r="D4" s="48"/>
      <c r="E4" s="49"/>
      <c r="F4" s="48"/>
      <c r="G4" s="48"/>
    </row>
    <row r="5" spans="2:8" ht="38.25" x14ac:dyDescent="0.2">
      <c r="B5" s="50" t="s">
        <v>0</v>
      </c>
      <c r="C5" s="51" t="s">
        <v>1</v>
      </c>
      <c r="D5" s="52" t="s">
        <v>5</v>
      </c>
      <c r="E5" s="53" t="s">
        <v>3</v>
      </c>
      <c r="F5" s="52" t="s">
        <v>6</v>
      </c>
      <c r="G5" s="54" t="s">
        <v>7</v>
      </c>
    </row>
    <row r="6" spans="2:8" ht="15" customHeight="1" thickBot="1" x14ac:dyDescent="0.25">
      <c r="B6" s="32">
        <v>1</v>
      </c>
      <c r="C6" s="33">
        <v>2</v>
      </c>
      <c r="D6" s="34">
        <v>3</v>
      </c>
      <c r="E6" s="55" t="s">
        <v>49</v>
      </c>
      <c r="F6" s="34">
        <v>5</v>
      </c>
      <c r="G6" s="35">
        <v>6</v>
      </c>
    </row>
    <row r="7" spans="2:8" ht="35.1" customHeight="1" x14ac:dyDescent="0.2">
      <c r="B7" s="36" t="s">
        <v>10</v>
      </c>
      <c r="C7" s="6" t="s">
        <v>22</v>
      </c>
      <c r="D7" s="37"/>
      <c r="E7" s="56"/>
      <c r="F7" s="37"/>
      <c r="G7" s="38"/>
    </row>
    <row r="8" spans="2:8" ht="35.1" customHeight="1" x14ac:dyDescent="0.2">
      <c r="B8" s="39">
        <v>1</v>
      </c>
      <c r="C8" s="2" t="s">
        <v>65</v>
      </c>
      <c r="D8" s="5" t="s">
        <v>2</v>
      </c>
      <c r="E8" s="69">
        <v>0.45</v>
      </c>
      <c r="F8" s="40"/>
      <c r="G8" s="41">
        <f>ROUND(F8*E8,2)</f>
        <v>0</v>
      </c>
    </row>
    <row r="9" spans="2:8" ht="53.25" customHeight="1" x14ac:dyDescent="0.2">
      <c r="B9" s="39">
        <v>2</v>
      </c>
      <c r="C9" s="2" t="s">
        <v>96</v>
      </c>
      <c r="D9" s="5" t="s">
        <v>37</v>
      </c>
      <c r="E9" s="69">
        <v>4</v>
      </c>
      <c r="F9" s="40"/>
      <c r="G9" s="41">
        <f>ROUND(F9*E9,2)</f>
        <v>0</v>
      </c>
    </row>
    <row r="10" spans="2:8" ht="33.75" customHeight="1" x14ac:dyDescent="0.2">
      <c r="B10" s="39">
        <v>3</v>
      </c>
      <c r="C10" s="2" t="s">
        <v>61</v>
      </c>
      <c r="D10" s="5" t="s">
        <v>37</v>
      </c>
      <c r="E10" s="69">
        <v>22</v>
      </c>
      <c r="F10" s="40"/>
      <c r="G10" s="41">
        <f>ROUND(F10*E10,2)</f>
        <v>0</v>
      </c>
    </row>
    <row r="11" spans="2:8" ht="33.75" customHeight="1" x14ac:dyDescent="0.2">
      <c r="B11" s="39">
        <v>4</v>
      </c>
      <c r="C11" s="2" t="s">
        <v>64</v>
      </c>
      <c r="D11" s="5" t="s">
        <v>9</v>
      </c>
      <c r="E11" s="69">
        <v>200</v>
      </c>
      <c r="F11" s="40"/>
      <c r="G11" s="41">
        <f>ROUND(F11*E11,2)</f>
        <v>0</v>
      </c>
    </row>
    <row r="12" spans="2:8" ht="38.25" customHeight="1" x14ac:dyDescent="0.2">
      <c r="B12" s="39">
        <v>5</v>
      </c>
      <c r="C12" s="2" t="s">
        <v>97</v>
      </c>
      <c r="D12" s="5" t="s">
        <v>9</v>
      </c>
      <c r="E12" s="69">
        <v>125</v>
      </c>
      <c r="F12" s="40"/>
      <c r="G12" s="41">
        <f t="shared" ref="G12:G23" si="0">ROUND(F12*E12,2)</f>
        <v>0</v>
      </c>
    </row>
    <row r="13" spans="2:8" ht="38.25" customHeight="1" x14ac:dyDescent="0.2">
      <c r="B13" s="39">
        <v>6</v>
      </c>
      <c r="C13" s="2" t="s">
        <v>98</v>
      </c>
      <c r="D13" s="5" t="s">
        <v>9</v>
      </c>
      <c r="E13" s="69">
        <v>2998</v>
      </c>
      <c r="F13" s="40"/>
      <c r="G13" s="41">
        <f t="shared" ref="G13:G20" si="1">ROUND(F13*E13,2)</f>
        <v>0</v>
      </c>
    </row>
    <row r="14" spans="2:8" ht="38.25" customHeight="1" x14ac:dyDescent="0.2">
      <c r="B14" s="39">
        <v>7</v>
      </c>
      <c r="C14" s="2" t="s">
        <v>99</v>
      </c>
      <c r="D14" s="5" t="s">
        <v>9</v>
      </c>
      <c r="E14" s="69">
        <v>19</v>
      </c>
      <c r="F14" s="40"/>
      <c r="G14" s="41">
        <f t="shared" si="1"/>
        <v>0</v>
      </c>
    </row>
    <row r="15" spans="2:8" ht="38.25" customHeight="1" x14ac:dyDescent="0.2">
      <c r="B15" s="39">
        <v>8</v>
      </c>
      <c r="C15" s="2" t="s">
        <v>100</v>
      </c>
      <c r="D15" s="5" t="s">
        <v>9</v>
      </c>
      <c r="E15" s="69">
        <v>1562</v>
      </c>
      <c r="F15" s="40"/>
      <c r="G15" s="41">
        <f t="shared" si="1"/>
        <v>0</v>
      </c>
    </row>
    <row r="16" spans="2:8" ht="38.25" customHeight="1" x14ac:dyDescent="0.2">
      <c r="B16" s="39">
        <v>9</v>
      </c>
      <c r="C16" s="2" t="s">
        <v>101</v>
      </c>
      <c r="D16" s="5" t="s">
        <v>9</v>
      </c>
      <c r="E16" s="69">
        <v>308</v>
      </c>
      <c r="F16" s="40"/>
      <c r="G16" s="41">
        <f t="shared" si="1"/>
        <v>0</v>
      </c>
    </row>
    <row r="17" spans="2:7" ht="38.25" customHeight="1" x14ac:dyDescent="0.2">
      <c r="B17" s="39">
        <v>10</v>
      </c>
      <c r="C17" s="2" t="s">
        <v>102</v>
      </c>
      <c r="D17" s="5" t="s">
        <v>9</v>
      </c>
      <c r="E17" s="69">
        <v>55</v>
      </c>
      <c r="F17" s="40"/>
      <c r="G17" s="41">
        <f t="shared" si="1"/>
        <v>0</v>
      </c>
    </row>
    <row r="18" spans="2:7" ht="38.25" customHeight="1" x14ac:dyDescent="0.2">
      <c r="B18" s="39">
        <v>11</v>
      </c>
      <c r="C18" s="2" t="s">
        <v>103</v>
      </c>
      <c r="D18" s="5" t="s">
        <v>9</v>
      </c>
      <c r="E18" s="69">
        <v>35</v>
      </c>
      <c r="F18" s="40"/>
      <c r="G18" s="41">
        <f t="shared" si="1"/>
        <v>0</v>
      </c>
    </row>
    <row r="19" spans="2:7" ht="38.25" customHeight="1" x14ac:dyDescent="0.2">
      <c r="B19" s="39">
        <v>12</v>
      </c>
      <c r="C19" s="2" t="s">
        <v>114</v>
      </c>
      <c r="D19" s="5" t="s">
        <v>9</v>
      </c>
      <c r="E19" s="69">
        <v>83</v>
      </c>
      <c r="F19" s="40"/>
      <c r="G19" s="41">
        <f t="shared" si="1"/>
        <v>0</v>
      </c>
    </row>
    <row r="20" spans="2:7" ht="38.25" customHeight="1" x14ac:dyDescent="0.2">
      <c r="B20" s="39">
        <v>13</v>
      </c>
      <c r="C20" s="2" t="s">
        <v>104</v>
      </c>
      <c r="D20" s="5" t="s">
        <v>9</v>
      </c>
      <c r="E20" s="69">
        <v>191</v>
      </c>
      <c r="F20" s="40"/>
      <c r="G20" s="41">
        <f t="shared" si="1"/>
        <v>0</v>
      </c>
    </row>
    <row r="21" spans="2:7" ht="35.1" customHeight="1" x14ac:dyDescent="0.2">
      <c r="B21" s="39">
        <v>14</v>
      </c>
      <c r="C21" s="2" t="s">
        <v>66</v>
      </c>
      <c r="D21" s="5" t="s">
        <v>17</v>
      </c>
      <c r="E21" s="69">
        <v>914</v>
      </c>
      <c r="F21" s="40"/>
      <c r="G21" s="41">
        <f t="shared" si="0"/>
        <v>0</v>
      </c>
    </row>
    <row r="22" spans="2:7" ht="35.1" customHeight="1" x14ac:dyDescent="0.2">
      <c r="B22" s="39">
        <v>15</v>
      </c>
      <c r="C22" s="2" t="s">
        <v>68</v>
      </c>
      <c r="D22" s="5" t="s">
        <v>17</v>
      </c>
      <c r="E22" s="69">
        <v>858</v>
      </c>
      <c r="F22" s="40"/>
      <c r="G22" s="41">
        <f t="shared" ref="G22" si="2">ROUND(F22*E22,2)</f>
        <v>0</v>
      </c>
    </row>
    <row r="23" spans="2:7" ht="35.1" customHeight="1" x14ac:dyDescent="0.2">
      <c r="B23" s="39">
        <v>16</v>
      </c>
      <c r="C23" s="2" t="s">
        <v>105</v>
      </c>
      <c r="D23" s="5" t="s">
        <v>37</v>
      </c>
      <c r="E23" s="69">
        <v>12</v>
      </c>
      <c r="F23" s="40"/>
      <c r="G23" s="41">
        <f t="shared" si="0"/>
        <v>0</v>
      </c>
    </row>
    <row r="24" spans="2:7" ht="35.1" customHeight="1" x14ac:dyDescent="0.2">
      <c r="B24" s="39">
        <v>17</v>
      </c>
      <c r="C24" s="2" t="s">
        <v>106</v>
      </c>
      <c r="D24" s="5" t="s">
        <v>17</v>
      </c>
      <c r="E24" s="69">
        <v>4</v>
      </c>
      <c r="F24" s="40"/>
      <c r="G24" s="41">
        <f t="shared" ref="G24" si="3">ROUND(F24*E24,2)</f>
        <v>0</v>
      </c>
    </row>
    <row r="25" spans="2:7" ht="35.1" customHeight="1" x14ac:dyDescent="0.2">
      <c r="B25" s="39">
        <v>18</v>
      </c>
      <c r="C25" s="2" t="s">
        <v>115</v>
      </c>
      <c r="D25" s="5" t="s">
        <v>37</v>
      </c>
      <c r="E25" s="69">
        <v>30</v>
      </c>
      <c r="F25" s="40"/>
      <c r="G25" s="41">
        <f t="shared" ref="G25" si="4">ROUND(F25*E25,2)</f>
        <v>0</v>
      </c>
    </row>
    <row r="26" spans="2:7" ht="35.1" customHeight="1" x14ac:dyDescent="0.2">
      <c r="B26" s="42"/>
      <c r="C26" s="4" t="s">
        <v>23</v>
      </c>
      <c r="D26" s="43"/>
      <c r="E26" s="70"/>
      <c r="F26" s="43"/>
      <c r="G26" s="44">
        <f>SUBTOTAL(109,G8:G25)</f>
        <v>0</v>
      </c>
    </row>
    <row r="27" spans="2:7" ht="35.1" customHeight="1" x14ac:dyDescent="0.2">
      <c r="B27" s="45" t="s">
        <v>11</v>
      </c>
      <c r="C27" s="4" t="s">
        <v>18</v>
      </c>
      <c r="D27" s="5"/>
      <c r="E27" s="69"/>
      <c r="F27" s="43"/>
      <c r="G27" s="44"/>
    </row>
    <row r="28" spans="2:7" ht="35.1" customHeight="1" x14ac:dyDescent="0.2">
      <c r="B28" s="74" t="s">
        <v>107</v>
      </c>
      <c r="C28" s="2" t="s">
        <v>55</v>
      </c>
      <c r="D28" s="5" t="s">
        <v>9</v>
      </c>
      <c r="E28" s="69">
        <v>531</v>
      </c>
      <c r="F28" s="40"/>
      <c r="G28" s="41">
        <f t="shared" ref="G28" si="5">ROUND(F28*E28,2)</f>
        <v>0</v>
      </c>
    </row>
    <row r="29" spans="2:7" ht="35.1" customHeight="1" x14ac:dyDescent="0.2">
      <c r="B29" s="42">
        <v>20</v>
      </c>
      <c r="C29" s="2" t="s">
        <v>40</v>
      </c>
      <c r="D29" s="5" t="s">
        <v>15</v>
      </c>
      <c r="E29" s="71">
        <v>865.34</v>
      </c>
      <c r="F29" s="40"/>
      <c r="G29" s="41">
        <f t="shared" ref="G29:G30" si="6">ROUND(F29*E29,2)</f>
        <v>0</v>
      </c>
    </row>
    <row r="30" spans="2:7" ht="35.1" customHeight="1" x14ac:dyDescent="0.2">
      <c r="B30" s="42">
        <v>21</v>
      </c>
      <c r="C30" s="2" t="s">
        <v>41</v>
      </c>
      <c r="D30" s="3" t="s">
        <v>15</v>
      </c>
      <c r="E30" s="71">
        <v>918.44</v>
      </c>
      <c r="F30" s="40"/>
      <c r="G30" s="41">
        <f t="shared" si="6"/>
        <v>0</v>
      </c>
    </row>
    <row r="31" spans="2:7" ht="35.1" customHeight="1" x14ac:dyDescent="0.2">
      <c r="B31" s="42"/>
      <c r="C31" s="4" t="s">
        <v>20</v>
      </c>
      <c r="D31" s="43"/>
      <c r="E31" s="70"/>
      <c r="F31" s="43"/>
      <c r="G31" s="44">
        <f>SUBTOTAL(109,G28:G30)</f>
        <v>0</v>
      </c>
    </row>
    <row r="32" spans="2:7" ht="35.1" customHeight="1" x14ac:dyDescent="0.2">
      <c r="B32" s="45" t="s">
        <v>16</v>
      </c>
      <c r="C32" s="4" t="s">
        <v>27</v>
      </c>
      <c r="D32" s="5"/>
      <c r="E32" s="69"/>
      <c r="F32" s="43"/>
      <c r="G32" s="44"/>
    </row>
    <row r="33" spans="2:7" ht="35.1" customHeight="1" x14ac:dyDescent="0.2">
      <c r="B33" s="42">
        <v>22</v>
      </c>
      <c r="C33" s="2" t="s">
        <v>51</v>
      </c>
      <c r="D33" s="5" t="s">
        <v>9</v>
      </c>
      <c r="E33" s="69">
        <v>3260</v>
      </c>
      <c r="F33" s="40"/>
      <c r="G33" s="41">
        <f>ROUND(F33*E33,2)</f>
        <v>0</v>
      </c>
    </row>
    <row r="34" spans="2:7" ht="35.1" customHeight="1" x14ac:dyDescent="0.2">
      <c r="B34" s="42">
        <v>23</v>
      </c>
      <c r="C34" s="2" t="s">
        <v>108</v>
      </c>
      <c r="D34" s="5" t="s">
        <v>9</v>
      </c>
      <c r="E34" s="69">
        <v>36.75</v>
      </c>
      <c r="F34" s="40"/>
      <c r="G34" s="41">
        <f>ROUND(F34*E34,2)</f>
        <v>0</v>
      </c>
    </row>
    <row r="35" spans="2:7" ht="35.1" customHeight="1" x14ac:dyDescent="0.2">
      <c r="B35" s="42">
        <v>24</v>
      </c>
      <c r="C35" s="2" t="s">
        <v>75</v>
      </c>
      <c r="D35" s="5" t="s">
        <v>9</v>
      </c>
      <c r="E35" s="69">
        <v>3114</v>
      </c>
      <c r="F35" s="40"/>
      <c r="G35" s="41">
        <f>ROUND(F35*E35,2)</f>
        <v>0</v>
      </c>
    </row>
    <row r="36" spans="2:7" ht="35.1" customHeight="1" x14ac:dyDescent="0.2">
      <c r="B36" s="42">
        <v>25</v>
      </c>
      <c r="C36" s="2" t="s">
        <v>158</v>
      </c>
      <c r="D36" s="5" t="s">
        <v>9</v>
      </c>
      <c r="E36" s="69">
        <v>1779.14</v>
      </c>
      <c r="F36" s="40"/>
      <c r="G36" s="41">
        <f t="shared" ref="G36:G37" si="7">ROUND(F36*E36,2)</f>
        <v>0</v>
      </c>
    </row>
    <row r="37" spans="2:7" ht="35.1" customHeight="1" x14ac:dyDescent="0.2">
      <c r="B37" s="42">
        <v>26</v>
      </c>
      <c r="C37" s="2" t="s">
        <v>159</v>
      </c>
      <c r="D37" s="5" t="s">
        <v>9</v>
      </c>
      <c r="E37" s="69">
        <v>36.75</v>
      </c>
      <c r="F37" s="40"/>
      <c r="G37" s="41">
        <f t="shared" si="7"/>
        <v>0</v>
      </c>
    </row>
    <row r="38" spans="2:7" ht="35.1" customHeight="1" x14ac:dyDescent="0.2">
      <c r="B38" s="42">
        <v>27</v>
      </c>
      <c r="C38" s="2" t="s">
        <v>110</v>
      </c>
      <c r="D38" s="5" t="s">
        <v>9</v>
      </c>
      <c r="E38" s="69">
        <v>15.9</v>
      </c>
      <c r="F38" s="40"/>
      <c r="G38" s="41">
        <f t="shared" ref="G38:G39" si="8">ROUND(F38*E38,2)</f>
        <v>0</v>
      </c>
    </row>
    <row r="39" spans="2:7" ht="35.1" customHeight="1" x14ac:dyDescent="0.2">
      <c r="B39" s="42">
        <v>28</v>
      </c>
      <c r="C39" s="2" t="s">
        <v>111</v>
      </c>
      <c r="D39" s="5" t="s">
        <v>9</v>
      </c>
      <c r="E39" s="69">
        <v>130.41999999999999</v>
      </c>
      <c r="F39" s="40"/>
      <c r="G39" s="41">
        <f t="shared" si="8"/>
        <v>0</v>
      </c>
    </row>
    <row r="40" spans="2:7" ht="35.1" customHeight="1" x14ac:dyDescent="0.2">
      <c r="B40" s="42">
        <v>29</v>
      </c>
      <c r="C40" s="2" t="s">
        <v>69</v>
      </c>
      <c r="D40" s="5" t="s">
        <v>9</v>
      </c>
      <c r="E40" s="69">
        <v>6188.3</v>
      </c>
      <c r="F40" s="40"/>
      <c r="G40" s="41">
        <f>ROUND(F40*E40,2)</f>
        <v>0</v>
      </c>
    </row>
    <row r="41" spans="2:7" ht="35.1" customHeight="1" x14ac:dyDescent="0.2">
      <c r="B41" s="42">
        <v>30</v>
      </c>
      <c r="C41" s="2" t="s">
        <v>109</v>
      </c>
      <c r="D41" s="5" t="s">
        <v>9</v>
      </c>
      <c r="E41" s="69">
        <v>36.75</v>
      </c>
      <c r="F41" s="40"/>
      <c r="G41" s="41">
        <f>ROUND(F41*E41,2)</f>
        <v>0</v>
      </c>
    </row>
    <row r="42" spans="2:7" ht="35.1" customHeight="1" x14ac:dyDescent="0.2">
      <c r="B42" s="42"/>
      <c r="C42" s="4" t="s">
        <v>28</v>
      </c>
      <c r="D42" s="43"/>
      <c r="E42" s="70"/>
      <c r="F42" s="43"/>
      <c r="G42" s="44">
        <f>SUBTOTAL(109,G33:G41)</f>
        <v>0</v>
      </c>
    </row>
    <row r="43" spans="2:7" ht="35.1" customHeight="1" x14ac:dyDescent="0.2">
      <c r="B43" s="45" t="s">
        <v>21</v>
      </c>
      <c r="C43" s="4" t="s">
        <v>29</v>
      </c>
      <c r="D43" s="5"/>
      <c r="E43" s="69"/>
      <c r="F43" s="43"/>
      <c r="G43" s="44"/>
    </row>
    <row r="44" spans="2:7" ht="35.1" customHeight="1" x14ac:dyDescent="0.2">
      <c r="B44" s="42">
        <v>31</v>
      </c>
      <c r="C44" s="2" t="s">
        <v>112</v>
      </c>
      <c r="D44" s="5" t="s">
        <v>9</v>
      </c>
      <c r="E44" s="69">
        <v>57.4</v>
      </c>
      <c r="F44" s="40"/>
      <c r="G44" s="41">
        <f>ROUND(F44*E44,2)</f>
        <v>0</v>
      </c>
    </row>
    <row r="45" spans="2:7" ht="35.1" customHeight="1" x14ac:dyDescent="0.2">
      <c r="B45" s="42">
        <v>32</v>
      </c>
      <c r="C45" s="2" t="s">
        <v>76</v>
      </c>
      <c r="D45" s="5" t="s">
        <v>9</v>
      </c>
      <c r="E45" s="69">
        <v>36.75</v>
      </c>
      <c r="F45" s="40"/>
      <c r="G45" s="41">
        <f>ROUND(F45*E45,2)</f>
        <v>0</v>
      </c>
    </row>
    <row r="46" spans="2:7" ht="35.1" customHeight="1" x14ac:dyDescent="0.2">
      <c r="B46" s="42">
        <v>33</v>
      </c>
      <c r="C46" s="2" t="s">
        <v>113</v>
      </c>
      <c r="D46" s="5" t="s">
        <v>9</v>
      </c>
      <c r="E46" s="69">
        <v>3057.4</v>
      </c>
      <c r="F46" s="40"/>
      <c r="G46" s="41">
        <f>ROUND(F46*E46,2)</f>
        <v>0</v>
      </c>
    </row>
    <row r="47" spans="2:7" ht="35.1" customHeight="1" x14ac:dyDescent="0.2">
      <c r="B47" s="39">
        <v>34</v>
      </c>
      <c r="C47" s="2" t="s">
        <v>77</v>
      </c>
      <c r="D47" s="5" t="s">
        <v>9</v>
      </c>
      <c r="E47" s="69">
        <v>3057.4</v>
      </c>
      <c r="F47" s="40"/>
      <c r="G47" s="41">
        <f t="shared" ref="G47" si="9">ROUND(F47*E47,2)</f>
        <v>0</v>
      </c>
    </row>
    <row r="48" spans="2:7" ht="35.1" customHeight="1" x14ac:dyDescent="0.2">
      <c r="B48" s="42"/>
      <c r="C48" s="4" t="s">
        <v>30</v>
      </c>
      <c r="D48" s="43"/>
      <c r="E48" s="70"/>
      <c r="F48" s="43"/>
      <c r="G48" s="44">
        <f>SUBTOTAL(109,G44:G47)</f>
        <v>0</v>
      </c>
    </row>
    <row r="49" spans="2:7" ht="35.1" customHeight="1" x14ac:dyDescent="0.2">
      <c r="B49" s="46" t="s">
        <v>12</v>
      </c>
      <c r="C49" s="4" t="s">
        <v>52</v>
      </c>
      <c r="D49" s="43"/>
      <c r="E49" s="70"/>
      <c r="F49" s="43"/>
      <c r="G49" s="41"/>
    </row>
    <row r="50" spans="2:7" ht="35.1" customHeight="1" x14ac:dyDescent="0.2">
      <c r="B50" s="39">
        <v>35</v>
      </c>
      <c r="C50" s="2" t="s">
        <v>79</v>
      </c>
      <c r="D50" s="5" t="s">
        <v>9</v>
      </c>
      <c r="E50" s="69">
        <v>650</v>
      </c>
      <c r="F50" s="40"/>
      <c r="G50" s="41">
        <f>ROUND(F50*E50,2)</f>
        <v>0</v>
      </c>
    </row>
    <row r="51" spans="2:7" ht="35.1" customHeight="1" x14ac:dyDescent="0.2">
      <c r="B51" s="39">
        <v>36</v>
      </c>
      <c r="C51" s="2" t="s">
        <v>116</v>
      </c>
      <c r="D51" s="5" t="s">
        <v>9</v>
      </c>
      <c r="E51" s="69">
        <v>1296</v>
      </c>
      <c r="F51" s="40"/>
      <c r="G51" s="41">
        <f>ROUND(F51*E51,2)</f>
        <v>0</v>
      </c>
    </row>
    <row r="52" spans="2:7" ht="35.1" customHeight="1" x14ac:dyDescent="0.2">
      <c r="B52" s="39">
        <v>37</v>
      </c>
      <c r="C52" s="2" t="s">
        <v>78</v>
      </c>
      <c r="D52" s="5" t="s">
        <v>9</v>
      </c>
      <c r="E52" s="69">
        <v>65</v>
      </c>
      <c r="F52" s="40"/>
      <c r="G52" s="41">
        <f>ROUND(F52*E52,2)</f>
        <v>0</v>
      </c>
    </row>
    <row r="53" spans="2:7" ht="35.1" customHeight="1" x14ac:dyDescent="0.2">
      <c r="B53" s="39">
        <v>38</v>
      </c>
      <c r="C53" s="2" t="s">
        <v>117</v>
      </c>
      <c r="D53" s="5" t="s">
        <v>9</v>
      </c>
      <c r="E53" s="69">
        <v>11.55</v>
      </c>
      <c r="F53" s="40"/>
      <c r="G53" s="41">
        <f>ROUND(F53*E53,2)</f>
        <v>0</v>
      </c>
    </row>
    <row r="54" spans="2:7" ht="35.1" customHeight="1" x14ac:dyDescent="0.2">
      <c r="B54" s="39">
        <v>39</v>
      </c>
      <c r="C54" s="2" t="s">
        <v>118</v>
      </c>
      <c r="D54" s="5" t="s">
        <v>9</v>
      </c>
      <c r="E54" s="69">
        <v>1132</v>
      </c>
      <c r="F54" s="40"/>
      <c r="G54" s="41">
        <f>ROUND(F54*E54,2)</f>
        <v>0</v>
      </c>
    </row>
    <row r="55" spans="2:7" ht="35.1" customHeight="1" x14ac:dyDescent="0.2">
      <c r="B55" s="39"/>
      <c r="C55" s="4" t="s">
        <v>53</v>
      </c>
      <c r="D55" s="43"/>
      <c r="E55" s="70"/>
      <c r="F55" s="43"/>
      <c r="G55" s="44">
        <f>SUBTOTAL(109,G50:G54)</f>
        <v>0</v>
      </c>
    </row>
    <row r="56" spans="2:7" ht="35.1" customHeight="1" x14ac:dyDescent="0.2">
      <c r="B56" s="46" t="s">
        <v>13</v>
      </c>
      <c r="C56" s="4" t="s">
        <v>4</v>
      </c>
      <c r="D56" s="43"/>
      <c r="E56" s="70"/>
      <c r="F56" s="43"/>
      <c r="G56" s="41"/>
    </row>
    <row r="57" spans="2:7" ht="35.1" customHeight="1" x14ac:dyDescent="0.2">
      <c r="B57" s="39">
        <v>40</v>
      </c>
      <c r="C57" s="2" t="s">
        <v>50</v>
      </c>
      <c r="D57" s="5" t="s">
        <v>17</v>
      </c>
      <c r="E57" s="69">
        <v>1164</v>
      </c>
      <c r="F57" s="40"/>
      <c r="G57" s="41">
        <f>ROUND(F57*E57,2)</f>
        <v>0</v>
      </c>
    </row>
    <row r="58" spans="2:7" ht="35.1" customHeight="1" x14ac:dyDescent="0.2">
      <c r="B58" s="39">
        <v>41</v>
      </c>
      <c r="C58" s="2" t="s">
        <v>120</v>
      </c>
      <c r="D58" s="5" t="s">
        <v>17</v>
      </c>
      <c r="E58" s="69">
        <v>22</v>
      </c>
      <c r="F58" s="40"/>
      <c r="G58" s="41">
        <f>ROUND(F58*E58,2)</f>
        <v>0</v>
      </c>
    </row>
    <row r="59" spans="2:7" ht="35.1" customHeight="1" x14ac:dyDescent="0.2">
      <c r="B59" s="39">
        <v>42</v>
      </c>
      <c r="C59" s="2" t="s">
        <v>119</v>
      </c>
      <c r="D59" s="5" t="s">
        <v>17</v>
      </c>
      <c r="E59" s="69">
        <v>1283</v>
      </c>
      <c r="F59" s="40"/>
      <c r="G59" s="41">
        <f>ROUND(F59*E59,2)</f>
        <v>0</v>
      </c>
    </row>
    <row r="60" spans="2:7" ht="35.1" customHeight="1" x14ac:dyDescent="0.2">
      <c r="B60" s="39">
        <v>43</v>
      </c>
      <c r="C60" s="2" t="s">
        <v>121</v>
      </c>
      <c r="D60" s="5" t="s">
        <v>17</v>
      </c>
      <c r="E60" s="69">
        <v>133</v>
      </c>
      <c r="F60" s="40"/>
      <c r="G60" s="41">
        <f>ROUND(F60*E60,2)</f>
        <v>0</v>
      </c>
    </row>
    <row r="61" spans="2:7" ht="35.1" customHeight="1" x14ac:dyDescent="0.2">
      <c r="B61" s="39"/>
      <c r="C61" s="4" t="s">
        <v>73</v>
      </c>
      <c r="D61" s="43"/>
      <c r="E61" s="70"/>
      <c r="F61" s="43"/>
      <c r="G61" s="44">
        <f>SUBTOTAL(109,G57:G60)</f>
        <v>0</v>
      </c>
    </row>
    <row r="62" spans="2:7" ht="35.1" customHeight="1" x14ac:dyDescent="0.2">
      <c r="B62" s="46" t="s">
        <v>14</v>
      </c>
      <c r="C62" s="4" t="s">
        <v>42</v>
      </c>
      <c r="D62" s="43"/>
      <c r="E62" s="70"/>
      <c r="F62" s="43"/>
      <c r="G62" s="41"/>
    </row>
    <row r="63" spans="2:7" ht="35.1" customHeight="1" x14ac:dyDescent="0.2">
      <c r="B63" s="39">
        <v>44</v>
      </c>
      <c r="C63" s="2" t="s">
        <v>153</v>
      </c>
      <c r="D63" s="5" t="s">
        <v>9</v>
      </c>
      <c r="E63" s="69">
        <v>315</v>
      </c>
      <c r="F63" s="40"/>
      <c r="G63" s="41">
        <f t="shared" ref="G63:G67" si="10">ROUND(F63*E63,2)</f>
        <v>0</v>
      </c>
    </row>
    <row r="64" spans="2:7" ht="35.1" customHeight="1" x14ac:dyDescent="0.2">
      <c r="B64" s="39">
        <v>45</v>
      </c>
      <c r="C64" s="2" t="s">
        <v>59</v>
      </c>
      <c r="D64" s="5" t="s">
        <v>9</v>
      </c>
      <c r="E64" s="69">
        <v>315</v>
      </c>
      <c r="F64" s="40"/>
      <c r="G64" s="41">
        <f t="shared" si="10"/>
        <v>0</v>
      </c>
    </row>
    <row r="65" spans="2:7" ht="35.1" customHeight="1" x14ac:dyDescent="0.2">
      <c r="B65" s="39">
        <v>46</v>
      </c>
      <c r="C65" s="2" t="s">
        <v>122</v>
      </c>
      <c r="D65" s="5" t="s">
        <v>15</v>
      </c>
      <c r="E65" s="69">
        <v>17.5</v>
      </c>
      <c r="F65" s="40"/>
      <c r="G65" s="41">
        <f t="shared" si="10"/>
        <v>0</v>
      </c>
    </row>
    <row r="66" spans="2:7" ht="35.1" customHeight="1" x14ac:dyDescent="0.2">
      <c r="B66" s="39">
        <v>47</v>
      </c>
      <c r="C66" s="2" t="s">
        <v>123</v>
      </c>
      <c r="D66" s="5" t="s">
        <v>37</v>
      </c>
      <c r="E66" s="69">
        <v>6</v>
      </c>
      <c r="F66" s="40"/>
      <c r="G66" s="41">
        <f t="shared" si="10"/>
        <v>0</v>
      </c>
    </row>
    <row r="67" spans="2:7" ht="35.1" customHeight="1" x14ac:dyDescent="0.2">
      <c r="B67" s="39">
        <v>48</v>
      </c>
      <c r="C67" s="2" t="s">
        <v>124</v>
      </c>
      <c r="D67" s="5" t="s">
        <v>37</v>
      </c>
      <c r="E67" s="69">
        <v>136</v>
      </c>
      <c r="F67" s="40"/>
      <c r="G67" s="41">
        <f t="shared" si="10"/>
        <v>0</v>
      </c>
    </row>
    <row r="68" spans="2:7" ht="35.1" customHeight="1" x14ac:dyDescent="0.2">
      <c r="B68" s="39">
        <v>49</v>
      </c>
      <c r="C68" s="2" t="s">
        <v>125</v>
      </c>
      <c r="D68" s="5" t="s">
        <v>37</v>
      </c>
      <c r="E68" s="69">
        <v>142</v>
      </c>
      <c r="F68" s="40"/>
      <c r="G68" s="41">
        <f t="shared" ref="G68" si="11">ROUND(F68*E68,2)</f>
        <v>0</v>
      </c>
    </row>
    <row r="69" spans="2:7" ht="35.1" customHeight="1" x14ac:dyDescent="0.2">
      <c r="B69" s="39"/>
      <c r="C69" s="4" t="s">
        <v>43</v>
      </c>
      <c r="D69" s="43"/>
      <c r="E69" s="70"/>
      <c r="F69" s="43"/>
      <c r="G69" s="44">
        <f>SUBTOTAL(109,G63:G68)</f>
        <v>0</v>
      </c>
    </row>
    <row r="70" spans="2:7" ht="35.1" customHeight="1" x14ac:dyDescent="0.2">
      <c r="B70" s="7" t="s">
        <v>45</v>
      </c>
      <c r="C70" s="4" t="s">
        <v>38</v>
      </c>
      <c r="D70" s="43"/>
      <c r="E70" s="70"/>
      <c r="F70" s="43"/>
      <c r="G70" s="44"/>
    </row>
    <row r="71" spans="2:7" ht="35.1" customHeight="1" x14ac:dyDescent="0.2">
      <c r="B71" s="39">
        <v>50</v>
      </c>
      <c r="C71" s="2" t="s">
        <v>126</v>
      </c>
      <c r="D71" s="5" t="s">
        <v>9</v>
      </c>
      <c r="E71" s="69">
        <v>47</v>
      </c>
      <c r="F71" s="40"/>
      <c r="G71" s="41">
        <f>ROUND(F71*E71,2)</f>
        <v>0</v>
      </c>
    </row>
    <row r="72" spans="2:7" ht="35.1" customHeight="1" x14ac:dyDescent="0.2">
      <c r="B72" s="39">
        <v>51</v>
      </c>
      <c r="C72" s="2" t="s">
        <v>127</v>
      </c>
      <c r="D72" s="5" t="s">
        <v>9</v>
      </c>
      <c r="E72" s="69">
        <v>175</v>
      </c>
      <c r="F72" s="40"/>
      <c r="G72" s="41">
        <f t="shared" ref="G72:G73" si="12">ROUND(F72*E72,2)</f>
        <v>0</v>
      </c>
    </row>
    <row r="73" spans="2:7" ht="35.1" customHeight="1" x14ac:dyDescent="0.2">
      <c r="B73" s="39">
        <v>52</v>
      </c>
      <c r="C73" s="2" t="s">
        <v>128</v>
      </c>
      <c r="D73" s="5" t="s">
        <v>9</v>
      </c>
      <c r="E73" s="69">
        <v>23</v>
      </c>
      <c r="F73" s="40"/>
      <c r="G73" s="41">
        <f t="shared" si="12"/>
        <v>0</v>
      </c>
    </row>
    <row r="74" spans="2:7" ht="35.1" customHeight="1" x14ac:dyDescent="0.2">
      <c r="B74" s="39">
        <v>53</v>
      </c>
      <c r="C74" s="2" t="s">
        <v>154</v>
      </c>
      <c r="D74" s="5" t="s">
        <v>62</v>
      </c>
      <c r="E74" s="69">
        <v>13</v>
      </c>
      <c r="F74" s="40"/>
      <c r="G74" s="41">
        <f t="shared" ref="G74" si="13">ROUND(F74*E74,2)</f>
        <v>0</v>
      </c>
    </row>
    <row r="75" spans="2:7" ht="35.1" customHeight="1" x14ac:dyDescent="0.2">
      <c r="B75" s="39">
        <v>54</v>
      </c>
      <c r="C75" s="2" t="s">
        <v>129</v>
      </c>
      <c r="D75" s="5" t="s">
        <v>62</v>
      </c>
      <c r="E75" s="69">
        <v>8</v>
      </c>
      <c r="F75" s="40"/>
      <c r="G75" s="41">
        <f t="shared" ref="G75" si="14">ROUND(F75*E75,2)</f>
        <v>0</v>
      </c>
    </row>
    <row r="76" spans="2:7" ht="35.1" customHeight="1" x14ac:dyDescent="0.2">
      <c r="B76" s="39">
        <v>55</v>
      </c>
      <c r="C76" s="2" t="s">
        <v>130</v>
      </c>
      <c r="D76" s="5" t="s">
        <v>62</v>
      </c>
      <c r="E76" s="69">
        <v>1</v>
      </c>
      <c r="F76" s="40"/>
      <c r="G76" s="41">
        <f t="shared" ref="G76" si="15">ROUND(F76*E76,2)</f>
        <v>0</v>
      </c>
    </row>
    <row r="77" spans="2:7" ht="35.1" customHeight="1" x14ac:dyDescent="0.2">
      <c r="B77" s="39">
        <v>56</v>
      </c>
      <c r="C77" s="2" t="s">
        <v>132</v>
      </c>
      <c r="D77" s="5" t="s">
        <v>62</v>
      </c>
      <c r="E77" s="69">
        <v>2</v>
      </c>
      <c r="F77" s="40"/>
      <c r="G77" s="41">
        <f t="shared" ref="G77:G79" si="16">ROUND(F77*E77,2)</f>
        <v>0</v>
      </c>
    </row>
    <row r="78" spans="2:7" ht="35.1" customHeight="1" x14ac:dyDescent="0.2">
      <c r="B78" s="39">
        <v>57</v>
      </c>
      <c r="C78" s="2" t="s">
        <v>133</v>
      </c>
      <c r="D78" s="5" t="s">
        <v>17</v>
      </c>
      <c r="E78" s="69">
        <v>16</v>
      </c>
      <c r="F78" s="40"/>
      <c r="G78" s="41">
        <f t="shared" si="16"/>
        <v>0</v>
      </c>
    </row>
    <row r="79" spans="2:7" ht="35.1" customHeight="1" x14ac:dyDescent="0.2">
      <c r="B79" s="39">
        <v>58</v>
      </c>
      <c r="C79" s="2" t="s">
        <v>134</v>
      </c>
      <c r="D79" s="5" t="s">
        <v>9</v>
      </c>
      <c r="E79" s="69">
        <v>14.4</v>
      </c>
      <c r="F79" s="40"/>
      <c r="G79" s="41">
        <f t="shared" si="16"/>
        <v>0</v>
      </c>
    </row>
    <row r="80" spans="2:7" ht="35.1" customHeight="1" x14ac:dyDescent="0.2">
      <c r="B80" s="57"/>
      <c r="C80" s="4" t="s">
        <v>74</v>
      </c>
      <c r="D80" s="43"/>
      <c r="E80" s="70"/>
      <c r="F80" s="43"/>
      <c r="G80" s="44">
        <f>SUBTOTAL(109,G71:G79)</f>
        <v>0</v>
      </c>
    </row>
    <row r="81" spans="2:7" ht="35.1" customHeight="1" x14ac:dyDescent="0.2">
      <c r="B81" s="7" t="s">
        <v>46</v>
      </c>
      <c r="C81" s="4" t="s">
        <v>44</v>
      </c>
      <c r="D81" s="43"/>
      <c r="E81" s="70"/>
      <c r="F81" s="43"/>
      <c r="G81" s="44"/>
    </row>
    <row r="82" spans="2:7" ht="35.1" customHeight="1" x14ac:dyDescent="0.2">
      <c r="B82" s="39">
        <v>59</v>
      </c>
      <c r="C82" s="2" t="s">
        <v>131</v>
      </c>
      <c r="D82" s="5" t="s">
        <v>19</v>
      </c>
      <c r="E82" s="69">
        <v>15</v>
      </c>
      <c r="F82" s="40"/>
      <c r="G82" s="41">
        <f t="shared" ref="G82" si="17">ROUND(F82*E82,2)</f>
        <v>0</v>
      </c>
    </row>
    <row r="83" spans="2:7" ht="35.1" customHeight="1" x14ac:dyDescent="0.2">
      <c r="B83" s="39">
        <v>60</v>
      </c>
      <c r="C83" s="2" t="s">
        <v>141</v>
      </c>
      <c r="D83" s="5" t="s">
        <v>19</v>
      </c>
      <c r="E83" s="69">
        <v>10</v>
      </c>
      <c r="F83" s="40"/>
      <c r="G83" s="41">
        <f t="shared" ref="G83:G88" si="18">ROUND(F83*E83,2)</f>
        <v>0</v>
      </c>
    </row>
    <row r="84" spans="2:7" ht="35.1" customHeight="1" x14ac:dyDescent="0.2">
      <c r="B84" s="39">
        <v>61</v>
      </c>
      <c r="C84" s="2" t="s">
        <v>142</v>
      </c>
      <c r="D84" s="5" t="s">
        <v>19</v>
      </c>
      <c r="E84" s="69">
        <v>16</v>
      </c>
      <c r="F84" s="40"/>
      <c r="G84" s="41">
        <f t="shared" si="18"/>
        <v>0</v>
      </c>
    </row>
    <row r="85" spans="2:7" ht="35.1" customHeight="1" x14ac:dyDescent="0.2">
      <c r="B85" s="39">
        <v>62</v>
      </c>
      <c r="C85" s="2" t="s">
        <v>143</v>
      </c>
      <c r="D85" s="5" t="s">
        <v>19</v>
      </c>
      <c r="E85" s="69">
        <v>1</v>
      </c>
      <c r="F85" s="40"/>
      <c r="G85" s="41">
        <f t="shared" si="18"/>
        <v>0</v>
      </c>
    </row>
    <row r="86" spans="2:7" ht="35.1" customHeight="1" x14ac:dyDescent="0.2">
      <c r="B86" s="39">
        <v>63</v>
      </c>
      <c r="C86" s="2" t="s">
        <v>144</v>
      </c>
      <c r="D86" s="5" t="s">
        <v>19</v>
      </c>
      <c r="E86" s="69">
        <v>8</v>
      </c>
      <c r="F86" s="40"/>
      <c r="G86" s="41">
        <f t="shared" si="18"/>
        <v>0</v>
      </c>
    </row>
    <row r="87" spans="2:7" ht="35.1" customHeight="1" x14ac:dyDescent="0.2">
      <c r="B87" s="39">
        <v>64</v>
      </c>
      <c r="C87" s="2" t="s">
        <v>145</v>
      </c>
      <c r="D87" s="5" t="s">
        <v>19</v>
      </c>
      <c r="E87" s="69">
        <v>14</v>
      </c>
      <c r="F87" s="40"/>
      <c r="G87" s="41">
        <f t="shared" si="18"/>
        <v>0</v>
      </c>
    </row>
    <row r="88" spans="2:7" ht="35.1" customHeight="1" x14ac:dyDescent="0.2">
      <c r="B88" s="39">
        <v>65</v>
      </c>
      <c r="C88" s="2" t="s">
        <v>146</v>
      </c>
      <c r="D88" s="5" t="s">
        <v>19</v>
      </c>
      <c r="E88" s="69">
        <v>12</v>
      </c>
      <c r="F88" s="40"/>
      <c r="G88" s="41">
        <f t="shared" si="18"/>
        <v>0</v>
      </c>
    </row>
    <row r="89" spans="2:7" ht="35.1" customHeight="1" x14ac:dyDescent="0.2">
      <c r="B89" s="57"/>
      <c r="C89" s="4" t="s">
        <v>47</v>
      </c>
      <c r="D89" s="43"/>
      <c r="E89" s="70"/>
      <c r="F89" s="43"/>
      <c r="G89" s="44">
        <f>SUBTOTAL(109,G82:G88)</f>
        <v>0</v>
      </c>
    </row>
    <row r="90" spans="2:7" ht="35.1" customHeight="1" x14ac:dyDescent="0.2">
      <c r="B90" s="7" t="s">
        <v>48</v>
      </c>
      <c r="C90" s="4" t="s">
        <v>137</v>
      </c>
      <c r="D90" s="43"/>
      <c r="E90" s="70"/>
      <c r="F90" s="43"/>
      <c r="G90" s="44"/>
    </row>
    <row r="91" spans="2:7" ht="35.1" customHeight="1" x14ac:dyDescent="0.2">
      <c r="B91" s="39">
        <v>66</v>
      </c>
      <c r="C91" s="2" t="s">
        <v>148</v>
      </c>
      <c r="D91" s="5" t="s">
        <v>15</v>
      </c>
      <c r="E91" s="69">
        <v>9.5</v>
      </c>
      <c r="F91" s="40"/>
      <c r="G91" s="41">
        <f t="shared" ref="G91" si="19">ROUND(F91*E91,2)</f>
        <v>0</v>
      </c>
    </row>
    <row r="92" spans="2:7" ht="35.1" customHeight="1" x14ac:dyDescent="0.2">
      <c r="B92" s="39">
        <v>67</v>
      </c>
      <c r="C92" s="2" t="s">
        <v>138</v>
      </c>
      <c r="D92" s="5" t="s">
        <v>17</v>
      </c>
      <c r="E92" s="69">
        <v>8.1999999999999993</v>
      </c>
      <c r="F92" s="40"/>
      <c r="G92" s="41">
        <f t="shared" ref="G92:G94" si="20">ROUND(F92*E92,2)</f>
        <v>0</v>
      </c>
    </row>
    <row r="93" spans="2:7" ht="35.1" customHeight="1" x14ac:dyDescent="0.2">
      <c r="B93" s="39">
        <v>68</v>
      </c>
      <c r="C93" s="2" t="s">
        <v>139</v>
      </c>
      <c r="D93" s="5" t="s">
        <v>19</v>
      </c>
      <c r="E93" s="69">
        <v>1</v>
      </c>
      <c r="F93" s="40"/>
      <c r="G93" s="41">
        <f t="shared" si="20"/>
        <v>0</v>
      </c>
    </row>
    <row r="94" spans="2:7" ht="35.1" customHeight="1" x14ac:dyDescent="0.2">
      <c r="B94" s="39">
        <v>69</v>
      </c>
      <c r="C94" s="2" t="s">
        <v>140</v>
      </c>
      <c r="D94" s="5" t="s">
        <v>15</v>
      </c>
      <c r="E94" s="69">
        <v>15</v>
      </c>
      <c r="F94" s="40"/>
      <c r="G94" s="41">
        <f t="shared" si="20"/>
        <v>0</v>
      </c>
    </row>
    <row r="95" spans="2:7" ht="35.1" customHeight="1" x14ac:dyDescent="0.2">
      <c r="B95" s="57"/>
      <c r="C95" s="4" t="s">
        <v>47</v>
      </c>
      <c r="D95" s="43"/>
      <c r="E95" s="70"/>
      <c r="F95" s="43"/>
      <c r="G95" s="44">
        <f>SUBTOTAL(109,G91:G94)</f>
        <v>0</v>
      </c>
    </row>
    <row r="96" spans="2:7" ht="35.1" customHeight="1" x14ac:dyDescent="0.2">
      <c r="B96" s="7" t="s">
        <v>56</v>
      </c>
      <c r="C96" s="4" t="s">
        <v>147</v>
      </c>
      <c r="D96" s="43"/>
      <c r="E96" s="70"/>
      <c r="F96" s="43"/>
      <c r="G96" s="44"/>
    </row>
    <row r="97" spans="2:7" ht="35.1" customHeight="1" x14ac:dyDescent="0.2">
      <c r="B97" s="39">
        <v>70</v>
      </c>
      <c r="C97" s="2" t="s">
        <v>148</v>
      </c>
      <c r="D97" s="5" t="s">
        <v>15</v>
      </c>
      <c r="E97" s="69">
        <v>3.5</v>
      </c>
      <c r="F97" s="40"/>
      <c r="G97" s="41">
        <f t="shared" ref="G97:G100" si="21">ROUND(F97*E97,2)</f>
        <v>0</v>
      </c>
    </row>
    <row r="98" spans="2:7" ht="35.1" customHeight="1" x14ac:dyDescent="0.2">
      <c r="B98" s="39">
        <v>71</v>
      </c>
      <c r="C98" s="2" t="s">
        <v>149</v>
      </c>
      <c r="D98" s="5" t="s">
        <v>136</v>
      </c>
      <c r="E98" s="69">
        <v>3.1</v>
      </c>
      <c r="F98" s="40"/>
      <c r="G98" s="41">
        <f t="shared" si="21"/>
        <v>0</v>
      </c>
    </row>
    <row r="99" spans="2:7" ht="35.1" customHeight="1" x14ac:dyDescent="0.2">
      <c r="B99" s="39">
        <v>72</v>
      </c>
      <c r="C99" s="2" t="s">
        <v>150</v>
      </c>
      <c r="D99" s="5" t="s">
        <v>19</v>
      </c>
      <c r="E99" s="69">
        <v>1</v>
      </c>
      <c r="F99" s="40"/>
      <c r="G99" s="41">
        <f t="shared" si="21"/>
        <v>0</v>
      </c>
    </row>
    <row r="100" spans="2:7" ht="35.1" customHeight="1" x14ac:dyDescent="0.2">
      <c r="B100" s="39">
        <v>73</v>
      </c>
      <c r="C100" s="2" t="s">
        <v>151</v>
      </c>
      <c r="D100" s="5" t="s">
        <v>15</v>
      </c>
      <c r="E100" s="69">
        <v>5.5</v>
      </c>
      <c r="F100" s="40"/>
      <c r="G100" s="41">
        <f t="shared" si="21"/>
        <v>0</v>
      </c>
    </row>
    <row r="101" spans="2:7" ht="35.1" customHeight="1" x14ac:dyDescent="0.2">
      <c r="B101" s="57"/>
      <c r="C101" s="4" t="s">
        <v>155</v>
      </c>
      <c r="D101" s="43"/>
      <c r="E101" s="70"/>
      <c r="F101" s="43"/>
      <c r="G101" s="44">
        <f>SUBTOTAL(109,G97:G100)</f>
        <v>0</v>
      </c>
    </row>
    <row r="102" spans="2:7" ht="35.1" customHeight="1" x14ac:dyDescent="0.2">
      <c r="B102" s="7" t="s">
        <v>152</v>
      </c>
      <c r="C102" s="4" t="s">
        <v>157</v>
      </c>
      <c r="D102" s="43"/>
      <c r="E102" s="70"/>
      <c r="F102" s="43"/>
      <c r="G102" s="44"/>
    </row>
    <row r="103" spans="2:7" ht="35.1" customHeight="1" x14ac:dyDescent="0.2">
      <c r="B103" s="39">
        <v>74</v>
      </c>
      <c r="C103" s="2" t="s">
        <v>135</v>
      </c>
      <c r="D103" s="5" t="s">
        <v>136</v>
      </c>
      <c r="E103" s="69">
        <f>550-18</f>
        <v>532</v>
      </c>
      <c r="F103" s="40"/>
      <c r="G103" s="41">
        <f>ROUND(F103*E103,2)</f>
        <v>0</v>
      </c>
    </row>
    <row r="104" spans="2:7" ht="35.1" customHeight="1" x14ac:dyDescent="0.2">
      <c r="B104" s="57"/>
      <c r="C104" s="4" t="s">
        <v>54</v>
      </c>
      <c r="D104" s="43"/>
      <c r="E104" s="70"/>
      <c r="F104" s="43"/>
      <c r="G104" s="44">
        <f>SUBTOTAL(109,G103:G103)</f>
        <v>0</v>
      </c>
    </row>
    <row r="105" spans="2:7" ht="35.1" customHeight="1" x14ac:dyDescent="0.2">
      <c r="B105" s="1" t="s">
        <v>156</v>
      </c>
      <c r="C105" s="58" t="s">
        <v>24</v>
      </c>
      <c r="D105" s="43"/>
      <c r="E105" s="70"/>
      <c r="F105" s="43"/>
      <c r="G105" s="44"/>
    </row>
    <row r="106" spans="2:7" ht="35.1" customHeight="1" x14ac:dyDescent="0.2">
      <c r="B106" s="59">
        <v>75</v>
      </c>
      <c r="C106" s="60" t="s">
        <v>24</v>
      </c>
      <c r="D106" s="61" t="s">
        <v>19</v>
      </c>
      <c r="E106" s="72">
        <v>1</v>
      </c>
      <c r="F106" s="62"/>
      <c r="G106" s="63">
        <f>ROUND(F106*E106,2)</f>
        <v>0</v>
      </c>
    </row>
    <row r="107" spans="2:7" ht="35.1" customHeight="1" thickBot="1" x14ac:dyDescent="0.25">
      <c r="B107" s="64"/>
      <c r="C107" s="58" t="s">
        <v>25</v>
      </c>
      <c r="D107" s="65"/>
      <c r="E107" s="66"/>
      <c r="F107" s="65"/>
      <c r="G107" s="73">
        <f>SUBTOTAL(109,G106)</f>
        <v>0</v>
      </c>
    </row>
    <row r="108" spans="2:7" ht="24.95" customHeight="1" thickBot="1" x14ac:dyDescent="0.25">
      <c r="B108" s="83" t="s">
        <v>8</v>
      </c>
      <c r="C108" s="84"/>
      <c r="D108" s="84"/>
      <c r="E108" s="84"/>
      <c r="F108" s="85"/>
      <c r="G108" s="67">
        <f>SUBTOTAL(109,G8:G107)</f>
        <v>0</v>
      </c>
    </row>
    <row r="111" spans="2:7" x14ac:dyDescent="0.2">
      <c r="B111" s="30"/>
    </row>
  </sheetData>
  <sheetProtection algorithmName="SHA-512" hashValue="dmY+PWnZ3M65kGOl/0OemGiHRlKmkDaS81uw7dNFJl86+2+6AFO0Fbtni5qciHLYe/ZoklMqSDzTggFprChY1Q==" saltValue="ZWMYBSgLiUkyKm+k14SnTQ==" spinCount="100000" sheet="1" objects="1" scenarios="1" selectLockedCells="1"/>
  <mergeCells count="3">
    <mergeCell ref="B2:H2"/>
    <mergeCell ref="B3:G3"/>
    <mergeCell ref="B108:F108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7E44F440625B448435CB6924B3BBD5" ma:contentTypeVersion="11" ma:contentTypeDescription="Utwórz nowy dokument." ma:contentTypeScope="" ma:versionID="dba11111f2b6b3630c780974375610a1">
  <xsd:schema xmlns:xsd="http://www.w3.org/2001/XMLSchema" xmlns:xs="http://www.w3.org/2001/XMLSchema" xmlns:p="http://schemas.microsoft.com/office/2006/metadata/properties" xmlns:ns3="998bc853-cf76-45de-9271-d8cb41e50285" xmlns:ns4="c0d285d0-631e-4b63-b62e-2c0159736ad4" targetNamespace="http://schemas.microsoft.com/office/2006/metadata/properties" ma:root="true" ma:fieldsID="0820368e14ea0c2ea8fdabd6359d50d2" ns3:_="" ns4:_="">
    <xsd:import namespace="998bc853-cf76-45de-9271-d8cb41e50285"/>
    <xsd:import namespace="c0d285d0-631e-4b63-b62e-2c0159736ad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8bc853-cf76-45de-9271-d8cb41e502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285d0-631e-4b63-b62e-2c0159736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B3CCF5A-BCC1-4FD9-9B51-DC5B8ADC35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5EB60B-009C-468C-97B8-EB63F1ABFB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8bc853-cf76-45de-9271-d8cb41e50285"/>
    <ds:schemaRef ds:uri="c0d285d0-631e-4b63-b62e-2c0159736a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12C0BE5-9CB3-4688-B704-77A6696DD911}">
  <ds:schemaRefs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c0d285d0-631e-4b63-b62e-2c0159736ad4"/>
    <ds:schemaRef ds:uri="http://schemas.microsoft.com/office/infopath/2007/PartnerControls"/>
    <ds:schemaRef ds:uri="998bc853-cf76-45de-9271-d8cb41e50285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ZZK</vt:lpstr>
      <vt:lpstr>ul. Bliska </vt:lpstr>
      <vt:lpstr>ul. Barniewicka</vt:lpstr>
      <vt:lpstr>'ul. Barniewicka'!Obszar_wydruku</vt:lpstr>
      <vt:lpstr>'ul. Bliska '!Obszar_wydruku</vt:lpstr>
      <vt:lpstr>ZZK!Obszar_wydruku</vt:lpstr>
      <vt:lpstr>'ul. Barniewicka'!Tytuły_wydruku</vt:lpstr>
      <vt:lpstr>'ul. Bliska '!Tytuły_wydruku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Makowska Katarzyna</dc:creator>
  <cp:keywords/>
  <dc:description/>
  <cp:lastModifiedBy>Wyka Katarzyna</cp:lastModifiedBy>
  <cp:lastPrinted>2019-12-11T09:49:06Z</cp:lastPrinted>
  <dcterms:created xsi:type="dcterms:W3CDTF">2017-05-10T12:13:21Z</dcterms:created>
  <dcterms:modified xsi:type="dcterms:W3CDTF">2020-02-18T11:58:32Z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0x010100AA7E44F440625B448435CB6924B3BBD5</vt:lpwstr>
  </property>
</Properties>
</file>