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Index\2023\22_23 sprzedaż energii 2024 - 2025\3_DOKUMENTY ZAMÓWIENIA\materiały przetargowe\"/>
    </mc:Choice>
  </mc:AlternateContent>
  <xr:revisionPtr revIDLastSave="0" documentId="13_ncr:1_{DEE1FDE8-A007-4EFD-8F05-4AFCBACB7913}" xr6:coauthVersionLast="47" xr6:coauthVersionMax="47" xr10:uidLastSave="{00000000-0000-0000-0000-000000000000}"/>
  <bookViews>
    <workbookView xWindow="0" yWindow="-17388" windowWidth="30936" windowHeight="16776" xr2:uid="{7D1D7F67-04A3-4986-BE7A-BD72F21587BB}"/>
  </bookViews>
  <sheets>
    <sheet name="formularz ofertowy" sheetId="1" r:id="rId1"/>
  </sheets>
  <definedNames>
    <definedName name="OLE_LINK2" localSheetId="0">'formularz ofertowy'!$B$7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79" i="1" l="1"/>
  <c r="F77" i="1"/>
  <c r="K77" i="1" s="1"/>
  <c r="J77" i="1"/>
  <c r="F98" i="1" l="1"/>
  <c r="K98" i="1" s="1"/>
  <c r="F37" i="1"/>
  <c r="F35" i="1"/>
  <c r="F33" i="1"/>
  <c r="F31" i="1"/>
  <c r="F30" i="1"/>
  <c r="F29" i="1"/>
  <c r="F28" i="1"/>
  <c r="F51" i="1"/>
  <c r="F49" i="1"/>
  <c r="F48" i="1"/>
  <c r="F66" i="1"/>
  <c r="F64" i="1"/>
  <c r="F63" i="1"/>
  <c r="F62" i="1"/>
  <c r="F78" i="1"/>
  <c r="F96" i="1"/>
  <c r="F94" i="1"/>
  <c r="K94" i="1" s="1"/>
  <c r="F92" i="1"/>
  <c r="F90" i="1"/>
  <c r="F91" i="1"/>
  <c r="C100" i="1"/>
  <c r="F17" i="1" s="1"/>
  <c r="K99" i="1"/>
  <c r="K97" i="1"/>
  <c r="J96" i="1"/>
  <c r="K95" i="1"/>
  <c r="K93" i="1"/>
  <c r="J92" i="1"/>
  <c r="J91" i="1"/>
  <c r="J90" i="1"/>
  <c r="F18" i="1" l="1"/>
  <c r="K96" i="1"/>
  <c r="K92" i="1"/>
  <c r="K91" i="1"/>
  <c r="K90" i="1"/>
  <c r="F9" i="1"/>
  <c r="C68" i="1"/>
  <c r="F8" i="1" s="1"/>
  <c r="C53" i="1"/>
  <c r="F7" i="1" s="1"/>
  <c r="C39" i="1"/>
  <c r="F6" i="1" s="1"/>
  <c r="J78" i="1"/>
  <c r="K67" i="1"/>
  <c r="K66" i="1"/>
  <c r="K65" i="1"/>
  <c r="J64" i="1"/>
  <c r="J63" i="1"/>
  <c r="J62" i="1"/>
  <c r="K52" i="1"/>
  <c r="K51" i="1"/>
  <c r="K50" i="1"/>
  <c r="J49" i="1"/>
  <c r="K49" i="1" s="1"/>
  <c r="J48" i="1"/>
  <c r="K36" i="1"/>
  <c r="K38" i="1"/>
  <c r="J35" i="1"/>
  <c r="F10" i="1" l="1"/>
  <c r="K100" i="1"/>
  <c r="G17" i="1" s="1"/>
  <c r="H17" i="1" s="1"/>
  <c r="H18" i="1" s="1"/>
  <c r="K78" i="1"/>
  <c r="K79" i="1" s="1"/>
  <c r="K62" i="1"/>
  <c r="K64" i="1"/>
  <c r="K63" i="1"/>
  <c r="K35" i="1"/>
  <c r="K48" i="1"/>
  <c r="K37" i="1"/>
  <c r="K34" i="1"/>
  <c r="K32" i="1"/>
  <c r="J31" i="1"/>
  <c r="J29" i="1"/>
  <c r="J30" i="1"/>
  <c r="K33" i="1"/>
  <c r="J28" i="1"/>
  <c r="G18" i="1" l="1"/>
  <c r="G9" i="1"/>
  <c r="H9" i="1" s="1"/>
  <c r="K68" i="1"/>
  <c r="G8" i="1" s="1"/>
  <c r="H8" i="1" s="1"/>
  <c r="K53" i="1"/>
  <c r="G7" i="1" s="1"/>
  <c r="H7" i="1" s="1"/>
  <c r="K28" i="1"/>
  <c r="K31" i="1"/>
  <c r="K30" i="1"/>
  <c r="K29" i="1"/>
  <c r="K39" i="1" l="1"/>
  <c r="G6" i="1" s="1"/>
  <c r="G10" i="1" s="1"/>
  <c r="H6" i="1" l="1"/>
  <c r="H10" i="1" s="1"/>
</calcChain>
</file>

<file path=xl/sharedStrings.xml><?xml version="1.0" encoding="utf-8"?>
<sst xmlns="http://schemas.openxmlformats.org/spreadsheetml/2006/main" count="150" uniqueCount="54">
  <si>
    <t>l.p</t>
  </si>
  <si>
    <t>Kwota netto za energię elektryczną w okresie trwania umowy</t>
  </si>
  <si>
    <t>Okres trwania umowy</t>
  </si>
  <si>
    <t>Kwota netto za obsługę handlową w okresie trwania umowy</t>
  </si>
  <si>
    <t>Kwota netto</t>
  </si>
  <si>
    <t>1.</t>
  </si>
  <si>
    <t>2.</t>
  </si>
  <si>
    <t>4.</t>
  </si>
  <si>
    <t xml:space="preserve">e. szczytowa – </t>
  </si>
  <si>
    <t xml:space="preserve">e. pozaszczytowa – </t>
  </si>
  <si>
    <r>
      <t xml:space="preserve">Punkty poboru w Gr, Taryfowej – </t>
    </r>
    <r>
      <rPr>
        <b/>
        <sz val="9"/>
        <color theme="1"/>
        <rFont val="Times New Roman"/>
        <family val="1"/>
        <charset val="238"/>
      </rPr>
      <t>C21</t>
    </r>
  </si>
  <si>
    <r>
      <t>Punkty poboru w Gr. Taryfowej –</t>
    </r>
    <r>
      <rPr>
        <b/>
        <sz val="9"/>
        <color theme="1"/>
        <rFont val="Times New Roman"/>
        <family val="1"/>
        <charset val="238"/>
      </rPr>
      <t xml:space="preserve"> C11</t>
    </r>
  </si>
  <si>
    <t>Punkty poboru w Gr. Taryfowej – C22A</t>
  </si>
  <si>
    <t>Punkty poboru w Gr. Taryfowej – B11</t>
  </si>
  <si>
    <t>Grupa taryfowa</t>
  </si>
  <si>
    <r>
      <t xml:space="preserve">Punkty poboru w Gr. Taryfowej – </t>
    </r>
    <r>
      <rPr>
        <b/>
        <sz val="9"/>
        <color theme="1"/>
        <rFont val="Times New Roman"/>
        <family val="1"/>
        <charset val="238"/>
      </rPr>
      <t>C12A</t>
    </r>
  </si>
  <si>
    <t>Cena netto za obsługę handlową za okres 1 miesiąca rozliczeniowego</t>
  </si>
  <si>
    <t>Ilość punktów poboru w danej grupie taryfowej p.p. szt</t>
  </si>
  <si>
    <t>JEDNOSTKI ORGANIZACYJNE GMINY MIASTO STARGARD</t>
  </si>
  <si>
    <t>RAZEM</t>
  </si>
  <si>
    <t>Muzeum Archeologiczno – Historyczne w Stargardzie - samorządowa instytucja kultury</t>
  </si>
  <si>
    <t>Lp.</t>
  </si>
  <si>
    <t>Strona umowy</t>
  </si>
  <si>
    <t>Wartości ogółem netto</t>
  </si>
  <si>
    <t>Wartości ogółem brutto</t>
  </si>
  <si>
    <t>Gmina Miasto Stargard (jednostki organizacyjne Gminy)</t>
  </si>
  <si>
    <t>3.</t>
  </si>
  <si>
    <r>
      <t xml:space="preserve">Muzeum Archeologiczno – Historyczne w Stargardzie </t>
    </r>
    <r>
      <rPr>
        <sz val="10"/>
        <color theme="1"/>
        <rFont val="Times New Roman"/>
        <family val="1"/>
        <charset val="238"/>
      </rPr>
      <t>- samorządowa instytucja kultury</t>
    </r>
  </si>
  <si>
    <r>
      <t xml:space="preserve">Stargardzkie Centrum Kultury </t>
    </r>
    <r>
      <rPr>
        <sz val="10"/>
        <color theme="1"/>
        <rFont val="Times New Roman"/>
        <family val="1"/>
        <charset val="238"/>
      </rPr>
      <t xml:space="preserve">- samorządowa instytucja kultury </t>
    </r>
  </si>
  <si>
    <r>
      <t xml:space="preserve">Książnica Stargardzka </t>
    </r>
    <r>
      <rPr>
        <sz val="10"/>
        <color theme="1"/>
        <rFont val="Times New Roman"/>
        <family val="1"/>
        <charset val="238"/>
      </rPr>
      <t>- samorządowa instytucja kultury</t>
    </r>
  </si>
  <si>
    <t>Stargardzkie Centrum Kultury - samorządowa instytucja kultury</t>
  </si>
  <si>
    <r>
      <t xml:space="preserve">Punkty poboru w Gr, Taryfowej – </t>
    </r>
    <r>
      <rPr>
        <b/>
        <sz val="9"/>
        <color theme="1"/>
        <rFont val="Times New Roman"/>
        <family val="1"/>
        <charset val="238"/>
      </rPr>
      <t>C11</t>
    </r>
  </si>
  <si>
    <r>
      <t>Punkty poboru w Gr. Taryfowej –</t>
    </r>
    <r>
      <rPr>
        <b/>
        <sz val="9"/>
        <color theme="1"/>
        <rFont val="Times New Roman"/>
        <family val="1"/>
        <charset val="238"/>
      </rPr>
      <t xml:space="preserve"> C21</t>
    </r>
  </si>
  <si>
    <r>
      <t xml:space="preserve">Punkty poboru w Gr. Taryfowej – </t>
    </r>
    <r>
      <rPr>
        <b/>
        <sz val="9"/>
        <color theme="1"/>
        <rFont val="Times New Roman"/>
        <family val="1"/>
        <charset val="238"/>
      </rPr>
      <t>C12B</t>
    </r>
  </si>
  <si>
    <t>Książnica Stargardzka - samorządowa instytucja kultury</t>
  </si>
  <si>
    <t>razem</t>
  </si>
  <si>
    <t>Razem Część I</t>
  </si>
  <si>
    <r>
      <t>Punkty poboru w Gr. Taryfowej –</t>
    </r>
    <r>
      <rPr>
        <b/>
        <sz val="9"/>
        <color theme="1"/>
        <rFont val="Times New Roman"/>
        <family val="1"/>
        <charset val="238"/>
      </rPr>
      <t xml:space="preserve"> C11</t>
    </r>
    <r>
      <rPr>
        <sz val="9"/>
        <color theme="1"/>
        <rFont val="Times New Roman"/>
        <family val="1"/>
        <charset val="238"/>
      </rPr>
      <t>o</t>
    </r>
  </si>
  <si>
    <t>Zapotrzebowanie MWh</t>
  </si>
  <si>
    <t>Gmina Miasto Stargard</t>
  </si>
  <si>
    <t>Razem Część II</t>
  </si>
  <si>
    <t>GMINA MIASTO STARGARD - OŚWIETLENIE I SYGNALIZACJA</t>
  </si>
  <si>
    <t>Punkty poboru w Gr. Taryfowej – B12</t>
  </si>
  <si>
    <t>CZĘŚĆ II</t>
  </si>
  <si>
    <t>(3x(4+5))</t>
  </si>
  <si>
    <t>Szacunkowe roczne zapotrzebowanie na energię elektryczną (12 miesięcy) MWh</t>
  </si>
  <si>
    <t>(6+10)</t>
  </si>
  <si>
    <t>(7x8x9)</t>
  </si>
  <si>
    <t>CZĘŚĆ I</t>
  </si>
  <si>
    <t>Cena jednostkowa netto za 1 MWh 2024</t>
  </si>
  <si>
    <t>Cena jednostkowa netto za 1 MWh 2025</t>
  </si>
  <si>
    <r>
      <t xml:space="preserve">FORMULARZ OFERTOWY </t>
    </r>
    <r>
      <rPr>
        <b/>
        <sz val="16"/>
        <color theme="1"/>
        <rFont val="Arial"/>
        <family val="2"/>
        <charset val="238"/>
      </rPr>
      <t>część I</t>
    </r>
    <r>
      <rPr>
        <b/>
        <sz val="14"/>
        <color theme="1"/>
        <rFont val="Arial"/>
        <family val="2"/>
        <charset val="238"/>
      </rPr>
      <t xml:space="preserve"> </t>
    </r>
    <r>
      <rPr>
        <b/>
        <sz val="11"/>
        <color theme="1"/>
        <rFont val="Arial"/>
        <family val="2"/>
        <charset val="238"/>
      </rPr>
      <t>energia dla wszystkich obiektów grupy zakupowej Gminy Miasta Stargard w latach 2024-2025 z wyłączeniem oświetlenia</t>
    </r>
    <r>
      <rPr>
        <b/>
        <sz val="14"/>
        <color theme="1"/>
        <rFont val="Arial"/>
        <family val="2"/>
        <charset val="238"/>
      </rPr>
      <t xml:space="preserve"> </t>
    </r>
    <r>
      <rPr>
        <b/>
        <sz val="11"/>
        <color theme="1"/>
        <rFont val="Arial"/>
        <family val="2"/>
        <charset val="238"/>
      </rPr>
      <t>ulicznego i</t>
    </r>
    <r>
      <rPr>
        <b/>
        <sz val="12"/>
        <color theme="1"/>
        <rFont val="Arial"/>
        <family val="2"/>
        <charset val="238"/>
      </rPr>
      <t xml:space="preserve"> </t>
    </r>
    <r>
      <rPr>
        <b/>
        <sz val="11"/>
        <color theme="1"/>
        <rFont val="Arial"/>
        <family val="2"/>
        <charset val="238"/>
      </rPr>
      <t xml:space="preserve">parkowego oraz sygnalizacji świetlnej </t>
    </r>
  </si>
  <si>
    <r>
      <t xml:space="preserve">FORMULARZ OFERTOWY </t>
    </r>
    <r>
      <rPr>
        <b/>
        <sz val="16"/>
        <color theme="1"/>
        <rFont val="Arial"/>
        <family val="2"/>
        <charset val="238"/>
      </rPr>
      <t>część II</t>
    </r>
    <r>
      <rPr>
        <b/>
        <sz val="14"/>
        <color theme="1"/>
        <rFont val="Arial"/>
        <family val="2"/>
        <charset val="238"/>
      </rPr>
      <t xml:space="preserve"> </t>
    </r>
    <r>
      <rPr>
        <b/>
        <sz val="11"/>
        <color theme="1"/>
        <rFont val="Arial"/>
        <family val="2"/>
        <charset val="238"/>
      </rPr>
      <t xml:space="preserve">oświetlenie uliczne i parkowe oraz sygnalizacja świetlna utrzymywana przez Gminę Miasto Stargard w latach 2024-2025 </t>
    </r>
  </si>
  <si>
    <t>załacznik nr 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</si>
</sst>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6" x14ac:knownFonts="1">
    <font>
      <sz val="10"/>
      <color theme="1"/>
      <name val="Lucida Console"/>
      <family val="2"/>
      <charset val="238"/>
    </font>
    <font>
      <b/>
      <sz val="9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0"/>
      <color theme="1"/>
      <name val="Lucida Console"/>
      <family val="3"/>
      <charset val="238"/>
    </font>
    <font>
      <b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8"/>
      <color theme="1"/>
      <name val="Times New Roman"/>
      <family val="1"/>
      <charset val="238"/>
    </font>
    <font>
      <b/>
      <sz val="16"/>
      <color theme="1"/>
      <name val="Arial"/>
      <family val="2"/>
      <charset val="238"/>
    </font>
    <font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165" fontId="4" fillId="0" borderId="7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0" fontId="7" fillId="0" borderId="0" xfId="0" applyFont="1"/>
    <xf numFmtId="4" fontId="9" fillId="0" borderId="9" xfId="0" applyNumberFormat="1" applyFont="1" applyBorder="1" applyAlignment="1">
      <alignment horizontal="center" vertical="center"/>
    </xf>
    <xf numFmtId="0" fontId="7" fillId="0" borderId="10" xfId="0" applyFont="1" applyBorder="1"/>
    <xf numFmtId="0" fontId="7" fillId="0" borderId="1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" fontId="7" fillId="0" borderId="10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2" fontId="7" fillId="0" borderId="10" xfId="0" applyNumberFormat="1" applyFont="1" applyBorder="1" applyAlignment="1">
      <alignment horizontal="center" vertical="center"/>
    </xf>
    <xf numFmtId="2" fontId="9" fillId="0" borderId="10" xfId="0" applyNumberFormat="1" applyFont="1" applyBorder="1" applyAlignment="1">
      <alignment horizontal="center" vertical="center"/>
    </xf>
    <xf numFmtId="164" fontId="7" fillId="0" borderId="10" xfId="0" applyNumberFormat="1" applyFont="1" applyBorder="1"/>
    <xf numFmtId="164" fontId="7" fillId="0" borderId="10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 wrapText="1"/>
    </xf>
    <xf numFmtId="164" fontId="8" fillId="0" borderId="10" xfId="0" applyNumberFormat="1" applyFont="1" applyBorder="1" applyAlignment="1">
      <alignment horizontal="center" vertical="center"/>
    </xf>
    <xf numFmtId="2" fontId="4" fillId="2" borderId="2" xfId="0" applyNumberFormat="1" applyFont="1" applyFill="1" applyBorder="1" applyAlignment="1">
      <alignment horizontal="center" vertical="center" wrapText="1"/>
    </xf>
    <xf numFmtId="0" fontId="10" fillId="0" borderId="0" xfId="0" applyFont="1"/>
    <xf numFmtId="2" fontId="5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2" fontId="4" fillId="2" borderId="11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center" vertical="center" wrapText="1"/>
    </xf>
    <xf numFmtId="164" fontId="15" fillId="0" borderId="2" xfId="0" applyNumberFormat="1" applyFont="1" applyBorder="1" applyAlignment="1">
      <alignment horizontal="center" vertical="center" wrapText="1"/>
    </xf>
    <xf numFmtId="2" fontId="15" fillId="0" borderId="2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165" fontId="15" fillId="0" borderId="3" xfId="0" applyNumberFormat="1" applyFont="1" applyBorder="1" applyAlignment="1">
      <alignment horizontal="center" vertical="center" wrapText="1"/>
    </xf>
    <xf numFmtId="165" fontId="15" fillId="0" borderId="7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165" fontId="15" fillId="0" borderId="6" xfId="0" applyNumberFormat="1" applyFont="1" applyBorder="1" applyAlignment="1">
      <alignment horizontal="center" vertical="center" wrapText="1"/>
    </xf>
    <xf numFmtId="165" fontId="15" fillId="0" borderId="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1" fontId="4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/>
    </xf>
    <xf numFmtId="0" fontId="6" fillId="0" borderId="1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5D3880-B2C2-457D-B935-D00A0DD0A358}">
  <sheetPr>
    <pageSetUpPr fitToPage="1"/>
  </sheetPr>
  <dimension ref="A1:K100"/>
  <sheetViews>
    <sheetView tabSelected="1" topLeftCell="A31" workbookViewId="0">
      <selection activeCell="K79" sqref="K79"/>
    </sheetView>
  </sheetViews>
  <sheetFormatPr defaultRowHeight="13.2" x14ac:dyDescent="0.25"/>
  <cols>
    <col min="1" max="1" width="2.5" bestFit="1" customWidth="1"/>
    <col min="2" max="2" width="19" customWidth="1"/>
    <col min="3" max="3" width="20.3984375" customWidth="1"/>
    <col min="4" max="4" width="13.69921875" customWidth="1"/>
    <col min="5" max="5" width="12.69921875" customWidth="1"/>
    <col min="6" max="6" width="13.8984375" customWidth="1"/>
    <col min="7" max="7" width="15.59765625" customWidth="1"/>
    <col min="8" max="8" width="14.5" customWidth="1"/>
    <col min="9" max="9" width="12.5" bestFit="1" customWidth="1"/>
    <col min="10" max="10" width="11.5" customWidth="1"/>
    <col min="11" max="11" width="11.09765625" bestFit="1" customWidth="1"/>
  </cols>
  <sheetData>
    <row r="1" spans="2:10" ht="45" customHeight="1" x14ac:dyDescent="0.25">
      <c r="B1" s="24"/>
      <c r="C1" s="53" t="s">
        <v>53</v>
      </c>
    </row>
    <row r="2" spans="2:10" ht="81" customHeight="1" x14ac:dyDescent="0.25">
      <c r="C2" s="80" t="s">
        <v>51</v>
      </c>
      <c r="D2" s="80"/>
      <c r="E2" s="80"/>
      <c r="F2" s="80"/>
      <c r="G2" s="80"/>
    </row>
    <row r="3" spans="2:10" s="18" customFormat="1" x14ac:dyDescent="0.25"/>
    <row r="4" spans="2:10" s="18" customFormat="1" ht="26.4" x14ac:dyDescent="0.25">
      <c r="B4" s="20" t="s">
        <v>21</v>
      </c>
      <c r="C4" s="81" t="s">
        <v>22</v>
      </c>
      <c r="D4" s="81"/>
      <c r="E4" s="81"/>
      <c r="F4" s="34" t="s">
        <v>38</v>
      </c>
      <c r="G4" s="23" t="s">
        <v>23</v>
      </c>
      <c r="H4" s="23" t="s">
        <v>24</v>
      </c>
    </row>
    <row r="5" spans="2:10" s="18" customFormat="1" x14ac:dyDescent="0.25">
      <c r="B5" s="21">
        <v>1</v>
      </c>
      <c r="C5" s="82">
        <v>2</v>
      </c>
      <c r="D5" s="82"/>
      <c r="E5" s="82"/>
      <c r="F5" s="32"/>
      <c r="G5" s="21">
        <v>3</v>
      </c>
      <c r="H5" s="21">
        <v>4</v>
      </c>
    </row>
    <row r="6" spans="2:10" s="18" customFormat="1" ht="28.5" customHeight="1" x14ac:dyDescent="0.3">
      <c r="B6" s="21" t="s">
        <v>5</v>
      </c>
      <c r="C6" s="84" t="s">
        <v>25</v>
      </c>
      <c r="D6" s="84"/>
      <c r="E6" s="84"/>
      <c r="F6" s="33">
        <f>C39*2</f>
        <v>2241.3000000000002</v>
      </c>
      <c r="G6" s="28">
        <f>K39</f>
        <v>0</v>
      </c>
      <c r="H6" s="30">
        <f>G6*1.23</f>
        <v>0</v>
      </c>
      <c r="J6" s="37"/>
    </row>
    <row r="7" spans="2:10" s="18" customFormat="1" ht="27" customHeight="1" x14ac:dyDescent="0.25">
      <c r="B7" s="21" t="s">
        <v>6</v>
      </c>
      <c r="C7" s="84" t="s">
        <v>27</v>
      </c>
      <c r="D7" s="84"/>
      <c r="E7" s="84"/>
      <c r="F7" s="33">
        <f>C53*2</f>
        <v>226.2</v>
      </c>
      <c r="G7" s="28">
        <f>K53</f>
        <v>0</v>
      </c>
      <c r="H7" s="30">
        <f>G7*1.23</f>
        <v>0</v>
      </c>
    </row>
    <row r="8" spans="2:10" s="18" customFormat="1" ht="26.25" customHeight="1" x14ac:dyDescent="0.25">
      <c r="B8" s="21" t="s">
        <v>26</v>
      </c>
      <c r="C8" s="84" t="s">
        <v>28</v>
      </c>
      <c r="D8" s="84"/>
      <c r="E8" s="84"/>
      <c r="F8" s="33">
        <f>C68*2</f>
        <v>373.2</v>
      </c>
      <c r="G8" s="28">
        <f>K68</f>
        <v>0</v>
      </c>
      <c r="H8" s="30">
        <f>G8*1.23</f>
        <v>0</v>
      </c>
    </row>
    <row r="9" spans="2:10" s="18" customFormat="1" ht="25.5" customHeight="1" x14ac:dyDescent="0.25">
      <c r="B9" s="21" t="s">
        <v>7</v>
      </c>
      <c r="C9" s="84" t="s">
        <v>29</v>
      </c>
      <c r="D9" s="84"/>
      <c r="E9" s="84"/>
      <c r="F9" s="33">
        <f>C79*2</f>
        <v>85.4</v>
      </c>
      <c r="G9" s="28">
        <f>K79</f>
        <v>0</v>
      </c>
      <c r="H9" s="30">
        <f>G9*1.23</f>
        <v>0</v>
      </c>
    </row>
    <row r="10" spans="2:10" s="18" customFormat="1" ht="20.25" customHeight="1" x14ac:dyDescent="0.25">
      <c r="B10" s="22" t="s">
        <v>19</v>
      </c>
      <c r="E10" s="22" t="s">
        <v>36</v>
      </c>
      <c r="F10" s="35">
        <f>SUM(F6:F9)</f>
        <v>2926.1</v>
      </c>
      <c r="G10" s="31">
        <f>SUM(G6:G9)</f>
        <v>0</v>
      </c>
      <c r="H10" s="31">
        <f>SUM(H6:H9)</f>
        <v>0</v>
      </c>
    </row>
    <row r="13" spans="2:10" ht="81" customHeight="1" x14ac:dyDescent="0.25">
      <c r="C13" s="80" t="s">
        <v>52</v>
      </c>
      <c r="D13" s="80"/>
      <c r="E13" s="80"/>
      <c r="F13" s="80"/>
      <c r="G13" s="80"/>
    </row>
    <row r="15" spans="2:10" s="18" customFormat="1" ht="26.4" x14ac:dyDescent="0.25">
      <c r="B15" s="20" t="s">
        <v>21</v>
      </c>
      <c r="C15" s="81" t="s">
        <v>22</v>
      </c>
      <c r="D15" s="81"/>
      <c r="E15" s="81"/>
      <c r="F15" s="34" t="s">
        <v>38</v>
      </c>
      <c r="G15" s="23" t="s">
        <v>23</v>
      </c>
      <c r="H15" s="23" t="s">
        <v>24</v>
      </c>
    </row>
    <row r="16" spans="2:10" s="18" customFormat="1" x14ac:dyDescent="0.25">
      <c r="B16" s="21">
        <v>1</v>
      </c>
      <c r="C16" s="82">
        <v>2</v>
      </c>
      <c r="D16" s="82"/>
      <c r="E16" s="82"/>
      <c r="F16" s="32"/>
      <c r="G16" s="21">
        <v>3</v>
      </c>
      <c r="H16" s="21">
        <v>4</v>
      </c>
    </row>
    <row r="17" spans="1:11" s="18" customFormat="1" ht="28.5" customHeight="1" x14ac:dyDescent="0.25">
      <c r="B17" s="21" t="s">
        <v>5</v>
      </c>
      <c r="C17" s="83" t="s">
        <v>39</v>
      </c>
      <c r="D17" s="83"/>
      <c r="E17" s="83"/>
      <c r="F17" s="33">
        <f>C100*2</f>
        <v>5350.4</v>
      </c>
      <c r="G17" s="28">
        <f>K100</f>
        <v>0</v>
      </c>
      <c r="H17" s="30">
        <f>G17*1.23</f>
        <v>0</v>
      </c>
    </row>
    <row r="18" spans="1:11" s="18" customFormat="1" ht="20.25" customHeight="1" x14ac:dyDescent="0.25">
      <c r="B18" s="22" t="s">
        <v>19</v>
      </c>
      <c r="E18" s="22" t="s">
        <v>40</v>
      </c>
      <c r="F18" s="35">
        <f>SUM(F17:F17)</f>
        <v>5350.4</v>
      </c>
      <c r="G18" s="31">
        <f>G17</f>
        <v>0</v>
      </c>
      <c r="H18" s="31">
        <f>SUM(H17:H17)</f>
        <v>0</v>
      </c>
    </row>
    <row r="21" spans="1:11" ht="17.399999999999999" x14ac:dyDescent="0.25">
      <c r="D21" s="54" t="s">
        <v>48</v>
      </c>
      <c r="E21" s="54"/>
      <c r="F21" s="54"/>
      <c r="G21" s="54"/>
      <c r="H21" s="54"/>
    </row>
    <row r="22" spans="1:11" ht="12.75" customHeight="1" x14ac:dyDescent="0.25">
      <c r="B22" s="64" t="s">
        <v>18</v>
      </c>
      <c r="C22" s="64"/>
      <c r="D22" s="64"/>
      <c r="E22" s="64"/>
      <c r="F22" s="64"/>
      <c r="G22" s="64"/>
      <c r="H22" s="64"/>
      <c r="I22" s="64"/>
      <c r="J22" s="64"/>
    </row>
    <row r="23" spans="1:11" ht="13.5" customHeight="1" thickBot="1" x14ac:dyDescent="0.3">
      <c r="B23" s="65"/>
      <c r="C23" s="65"/>
      <c r="D23" s="65"/>
      <c r="E23" s="65"/>
      <c r="F23" s="65"/>
      <c r="G23" s="65"/>
      <c r="H23" s="65"/>
      <c r="I23" s="65"/>
      <c r="J23" s="65"/>
    </row>
    <row r="24" spans="1:11" ht="57" x14ac:dyDescent="0.25">
      <c r="A24" s="66" t="s">
        <v>0</v>
      </c>
      <c r="B24" s="55" t="s">
        <v>14</v>
      </c>
      <c r="C24" s="55" t="s">
        <v>45</v>
      </c>
      <c r="D24" s="55" t="s">
        <v>49</v>
      </c>
      <c r="E24" s="55" t="s">
        <v>50</v>
      </c>
      <c r="F24" s="1" t="s">
        <v>1</v>
      </c>
      <c r="G24" s="55" t="s">
        <v>2</v>
      </c>
      <c r="H24" s="55" t="s">
        <v>16</v>
      </c>
      <c r="I24" s="55" t="s">
        <v>17</v>
      </c>
      <c r="J24" s="1" t="s">
        <v>3</v>
      </c>
      <c r="K24" s="1" t="s">
        <v>4</v>
      </c>
    </row>
    <row r="25" spans="1:11" x14ac:dyDescent="0.25">
      <c r="A25" s="67"/>
      <c r="B25" s="56"/>
      <c r="C25" s="56"/>
      <c r="D25" s="56"/>
      <c r="E25" s="56"/>
      <c r="F25" s="56" t="s">
        <v>44</v>
      </c>
      <c r="G25" s="56"/>
      <c r="H25" s="56"/>
      <c r="I25" s="56"/>
      <c r="J25" s="56" t="s">
        <v>47</v>
      </c>
      <c r="K25" s="2" t="s">
        <v>46</v>
      </c>
    </row>
    <row r="26" spans="1:11" ht="13.8" thickBot="1" x14ac:dyDescent="0.3">
      <c r="A26" s="68"/>
      <c r="B26" s="57"/>
      <c r="C26" s="57"/>
      <c r="D26" s="57"/>
      <c r="E26" s="57"/>
      <c r="F26" s="57"/>
      <c r="G26" s="57"/>
      <c r="H26" s="57"/>
      <c r="I26" s="57"/>
      <c r="J26" s="57"/>
      <c r="K26" s="3"/>
    </row>
    <row r="27" spans="1:11" ht="13.8" thickBot="1" x14ac:dyDescent="0.3">
      <c r="A27" s="4">
        <v>1</v>
      </c>
      <c r="B27" s="5">
        <v>2</v>
      </c>
      <c r="C27" s="5">
        <v>3</v>
      </c>
      <c r="D27" s="5">
        <v>4</v>
      </c>
      <c r="E27" s="5">
        <v>5</v>
      </c>
      <c r="F27" s="5">
        <v>6</v>
      </c>
      <c r="G27" s="5">
        <v>7</v>
      </c>
      <c r="H27" s="5">
        <v>8</v>
      </c>
      <c r="I27" s="5">
        <v>9</v>
      </c>
      <c r="J27" s="5">
        <v>10</v>
      </c>
      <c r="K27" s="5">
        <v>11</v>
      </c>
    </row>
    <row r="28" spans="1:11" ht="24" customHeight="1" thickBot="1" x14ac:dyDescent="0.3">
      <c r="A28" s="6" t="s">
        <v>5</v>
      </c>
      <c r="B28" s="6" t="s">
        <v>10</v>
      </c>
      <c r="C28" s="44">
        <v>537.5</v>
      </c>
      <c r="D28" s="36">
        <v>0</v>
      </c>
      <c r="E28" s="36">
        <v>0</v>
      </c>
      <c r="F28" s="29">
        <f>C28*D28+C28*E28</f>
        <v>0</v>
      </c>
      <c r="G28" s="8">
        <v>24</v>
      </c>
      <c r="H28" s="36">
        <v>0</v>
      </c>
      <c r="I28" s="17">
        <v>7</v>
      </c>
      <c r="J28" s="8">
        <f>PRODUCT(G28:I28)</f>
        <v>0</v>
      </c>
      <c r="K28" s="10">
        <f>SUM(F28+J28)</f>
        <v>0</v>
      </c>
    </row>
    <row r="29" spans="1:11" ht="24" customHeight="1" thickBot="1" x14ac:dyDescent="0.3">
      <c r="A29" s="6" t="s">
        <v>6</v>
      </c>
      <c r="B29" s="6" t="s">
        <v>11</v>
      </c>
      <c r="C29" s="45">
        <v>30.25</v>
      </c>
      <c r="D29" s="36">
        <v>0</v>
      </c>
      <c r="E29" s="36">
        <v>0</v>
      </c>
      <c r="F29" s="29">
        <f>C29*D29+C29*E29</f>
        <v>0</v>
      </c>
      <c r="G29" s="8">
        <v>24</v>
      </c>
      <c r="H29" s="36">
        <v>0</v>
      </c>
      <c r="I29" s="17">
        <v>7</v>
      </c>
      <c r="J29" s="8">
        <f>PRODUCT(G29:I29)</f>
        <v>0</v>
      </c>
      <c r="K29" s="10">
        <f>SUM(F29+J29)</f>
        <v>0</v>
      </c>
    </row>
    <row r="30" spans="1:11" ht="24" customHeight="1" thickBot="1" x14ac:dyDescent="0.3">
      <c r="A30" s="6">
        <v>3</v>
      </c>
      <c r="B30" s="9" t="s">
        <v>13</v>
      </c>
      <c r="C30" s="46">
        <v>44</v>
      </c>
      <c r="D30" s="36">
        <v>0</v>
      </c>
      <c r="E30" s="36">
        <v>0</v>
      </c>
      <c r="F30" s="29">
        <f>C30*D30+C30*E30</f>
        <v>0</v>
      </c>
      <c r="G30" s="8">
        <v>24</v>
      </c>
      <c r="H30" s="36">
        <v>0</v>
      </c>
      <c r="I30" s="17">
        <v>1</v>
      </c>
      <c r="J30" s="8">
        <f>PRODUCT(G30:I30)</f>
        <v>0</v>
      </c>
      <c r="K30" s="10">
        <f>SUM(F30+J30)</f>
        <v>0</v>
      </c>
    </row>
    <row r="31" spans="1:11" ht="24" customHeight="1" x14ac:dyDescent="0.25">
      <c r="A31" s="76">
        <v>4</v>
      </c>
      <c r="B31" s="76" t="s">
        <v>15</v>
      </c>
      <c r="C31" s="47" t="s">
        <v>8</v>
      </c>
      <c r="D31" s="73">
        <v>0</v>
      </c>
      <c r="E31" s="73">
        <v>0</v>
      </c>
      <c r="F31" s="72">
        <f>C32*D31+C32*E31</f>
        <v>0</v>
      </c>
      <c r="G31" s="61">
        <v>24</v>
      </c>
      <c r="H31" s="73">
        <v>0</v>
      </c>
      <c r="I31" s="58">
        <v>18</v>
      </c>
      <c r="J31" s="61">
        <f>PRODUCT(G31:I31)</f>
        <v>0</v>
      </c>
      <c r="K31" s="72">
        <f>SUM(F31+F33+J31)</f>
        <v>0</v>
      </c>
    </row>
    <row r="32" spans="1:11" ht="13.5" customHeight="1" thickBot="1" x14ac:dyDescent="0.3">
      <c r="A32" s="77"/>
      <c r="B32" s="77"/>
      <c r="C32" s="48">
        <v>141.1</v>
      </c>
      <c r="D32" s="74"/>
      <c r="E32" s="74"/>
      <c r="F32" s="75"/>
      <c r="G32" s="62"/>
      <c r="H32" s="79"/>
      <c r="I32" s="59"/>
      <c r="J32" s="62"/>
      <c r="K32" s="62">
        <f>SUM(F32+J32)</f>
        <v>0</v>
      </c>
    </row>
    <row r="33" spans="1:11" ht="13.8" x14ac:dyDescent="0.25">
      <c r="A33" s="77"/>
      <c r="B33" s="77"/>
      <c r="C33" s="47" t="s">
        <v>9</v>
      </c>
      <c r="D33" s="73">
        <v>0</v>
      </c>
      <c r="E33" s="73">
        <v>0</v>
      </c>
      <c r="F33" s="72">
        <f>C34*D33+C34*E33</f>
        <v>0</v>
      </c>
      <c r="G33" s="62"/>
      <c r="H33" s="79"/>
      <c r="I33" s="59"/>
      <c r="J33" s="62"/>
      <c r="K33" s="62">
        <f>SUM(F33+J33)</f>
        <v>0</v>
      </c>
    </row>
    <row r="34" spans="1:11" ht="14.4" thickBot="1" x14ac:dyDescent="0.3">
      <c r="A34" s="78"/>
      <c r="B34" s="78"/>
      <c r="C34" s="49">
        <v>285.8</v>
      </c>
      <c r="D34" s="74"/>
      <c r="E34" s="74"/>
      <c r="F34" s="75"/>
      <c r="G34" s="63"/>
      <c r="H34" s="74"/>
      <c r="I34" s="60"/>
      <c r="J34" s="63"/>
      <c r="K34" s="63">
        <f>SUM(F34+J34)</f>
        <v>0</v>
      </c>
    </row>
    <row r="35" spans="1:11" ht="13.8" x14ac:dyDescent="0.25">
      <c r="A35" s="76">
        <v>5</v>
      </c>
      <c r="B35" s="76" t="s">
        <v>12</v>
      </c>
      <c r="C35" s="50" t="s">
        <v>8</v>
      </c>
      <c r="D35" s="73">
        <v>0</v>
      </c>
      <c r="E35" s="73">
        <v>0</v>
      </c>
      <c r="F35" s="72">
        <f>C36*D35+C36*E35</f>
        <v>0</v>
      </c>
      <c r="G35" s="61">
        <v>24</v>
      </c>
      <c r="H35" s="73">
        <v>0</v>
      </c>
      <c r="I35" s="58">
        <v>1</v>
      </c>
      <c r="J35" s="61">
        <f>PRODUCT(G35:I35)</f>
        <v>0</v>
      </c>
      <c r="K35" s="72">
        <f>SUM(F35+F37+J35)</f>
        <v>0</v>
      </c>
    </row>
    <row r="36" spans="1:11" ht="14.4" thickBot="1" x14ac:dyDescent="0.3">
      <c r="A36" s="77"/>
      <c r="B36" s="77"/>
      <c r="C36" s="51">
        <v>29.5</v>
      </c>
      <c r="D36" s="74"/>
      <c r="E36" s="74"/>
      <c r="F36" s="75"/>
      <c r="G36" s="62"/>
      <c r="H36" s="79"/>
      <c r="I36" s="59"/>
      <c r="J36" s="62"/>
      <c r="K36" s="62">
        <f>SUM(F36+J36)</f>
        <v>0</v>
      </c>
    </row>
    <row r="37" spans="1:11" ht="13.8" x14ac:dyDescent="0.25">
      <c r="A37" s="77"/>
      <c r="B37" s="77"/>
      <c r="C37" s="47" t="s">
        <v>9</v>
      </c>
      <c r="D37" s="73">
        <v>0</v>
      </c>
      <c r="E37" s="73">
        <v>0</v>
      </c>
      <c r="F37" s="72">
        <f>C38*D37+C38*E37</f>
        <v>0</v>
      </c>
      <c r="G37" s="62"/>
      <c r="H37" s="79"/>
      <c r="I37" s="59"/>
      <c r="J37" s="62"/>
      <c r="K37" s="62">
        <f>SUM(F37+J37)</f>
        <v>0</v>
      </c>
    </row>
    <row r="38" spans="1:11" ht="15.75" customHeight="1" thickBot="1" x14ac:dyDescent="0.3">
      <c r="A38" s="78"/>
      <c r="B38" s="78"/>
      <c r="C38" s="52">
        <v>52.5</v>
      </c>
      <c r="D38" s="74"/>
      <c r="E38" s="74"/>
      <c r="F38" s="75"/>
      <c r="G38" s="63"/>
      <c r="H38" s="74"/>
      <c r="I38" s="60"/>
      <c r="J38" s="63"/>
      <c r="K38" s="63">
        <f>SUM(F38+J38)</f>
        <v>0</v>
      </c>
    </row>
    <row r="39" spans="1:11" ht="34.5" customHeight="1" thickBot="1" x14ac:dyDescent="0.3">
      <c r="B39" s="25" t="s">
        <v>35</v>
      </c>
      <c r="C39" s="38">
        <f>SUM(C28+C29+C30+C32+C34+C36+C38)</f>
        <v>1120.6500000000001</v>
      </c>
      <c r="H39" s="18"/>
      <c r="J39" s="27" t="s">
        <v>19</v>
      </c>
      <c r="K39" s="19">
        <f>SUM(K28+K29+K30+K31+K35)</f>
        <v>0</v>
      </c>
    </row>
    <row r="40" spans="1:11" x14ac:dyDescent="0.25">
      <c r="H40" s="18"/>
      <c r="I40" s="18"/>
      <c r="J40" s="18"/>
    </row>
    <row r="42" spans="1:11" ht="12.75" customHeight="1" x14ac:dyDescent="0.25">
      <c r="B42" s="64" t="s">
        <v>20</v>
      </c>
      <c r="C42" s="64"/>
      <c r="D42" s="64"/>
      <c r="E42" s="64"/>
      <c r="F42" s="64"/>
      <c r="G42" s="64"/>
      <c r="H42" s="64"/>
      <c r="I42" s="64"/>
      <c r="J42" s="64"/>
    </row>
    <row r="43" spans="1:11" ht="13.5" customHeight="1" thickBot="1" x14ac:dyDescent="0.3">
      <c r="B43" s="65"/>
      <c r="C43" s="65"/>
      <c r="D43" s="65"/>
      <c r="E43" s="65"/>
      <c r="F43" s="65"/>
      <c r="G43" s="65"/>
      <c r="H43" s="65"/>
      <c r="I43" s="65"/>
      <c r="J43" s="65"/>
    </row>
    <row r="44" spans="1:11" ht="48" customHeight="1" x14ac:dyDescent="0.25">
      <c r="A44" s="66" t="s">
        <v>0</v>
      </c>
      <c r="B44" s="55" t="s">
        <v>14</v>
      </c>
      <c r="C44" s="55" t="s">
        <v>45</v>
      </c>
      <c r="D44" s="55" t="s">
        <v>49</v>
      </c>
      <c r="E44" s="55" t="s">
        <v>50</v>
      </c>
      <c r="F44" s="1" t="s">
        <v>1</v>
      </c>
      <c r="G44" s="55" t="s">
        <v>2</v>
      </c>
      <c r="H44" s="55" t="s">
        <v>16</v>
      </c>
      <c r="I44" s="55" t="s">
        <v>17</v>
      </c>
      <c r="J44" s="1" t="s">
        <v>3</v>
      </c>
      <c r="K44" s="1" t="s">
        <v>4</v>
      </c>
    </row>
    <row r="45" spans="1:11" x14ac:dyDescent="0.25">
      <c r="A45" s="67"/>
      <c r="B45" s="56"/>
      <c r="C45" s="56"/>
      <c r="D45" s="56"/>
      <c r="E45" s="56"/>
      <c r="F45" s="56" t="s">
        <v>44</v>
      </c>
      <c r="G45" s="56"/>
      <c r="H45" s="56"/>
      <c r="I45" s="56"/>
      <c r="J45" s="56" t="s">
        <v>47</v>
      </c>
      <c r="K45" s="2" t="s">
        <v>46</v>
      </c>
    </row>
    <row r="46" spans="1:11" ht="13.8" thickBot="1" x14ac:dyDescent="0.3">
      <c r="A46" s="68"/>
      <c r="B46" s="57"/>
      <c r="C46" s="57"/>
      <c r="D46" s="57"/>
      <c r="E46" s="57"/>
      <c r="F46" s="57"/>
      <c r="G46" s="57"/>
      <c r="H46" s="57"/>
      <c r="I46" s="57"/>
      <c r="J46" s="57"/>
      <c r="K46" s="3"/>
    </row>
    <row r="47" spans="1:11" ht="13.8" thickBot="1" x14ac:dyDescent="0.3">
      <c r="A47" s="4">
        <v>1</v>
      </c>
      <c r="B47" s="5">
        <v>2</v>
      </c>
      <c r="C47" s="5">
        <v>3</v>
      </c>
      <c r="D47" s="5">
        <v>4</v>
      </c>
      <c r="E47" s="5">
        <v>5</v>
      </c>
      <c r="F47" s="5">
        <v>6</v>
      </c>
      <c r="G47" s="5">
        <v>7</v>
      </c>
      <c r="H47" s="5">
        <v>8</v>
      </c>
      <c r="I47" s="5">
        <v>9</v>
      </c>
      <c r="J47" s="5">
        <v>10</v>
      </c>
      <c r="K47" s="5">
        <v>11</v>
      </c>
    </row>
    <row r="48" spans="1:11" ht="24" customHeight="1" thickBot="1" x14ac:dyDescent="0.3">
      <c r="A48" s="6" t="s">
        <v>5</v>
      </c>
      <c r="B48" s="6" t="s">
        <v>10</v>
      </c>
      <c r="C48" s="12">
        <v>55</v>
      </c>
      <c r="D48" s="36">
        <v>0</v>
      </c>
      <c r="E48" s="36">
        <v>0</v>
      </c>
      <c r="F48" s="29">
        <f>C48*D48+C48*E48</f>
        <v>0</v>
      </c>
      <c r="G48" s="8">
        <v>24</v>
      </c>
      <c r="H48" s="36">
        <v>0</v>
      </c>
      <c r="I48" s="17">
        <v>1</v>
      </c>
      <c r="J48" s="8">
        <f>PRODUCT(G48:I48)</f>
        <v>0</v>
      </c>
      <c r="K48" s="10">
        <f>SUM(F48+J48)</f>
        <v>0</v>
      </c>
    </row>
    <row r="49" spans="1:11" ht="24" customHeight="1" x14ac:dyDescent="0.25">
      <c r="A49" s="76">
        <v>4</v>
      </c>
      <c r="B49" s="76" t="s">
        <v>15</v>
      </c>
      <c r="C49" s="7" t="s">
        <v>8</v>
      </c>
      <c r="D49" s="73">
        <v>0</v>
      </c>
      <c r="E49" s="73">
        <v>0</v>
      </c>
      <c r="F49" s="72">
        <f>C50*D49+C50*E49</f>
        <v>0</v>
      </c>
      <c r="G49" s="61">
        <v>24</v>
      </c>
      <c r="H49" s="73">
        <v>0</v>
      </c>
      <c r="I49" s="58">
        <v>3</v>
      </c>
      <c r="J49" s="61">
        <f>PRODUCT(G49:I49)</f>
        <v>0</v>
      </c>
      <c r="K49" s="72">
        <f>SUM(F49+F51+J49)</f>
        <v>0</v>
      </c>
    </row>
    <row r="50" spans="1:11" ht="13.5" customHeight="1" thickBot="1" x14ac:dyDescent="0.3">
      <c r="A50" s="77"/>
      <c r="B50" s="77"/>
      <c r="C50" s="13">
        <v>23.6</v>
      </c>
      <c r="D50" s="74"/>
      <c r="E50" s="74"/>
      <c r="F50" s="75"/>
      <c r="G50" s="62"/>
      <c r="H50" s="79"/>
      <c r="I50" s="59"/>
      <c r="J50" s="62"/>
      <c r="K50" s="62">
        <f>SUM(F50+J50)</f>
        <v>0</v>
      </c>
    </row>
    <row r="51" spans="1:11" ht="13.8" x14ac:dyDescent="0.25">
      <c r="A51" s="77"/>
      <c r="B51" s="77"/>
      <c r="C51" s="7" t="s">
        <v>9</v>
      </c>
      <c r="D51" s="73">
        <v>0</v>
      </c>
      <c r="E51" s="73">
        <v>0</v>
      </c>
      <c r="F51" s="72">
        <f>C52*D51+C52*E51</f>
        <v>0</v>
      </c>
      <c r="G51" s="62"/>
      <c r="H51" s="79"/>
      <c r="I51" s="59"/>
      <c r="J51" s="62"/>
      <c r="K51" s="62">
        <f>SUM(F51+J51)</f>
        <v>0</v>
      </c>
    </row>
    <row r="52" spans="1:11" ht="14.4" thickBot="1" x14ac:dyDescent="0.3">
      <c r="A52" s="78"/>
      <c r="B52" s="78"/>
      <c r="C52" s="14">
        <v>34.5</v>
      </c>
      <c r="D52" s="74"/>
      <c r="E52" s="74"/>
      <c r="F52" s="75"/>
      <c r="G52" s="63"/>
      <c r="H52" s="74"/>
      <c r="I52" s="60"/>
      <c r="J52" s="63"/>
      <c r="K52" s="63">
        <f>SUM(F52+J52)</f>
        <v>0</v>
      </c>
    </row>
    <row r="53" spans="1:11" ht="34.5" customHeight="1" thickBot="1" x14ac:dyDescent="0.3">
      <c r="B53" s="25" t="s">
        <v>35</v>
      </c>
      <c r="C53" s="26">
        <f>SUM(C48+C50+C52)</f>
        <v>113.1</v>
      </c>
      <c r="H53" s="18"/>
      <c r="J53" s="27" t="s">
        <v>19</v>
      </c>
      <c r="K53" s="19">
        <f>SUM(K48+K49)</f>
        <v>0</v>
      </c>
    </row>
    <row r="56" spans="1:11" ht="12.75" customHeight="1" x14ac:dyDescent="0.25">
      <c r="B56" s="64" t="s">
        <v>30</v>
      </c>
      <c r="C56" s="64"/>
      <c r="D56" s="64"/>
      <c r="E56" s="64"/>
      <c r="F56" s="64"/>
      <c r="G56" s="64"/>
      <c r="H56" s="64"/>
      <c r="I56" s="64"/>
      <c r="J56" s="64"/>
    </row>
    <row r="57" spans="1:11" ht="13.5" customHeight="1" thickBot="1" x14ac:dyDescent="0.3">
      <c r="B57" s="65"/>
      <c r="C57" s="65"/>
      <c r="D57" s="65"/>
      <c r="E57" s="65"/>
      <c r="F57" s="65"/>
      <c r="G57" s="65"/>
      <c r="H57" s="65"/>
      <c r="I57" s="65"/>
      <c r="J57" s="65"/>
    </row>
    <row r="58" spans="1:11" ht="57" x14ac:dyDescent="0.25">
      <c r="A58" s="66" t="s">
        <v>0</v>
      </c>
      <c r="B58" s="55" t="s">
        <v>14</v>
      </c>
      <c r="C58" s="55" t="s">
        <v>45</v>
      </c>
      <c r="D58" s="55" t="s">
        <v>49</v>
      </c>
      <c r="E58" s="55" t="s">
        <v>50</v>
      </c>
      <c r="F58" s="1" t="s">
        <v>1</v>
      </c>
      <c r="G58" s="55" t="s">
        <v>2</v>
      </c>
      <c r="H58" s="55" t="s">
        <v>16</v>
      </c>
      <c r="I58" s="55" t="s">
        <v>17</v>
      </c>
      <c r="J58" s="1" t="s">
        <v>3</v>
      </c>
      <c r="K58" s="1" t="s">
        <v>4</v>
      </c>
    </row>
    <row r="59" spans="1:11" x14ac:dyDescent="0.25">
      <c r="A59" s="67"/>
      <c r="B59" s="56"/>
      <c r="C59" s="56"/>
      <c r="D59" s="56"/>
      <c r="E59" s="56"/>
      <c r="F59" s="56" t="s">
        <v>44</v>
      </c>
      <c r="G59" s="56"/>
      <c r="H59" s="56"/>
      <c r="I59" s="56"/>
      <c r="J59" s="56" t="s">
        <v>47</v>
      </c>
      <c r="K59" s="2" t="s">
        <v>46</v>
      </c>
    </row>
    <row r="60" spans="1:11" ht="13.8" thickBot="1" x14ac:dyDescent="0.3">
      <c r="A60" s="68"/>
      <c r="B60" s="57"/>
      <c r="C60" s="57"/>
      <c r="D60" s="57"/>
      <c r="E60" s="57"/>
      <c r="F60" s="57"/>
      <c r="G60" s="57"/>
      <c r="H60" s="57"/>
      <c r="I60" s="57"/>
      <c r="J60" s="57"/>
      <c r="K60" s="3"/>
    </row>
    <row r="61" spans="1:11" ht="13.8" thickBot="1" x14ac:dyDescent="0.3">
      <c r="A61" s="4">
        <v>1</v>
      </c>
      <c r="B61" s="5">
        <v>2</v>
      </c>
      <c r="C61" s="5">
        <v>3</v>
      </c>
      <c r="D61" s="5">
        <v>4</v>
      </c>
      <c r="E61" s="5">
        <v>5</v>
      </c>
      <c r="F61" s="5">
        <v>6</v>
      </c>
      <c r="G61" s="5">
        <v>7</v>
      </c>
      <c r="H61" s="5">
        <v>8</v>
      </c>
      <c r="I61" s="5">
        <v>9</v>
      </c>
      <c r="J61" s="5">
        <v>10</v>
      </c>
      <c r="K61" s="5">
        <v>11</v>
      </c>
    </row>
    <row r="62" spans="1:11" ht="24" customHeight="1" thickBot="1" x14ac:dyDescent="0.3">
      <c r="A62" s="6" t="s">
        <v>5</v>
      </c>
      <c r="B62" s="6" t="s">
        <v>31</v>
      </c>
      <c r="C62" s="11">
        <v>3.6</v>
      </c>
      <c r="D62" s="36">
        <v>0</v>
      </c>
      <c r="E62" s="36">
        <v>0</v>
      </c>
      <c r="F62" s="29">
        <f>C62*D62+C62*E62</f>
        <v>0</v>
      </c>
      <c r="G62" s="8">
        <v>24</v>
      </c>
      <c r="H62" s="36">
        <v>0</v>
      </c>
      <c r="I62" s="17">
        <v>1</v>
      </c>
      <c r="J62" s="8">
        <f>PRODUCT(G62:I62)</f>
        <v>0</v>
      </c>
      <c r="K62" s="10">
        <f>SUM(F62+J62)</f>
        <v>0</v>
      </c>
    </row>
    <row r="63" spans="1:11" ht="24" customHeight="1" thickBot="1" x14ac:dyDescent="0.3">
      <c r="A63" s="6" t="s">
        <v>6</v>
      </c>
      <c r="B63" s="6" t="s">
        <v>32</v>
      </c>
      <c r="C63" s="12">
        <v>171</v>
      </c>
      <c r="D63" s="36">
        <v>0</v>
      </c>
      <c r="E63" s="36">
        <v>0</v>
      </c>
      <c r="F63" s="29">
        <f>C63*D63+C63*E63</f>
        <v>0</v>
      </c>
      <c r="G63" s="8">
        <v>24</v>
      </c>
      <c r="H63" s="36">
        <v>0</v>
      </c>
      <c r="I63" s="17">
        <v>2</v>
      </c>
      <c r="J63" s="8">
        <f>PRODUCT(G63:I63)</f>
        <v>0</v>
      </c>
      <c r="K63" s="10">
        <f>SUM(F63+J63)</f>
        <v>0</v>
      </c>
    </row>
    <row r="64" spans="1:11" ht="24" customHeight="1" x14ac:dyDescent="0.25">
      <c r="A64" s="76">
        <v>4</v>
      </c>
      <c r="B64" s="76" t="s">
        <v>33</v>
      </c>
      <c r="C64" s="7" t="s">
        <v>8</v>
      </c>
      <c r="D64" s="73">
        <v>0</v>
      </c>
      <c r="E64" s="73">
        <v>0</v>
      </c>
      <c r="F64" s="72">
        <f>C65*D64+C65*E64</f>
        <v>0</v>
      </c>
      <c r="G64" s="61">
        <v>24</v>
      </c>
      <c r="H64" s="73">
        <v>0</v>
      </c>
      <c r="I64" s="58">
        <v>1</v>
      </c>
      <c r="J64" s="61">
        <f>PRODUCT(G64:I64)</f>
        <v>0</v>
      </c>
      <c r="K64" s="72">
        <f>SUM(F64+F66+J64)</f>
        <v>0</v>
      </c>
    </row>
    <row r="65" spans="1:11" ht="13.5" customHeight="1" thickBot="1" x14ac:dyDescent="0.3">
      <c r="A65" s="77"/>
      <c r="B65" s="77"/>
      <c r="C65" s="13">
        <v>5.5</v>
      </c>
      <c r="D65" s="74"/>
      <c r="E65" s="74"/>
      <c r="F65" s="75"/>
      <c r="G65" s="62"/>
      <c r="H65" s="79"/>
      <c r="I65" s="59"/>
      <c r="J65" s="62"/>
      <c r="K65" s="62">
        <f>SUM(F65+J65)</f>
        <v>0</v>
      </c>
    </row>
    <row r="66" spans="1:11" ht="13.8" x14ac:dyDescent="0.25">
      <c r="A66" s="77"/>
      <c r="B66" s="77"/>
      <c r="C66" s="7" t="s">
        <v>9</v>
      </c>
      <c r="D66" s="73">
        <v>0</v>
      </c>
      <c r="E66" s="73">
        <v>0</v>
      </c>
      <c r="F66" s="72">
        <f>C67*D66+C67*E66</f>
        <v>0</v>
      </c>
      <c r="G66" s="62"/>
      <c r="H66" s="79"/>
      <c r="I66" s="59"/>
      <c r="J66" s="62"/>
      <c r="K66" s="62">
        <f>SUM(F66+J66)</f>
        <v>0</v>
      </c>
    </row>
    <row r="67" spans="1:11" ht="14.4" thickBot="1" x14ac:dyDescent="0.3">
      <c r="A67" s="78"/>
      <c r="B67" s="78"/>
      <c r="C67" s="14">
        <v>6.5</v>
      </c>
      <c r="D67" s="74"/>
      <c r="E67" s="74"/>
      <c r="F67" s="75"/>
      <c r="G67" s="63"/>
      <c r="H67" s="74"/>
      <c r="I67" s="60"/>
      <c r="J67" s="63"/>
      <c r="K67" s="63">
        <f>SUM(F67+J67)</f>
        <v>0</v>
      </c>
    </row>
    <row r="68" spans="1:11" ht="34.5" customHeight="1" thickBot="1" x14ac:dyDescent="0.3">
      <c r="B68" s="25" t="s">
        <v>35</v>
      </c>
      <c r="C68" s="26">
        <f>SUM(C62+C63+C65+C67)</f>
        <v>186.6</v>
      </c>
      <c r="H68" s="18"/>
      <c r="J68" s="27" t="s">
        <v>19</v>
      </c>
      <c r="K68" s="19">
        <f>SUM(K62+K63+K64)</f>
        <v>0</v>
      </c>
    </row>
    <row r="71" spans="1:11" ht="12.75" customHeight="1" x14ac:dyDescent="0.25">
      <c r="B71" s="64" t="s">
        <v>34</v>
      </c>
      <c r="C71" s="64"/>
      <c r="D71" s="64"/>
      <c r="E71" s="64"/>
      <c r="F71" s="64"/>
      <c r="G71" s="64"/>
      <c r="H71" s="64"/>
      <c r="I71" s="64"/>
      <c r="J71" s="64"/>
    </row>
    <row r="72" spans="1:11" ht="13.5" customHeight="1" thickBot="1" x14ac:dyDescent="0.3">
      <c r="B72" s="65"/>
      <c r="C72" s="65"/>
      <c r="D72" s="65"/>
      <c r="E72" s="65"/>
      <c r="F72" s="65"/>
      <c r="G72" s="65"/>
      <c r="H72" s="65"/>
      <c r="I72" s="65"/>
      <c r="J72" s="65"/>
    </row>
    <row r="73" spans="1:11" ht="57" x14ac:dyDescent="0.25">
      <c r="A73" s="66" t="s">
        <v>0</v>
      </c>
      <c r="B73" s="55" t="s">
        <v>14</v>
      </c>
      <c r="C73" s="55" t="s">
        <v>45</v>
      </c>
      <c r="D73" s="55" t="s">
        <v>49</v>
      </c>
      <c r="E73" s="55" t="s">
        <v>50</v>
      </c>
      <c r="F73" s="1" t="s">
        <v>1</v>
      </c>
      <c r="G73" s="55" t="s">
        <v>2</v>
      </c>
      <c r="H73" s="55" t="s">
        <v>16</v>
      </c>
      <c r="I73" s="55" t="s">
        <v>17</v>
      </c>
      <c r="J73" s="1" t="s">
        <v>3</v>
      </c>
      <c r="K73" s="1" t="s">
        <v>4</v>
      </c>
    </row>
    <row r="74" spans="1:11" x14ac:dyDescent="0.25">
      <c r="A74" s="67"/>
      <c r="B74" s="56"/>
      <c r="C74" s="56"/>
      <c r="D74" s="56"/>
      <c r="E74" s="56"/>
      <c r="F74" s="56" t="s">
        <v>44</v>
      </c>
      <c r="G74" s="56"/>
      <c r="H74" s="56"/>
      <c r="I74" s="56"/>
      <c r="J74" s="56" t="s">
        <v>47</v>
      </c>
      <c r="K74" s="2" t="s">
        <v>46</v>
      </c>
    </row>
    <row r="75" spans="1:11" ht="13.8" thickBot="1" x14ac:dyDescent="0.3">
      <c r="A75" s="68"/>
      <c r="B75" s="57"/>
      <c r="C75" s="57"/>
      <c r="D75" s="57"/>
      <c r="E75" s="57"/>
      <c r="F75" s="57"/>
      <c r="G75" s="57"/>
      <c r="H75" s="57"/>
      <c r="I75" s="57"/>
      <c r="J75" s="57"/>
      <c r="K75" s="3"/>
    </row>
    <row r="76" spans="1:11" ht="13.8" thickBot="1" x14ac:dyDescent="0.3">
      <c r="A76" s="4">
        <v>1</v>
      </c>
      <c r="B76" s="5">
        <v>2</v>
      </c>
      <c r="C76" s="5">
        <v>3</v>
      </c>
      <c r="D76" s="5">
        <v>4</v>
      </c>
      <c r="E76" s="5">
        <v>5</v>
      </c>
      <c r="F76" s="5">
        <v>6</v>
      </c>
      <c r="G76" s="5">
        <v>7</v>
      </c>
      <c r="H76" s="5">
        <v>8</v>
      </c>
      <c r="I76" s="5">
        <v>9</v>
      </c>
      <c r="J76" s="5">
        <v>10</v>
      </c>
      <c r="K76" s="5">
        <v>11</v>
      </c>
    </row>
    <row r="77" spans="1:11" ht="24.6" thickBot="1" x14ac:dyDescent="0.3">
      <c r="A77" s="39"/>
      <c r="B77" s="6" t="s">
        <v>31</v>
      </c>
      <c r="C77" s="12">
        <v>2.7</v>
      </c>
      <c r="D77" s="36">
        <v>0</v>
      </c>
      <c r="E77" s="36">
        <v>0</v>
      </c>
      <c r="F77" s="29">
        <f>C77*D77+C77*E77</f>
        <v>0</v>
      </c>
      <c r="G77" s="8">
        <v>24</v>
      </c>
      <c r="H77" s="36">
        <v>0</v>
      </c>
      <c r="I77" s="17">
        <v>2</v>
      </c>
      <c r="J77" s="8">
        <f>PRODUCT(G77:I77)</f>
        <v>0</v>
      </c>
      <c r="K77" s="10">
        <f>SUM(F77+J77)</f>
        <v>0</v>
      </c>
    </row>
    <row r="78" spans="1:11" ht="24" customHeight="1" thickBot="1" x14ac:dyDescent="0.3">
      <c r="A78" s="6" t="s">
        <v>5</v>
      </c>
      <c r="B78" s="6" t="s">
        <v>10</v>
      </c>
      <c r="C78" s="12">
        <v>40</v>
      </c>
      <c r="D78" s="40">
        <v>0</v>
      </c>
      <c r="E78" s="40">
        <v>0</v>
      </c>
      <c r="F78" s="41">
        <f>C78*D78+C78*E78</f>
        <v>0</v>
      </c>
      <c r="G78" s="42">
        <v>24</v>
      </c>
      <c r="H78" s="40">
        <v>0</v>
      </c>
      <c r="I78" s="43">
        <v>1</v>
      </c>
      <c r="J78" s="8">
        <f>PRODUCT(G78:I78)</f>
        <v>0</v>
      </c>
      <c r="K78" s="10">
        <f>SUM(F78+J78)</f>
        <v>0</v>
      </c>
    </row>
    <row r="79" spans="1:11" ht="34.5" customHeight="1" thickBot="1" x14ac:dyDescent="0.3">
      <c r="B79" s="25" t="s">
        <v>35</v>
      </c>
      <c r="C79" s="26">
        <f>SUM(C77+C78)</f>
        <v>42.7</v>
      </c>
      <c r="H79" s="18"/>
      <c r="J79" s="27" t="s">
        <v>19</v>
      </c>
      <c r="K79" s="19">
        <f>SUM(K77+K78)</f>
        <v>0</v>
      </c>
    </row>
    <row r="82" spans="1:11" ht="48" customHeight="1" x14ac:dyDescent="0.25"/>
    <row r="83" spans="1:11" ht="17.399999999999999" x14ac:dyDescent="0.25">
      <c r="C83" s="54" t="s">
        <v>43</v>
      </c>
      <c r="D83" s="54"/>
      <c r="E83" s="54"/>
      <c r="F83" s="54"/>
      <c r="G83" s="54"/>
    </row>
    <row r="84" spans="1:11" x14ac:dyDescent="0.25">
      <c r="B84" s="64" t="s">
        <v>41</v>
      </c>
      <c r="C84" s="64"/>
      <c r="D84" s="64"/>
      <c r="E84" s="64"/>
      <c r="F84" s="64"/>
      <c r="G84" s="64"/>
      <c r="H84" s="64"/>
      <c r="I84" s="64"/>
      <c r="J84" s="64"/>
    </row>
    <row r="85" spans="1:11" ht="13.8" thickBot="1" x14ac:dyDescent="0.3">
      <c r="B85" s="65"/>
      <c r="C85" s="65"/>
      <c r="D85" s="65"/>
      <c r="E85" s="65"/>
      <c r="F85" s="65"/>
      <c r="G85" s="65"/>
      <c r="H85" s="65"/>
      <c r="I85" s="65"/>
      <c r="J85" s="65"/>
    </row>
    <row r="86" spans="1:11" ht="57" x14ac:dyDescent="0.25">
      <c r="A86" s="66" t="s">
        <v>0</v>
      </c>
      <c r="B86" s="55" t="s">
        <v>14</v>
      </c>
      <c r="C86" s="55" t="s">
        <v>45</v>
      </c>
      <c r="D86" s="55" t="s">
        <v>49</v>
      </c>
      <c r="E86" s="55" t="s">
        <v>50</v>
      </c>
      <c r="F86" s="1" t="s">
        <v>1</v>
      </c>
      <c r="G86" s="55" t="s">
        <v>2</v>
      </c>
      <c r="H86" s="55" t="s">
        <v>16</v>
      </c>
      <c r="I86" s="69" t="s">
        <v>17</v>
      </c>
      <c r="J86" s="1" t="s">
        <v>3</v>
      </c>
      <c r="K86" s="1" t="s">
        <v>4</v>
      </c>
    </row>
    <row r="87" spans="1:11" ht="24" customHeight="1" x14ac:dyDescent="0.25">
      <c r="A87" s="67"/>
      <c r="B87" s="56"/>
      <c r="C87" s="56"/>
      <c r="D87" s="56"/>
      <c r="E87" s="56"/>
      <c r="F87" s="56" t="s">
        <v>44</v>
      </c>
      <c r="G87" s="56"/>
      <c r="H87" s="56"/>
      <c r="I87" s="70"/>
      <c r="J87" s="56" t="s">
        <v>47</v>
      </c>
      <c r="K87" s="2" t="s">
        <v>46</v>
      </c>
    </row>
    <row r="88" spans="1:11" ht="24" customHeight="1" thickBot="1" x14ac:dyDescent="0.3">
      <c r="A88" s="68"/>
      <c r="B88" s="57"/>
      <c r="C88" s="57"/>
      <c r="D88" s="57"/>
      <c r="E88" s="57"/>
      <c r="F88" s="57"/>
      <c r="G88" s="57"/>
      <c r="H88" s="57"/>
      <c r="I88" s="71"/>
      <c r="J88" s="57"/>
      <c r="K88" s="3"/>
    </row>
    <row r="89" spans="1:11" ht="13.5" customHeight="1" thickBot="1" x14ac:dyDescent="0.3">
      <c r="A89" s="4">
        <v>1</v>
      </c>
      <c r="B89" s="5">
        <v>2</v>
      </c>
      <c r="C89" s="5">
        <v>3</v>
      </c>
      <c r="D89" s="5">
        <v>4</v>
      </c>
      <c r="E89" s="5">
        <v>5</v>
      </c>
      <c r="F89" s="5">
        <v>6</v>
      </c>
      <c r="G89" s="5">
        <v>7</v>
      </c>
      <c r="H89" s="5">
        <v>8</v>
      </c>
      <c r="I89" s="5">
        <v>9</v>
      </c>
      <c r="J89" s="5">
        <v>10</v>
      </c>
      <c r="K89" s="5">
        <v>11</v>
      </c>
    </row>
    <row r="90" spans="1:11" ht="24.6" thickBot="1" x14ac:dyDescent="0.3">
      <c r="A90" s="6" t="s">
        <v>5</v>
      </c>
      <c r="B90" s="6" t="s">
        <v>31</v>
      </c>
      <c r="C90" s="11">
        <v>13.3</v>
      </c>
      <c r="D90" s="36">
        <v>0</v>
      </c>
      <c r="E90" s="36">
        <v>0</v>
      </c>
      <c r="F90" s="10">
        <f>C90*D90+C90*E90</f>
        <v>0</v>
      </c>
      <c r="G90" s="8">
        <v>24</v>
      </c>
      <c r="H90" s="36">
        <v>0</v>
      </c>
      <c r="I90" s="17">
        <v>5</v>
      </c>
      <c r="J90" s="8">
        <f>PRODUCT(G90:I90)</f>
        <v>0</v>
      </c>
      <c r="K90" s="10">
        <f>SUM(F90+J90)</f>
        <v>0</v>
      </c>
    </row>
    <row r="91" spans="1:11" ht="24.6" thickBot="1" x14ac:dyDescent="0.3">
      <c r="A91" s="6" t="s">
        <v>6</v>
      </c>
      <c r="B91" s="6" t="s">
        <v>37</v>
      </c>
      <c r="C91" s="12">
        <v>2494.1</v>
      </c>
      <c r="D91" s="36">
        <v>0</v>
      </c>
      <c r="E91" s="36">
        <v>0</v>
      </c>
      <c r="F91" s="10">
        <f>C91*D91+C91*E91</f>
        <v>0</v>
      </c>
      <c r="G91" s="8">
        <v>24</v>
      </c>
      <c r="H91" s="36">
        <v>0</v>
      </c>
      <c r="I91" s="17">
        <v>200</v>
      </c>
      <c r="J91" s="8">
        <f>PRODUCT(G91:I91)</f>
        <v>0</v>
      </c>
      <c r="K91" s="10">
        <f>SUM(F91+J91)</f>
        <v>0</v>
      </c>
    </row>
    <row r="92" spans="1:11" ht="13.8" x14ac:dyDescent="0.25">
      <c r="A92" s="76">
        <v>4</v>
      </c>
      <c r="B92" s="76" t="s">
        <v>15</v>
      </c>
      <c r="C92" s="7" t="s">
        <v>8</v>
      </c>
      <c r="D92" s="73">
        <v>0</v>
      </c>
      <c r="E92" s="73">
        <v>0</v>
      </c>
      <c r="F92" s="72">
        <f>C93*D92+C93*E92</f>
        <v>0</v>
      </c>
      <c r="G92" s="61">
        <v>24</v>
      </c>
      <c r="H92" s="73">
        <v>0</v>
      </c>
      <c r="I92" s="58">
        <v>9</v>
      </c>
      <c r="J92" s="61">
        <f>PRODUCT(G92:I92)</f>
        <v>0</v>
      </c>
      <c r="K92" s="72">
        <f>SUM(F92+F94+J92)</f>
        <v>0</v>
      </c>
    </row>
    <row r="93" spans="1:11" ht="14.4" thickBot="1" x14ac:dyDescent="0.3">
      <c r="A93" s="77"/>
      <c r="B93" s="77"/>
      <c r="C93" s="13">
        <v>4.7</v>
      </c>
      <c r="D93" s="74"/>
      <c r="E93" s="74"/>
      <c r="F93" s="75"/>
      <c r="G93" s="62"/>
      <c r="H93" s="79"/>
      <c r="I93" s="59"/>
      <c r="J93" s="62"/>
      <c r="K93" s="62">
        <f>SUM(F93+J93)</f>
        <v>0</v>
      </c>
    </row>
    <row r="94" spans="1:11" ht="13.8" x14ac:dyDescent="0.25">
      <c r="A94" s="77"/>
      <c r="B94" s="77"/>
      <c r="C94" s="7" t="s">
        <v>9</v>
      </c>
      <c r="D94" s="73">
        <v>0</v>
      </c>
      <c r="E94" s="73">
        <v>0</v>
      </c>
      <c r="F94" s="72">
        <f>C95*D94+C95*E94</f>
        <v>0</v>
      </c>
      <c r="G94" s="62"/>
      <c r="H94" s="79"/>
      <c r="I94" s="59"/>
      <c r="J94" s="62"/>
      <c r="K94" s="62">
        <f>SUM(F94+J94)</f>
        <v>0</v>
      </c>
    </row>
    <row r="95" spans="1:11" ht="15.75" customHeight="1" thickBot="1" x14ac:dyDescent="0.3">
      <c r="A95" s="78"/>
      <c r="B95" s="78"/>
      <c r="C95" s="14">
        <v>9.1</v>
      </c>
      <c r="D95" s="74"/>
      <c r="E95" s="74"/>
      <c r="F95" s="75"/>
      <c r="G95" s="63"/>
      <c r="H95" s="74"/>
      <c r="I95" s="60"/>
      <c r="J95" s="63"/>
      <c r="K95" s="63">
        <f>SUM(F95+J95)</f>
        <v>0</v>
      </c>
    </row>
    <row r="96" spans="1:11" ht="34.5" customHeight="1" x14ac:dyDescent="0.25">
      <c r="A96" s="76">
        <v>5</v>
      </c>
      <c r="B96" s="76" t="s">
        <v>42</v>
      </c>
      <c r="C96" s="8" t="s">
        <v>8</v>
      </c>
      <c r="D96" s="73">
        <v>0</v>
      </c>
      <c r="E96" s="73">
        <v>0</v>
      </c>
      <c r="F96" s="72">
        <f>C97*D96+C97*E96</f>
        <v>0</v>
      </c>
      <c r="G96" s="61">
        <v>24</v>
      </c>
      <c r="H96" s="73">
        <v>0</v>
      </c>
      <c r="I96" s="58">
        <v>3</v>
      </c>
      <c r="J96" s="61">
        <f>PRODUCT(G96:I96)</f>
        <v>0</v>
      </c>
      <c r="K96" s="72">
        <f>SUM(F96+F98+J96)</f>
        <v>0</v>
      </c>
    </row>
    <row r="97" spans="1:11" ht="14.4" thickBot="1" x14ac:dyDescent="0.3">
      <c r="A97" s="77"/>
      <c r="B97" s="77"/>
      <c r="C97" s="15">
        <v>70</v>
      </c>
      <c r="D97" s="74"/>
      <c r="E97" s="74"/>
      <c r="F97" s="75"/>
      <c r="G97" s="62"/>
      <c r="H97" s="79"/>
      <c r="I97" s="59"/>
      <c r="J97" s="62"/>
      <c r="K97" s="62">
        <f>SUM(F97+J97)</f>
        <v>0</v>
      </c>
    </row>
    <row r="98" spans="1:11" ht="13.8" x14ac:dyDescent="0.25">
      <c r="A98" s="77"/>
      <c r="B98" s="77"/>
      <c r="C98" s="7" t="s">
        <v>9</v>
      </c>
      <c r="D98" s="73">
        <v>0</v>
      </c>
      <c r="E98" s="73">
        <v>0</v>
      </c>
      <c r="F98" s="72">
        <f>C99*D98+C99*E98</f>
        <v>0</v>
      </c>
      <c r="G98" s="62"/>
      <c r="H98" s="79"/>
      <c r="I98" s="59"/>
      <c r="J98" s="62"/>
      <c r="K98" s="62">
        <f>SUM(F98+J98)</f>
        <v>0</v>
      </c>
    </row>
    <row r="99" spans="1:11" ht="14.4" thickBot="1" x14ac:dyDescent="0.3">
      <c r="A99" s="78"/>
      <c r="B99" s="78"/>
      <c r="C99" s="16">
        <v>84</v>
      </c>
      <c r="D99" s="74"/>
      <c r="E99" s="74"/>
      <c r="F99" s="75"/>
      <c r="G99" s="63"/>
      <c r="H99" s="74"/>
      <c r="I99" s="60"/>
      <c r="J99" s="63"/>
      <c r="K99" s="63">
        <f>SUM(F99+J99)</f>
        <v>0</v>
      </c>
    </row>
    <row r="100" spans="1:11" ht="18" thickBot="1" x14ac:dyDescent="0.3">
      <c r="B100" s="25" t="s">
        <v>35</v>
      </c>
      <c r="C100" s="26">
        <f>SUM(C90+C91+C93+C95+C97+C99)</f>
        <v>2675.2</v>
      </c>
      <c r="H100" s="18"/>
      <c r="J100" s="27" t="s">
        <v>19</v>
      </c>
      <c r="K100" s="19">
        <f>SUM(K90+K91+K92+K96)</f>
        <v>0</v>
      </c>
    </row>
  </sheetData>
  <mergeCells count="146">
    <mergeCell ref="H73:H75"/>
    <mergeCell ref="I73:I75"/>
    <mergeCell ref="F74:F75"/>
    <mergeCell ref="J74:J75"/>
    <mergeCell ref="A73:A75"/>
    <mergeCell ref="B73:B75"/>
    <mergeCell ref="C73:C75"/>
    <mergeCell ref="E73:E75"/>
    <mergeCell ref="G73:G75"/>
    <mergeCell ref="D73:D75"/>
    <mergeCell ref="I58:I60"/>
    <mergeCell ref="F59:F60"/>
    <mergeCell ref="J59:J60"/>
    <mergeCell ref="D58:D60"/>
    <mergeCell ref="A64:A67"/>
    <mergeCell ref="B64:B67"/>
    <mergeCell ref="E64:E65"/>
    <mergeCell ref="F64:F65"/>
    <mergeCell ref="G64:G67"/>
    <mergeCell ref="D64:D65"/>
    <mergeCell ref="D66:D67"/>
    <mergeCell ref="C2:G2"/>
    <mergeCell ref="C9:E9"/>
    <mergeCell ref="C6:E6"/>
    <mergeCell ref="C7:E7"/>
    <mergeCell ref="C4:E4"/>
    <mergeCell ref="C5:E5"/>
    <mergeCell ref="C8:E8"/>
    <mergeCell ref="A44:A46"/>
    <mergeCell ref="B44:B46"/>
    <mergeCell ref="C44:C46"/>
    <mergeCell ref="B42:J43"/>
    <mergeCell ref="B22:J23"/>
    <mergeCell ref="D24:D26"/>
    <mergeCell ref="D31:D32"/>
    <mergeCell ref="D33:D34"/>
    <mergeCell ref="D35:D36"/>
    <mergeCell ref="A24:A26"/>
    <mergeCell ref="G24:G26"/>
    <mergeCell ref="I24:I26"/>
    <mergeCell ref="A35:A38"/>
    <mergeCell ref="H35:H38"/>
    <mergeCell ref="J35:J38"/>
    <mergeCell ref="A31:A34"/>
    <mergeCell ref="E31:E32"/>
    <mergeCell ref="F31:F32"/>
    <mergeCell ref="B31:B34"/>
    <mergeCell ref="J31:J34"/>
    <mergeCell ref="B35:B38"/>
    <mergeCell ref="H24:H26"/>
    <mergeCell ref="H31:H34"/>
    <mergeCell ref="G31:G34"/>
    <mergeCell ref="I31:I34"/>
    <mergeCell ref="B24:B26"/>
    <mergeCell ref="C24:C26"/>
    <mergeCell ref="E24:E26"/>
    <mergeCell ref="F25:F26"/>
    <mergeCell ref="E33:E34"/>
    <mergeCell ref="F33:F34"/>
    <mergeCell ref="D37:D38"/>
    <mergeCell ref="K64:K67"/>
    <mergeCell ref="E66:E67"/>
    <mergeCell ref="E44:E46"/>
    <mergeCell ref="G44:G46"/>
    <mergeCell ref="K49:K52"/>
    <mergeCell ref="E51:E52"/>
    <mergeCell ref="F51:F52"/>
    <mergeCell ref="B56:J57"/>
    <mergeCell ref="F66:F67"/>
    <mergeCell ref="D44:D46"/>
    <mergeCell ref="D49:D50"/>
    <mergeCell ref="D51:D52"/>
    <mergeCell ref="B49:B52"/>
    <mergeCell ref="E49:E50"/>
    <mergeCell ref="F49:F50"/>
    <mergeCell ref="G49:G52"/>
    <mergeCell ref="H49:H52"/>
    <mergeCell ref="I49:I52"/>
    <mergeCell ref="J49:J52"/>
    <mergeCell ref="B58:B60"/>
    <mergeCell ref="C58:C60"/>
    <mergeCell ref="E58:E60"/>
    <mergeCell ref="G58:G60"/>
    <mergeCell ref="H58:H60"/>
    <mergeCell ref="C13:G13"/>
    <mergeCell ref="C15:E15"/>
    <mergeCell ref="C16:E16"/>
    <mergeCell ref="C17:E17"/>
    <mergeCell ref="J25:J26"/>
    <mergeCell ref="K31:K34"/>
    <mergeCell ref="G35:G38"/>
    <mergeCell ref="I35:I38"/>
    <mergeCell ref="E37:E38"/>
    <mergeCell ref="E35:E36"/>
    <mergeCell ref="F35:F36"/>
    <mergeCell ref="F37:F38"/>
    <mergeCell ref="K35:K38"/>
    <mergeCell ref="D21:H21"/>
    <mergeCell ref="K96:K99"/>
    <mergeCell ref="D98:D99"/>
    <mergeCell ref="F98:F99"/>
    <mergeCell ref="E98:E99"/>
    <mergeCell ref="E96:E97"/>
    <mergeCell ref="A92:A95"/>
    <mergeCell ref="B92:B95"/>
    <mergeCell ref="D92:D93"/>
    <mergeCell ref="F92:F93"/>
    <mergeCell ref="G92:G95"/>
    <mergeCell ref="H92:H95"/>
    <mergeCell ref="I92:I95"/>
    <mergeCell ref="J92:J95"/>
    <mergeCell ref="K92:K95"/>
    <mergeCell ref="D94:D95"/>
    <mergeCell ref="F94:F95"/>
    <mergeCell ref="E94:E95"/>
    <mergeCell ref="E92:E93"/>
    <mergeCell ref="A96:A99"/>
    <mergeCell ref="B96:B99"/>
    <mergeCell ref="D96:D97"/>
    <mergeCell ref="F96:F97"/>
    <mergeCell ref="G96:G99"/>
    <mergeCell ref="H96:H99"/>
    <mergeCell ref="C83:G83"/>
    <mergeCell ref="H44:H46"/>
    <mergeCell ref="I44:I46"/>
    <mergeCell ref="F45:F46"/>
    <mergeCell ref="I96:I99"/>
    <mergeCell ref="J96:J99"/>
    <mergeCell ref="B84:J85"/>
    <mergeCell ref="A86:A88"/>
    <mergeCell ref="B86:B88"/>
    <mergeCell ref="C86:C88"/>
    <mergeCell ref="D86:D88"/>
    <mergeCell ref="G86:G88"/>
    <mergeCell ref="H86:H88"/>
    <mergeCell ref="I86:I88"/>
    <mergeCell ref="F87:F88"/>
    <mergeCell ref="J87:J88"/>
    <mergeCell ref="E86:E88"/>
    <mergeCell ref="J45:J46"/>
    <mergeCell ref="B71:J72"/>
    <mergeCell ref="H64:H67"/>
    <mergeCell ref="I64:I67"/>
    <mergeCell ref="J64:J67"/>
    <mergeCell ref="A49:A52"/>
    <mergeCell ref="A58:A60"/>
  </mergeCells>
  <pageMargins left="0.7" right="0.7" top="0.75" bottom="0.75" header="0.3" footer="0.3"/>
  <pageSetup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</vt:lpstr>
      <vt:lpstr>'formularz ofertowy'!OLE_LINK2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Majerski</dc:creator>
  <cp:lastModifiedBy>J Majerski</cp:lastModifiedBy>
  <cp:lastPrinted>2023-09-05T13:05:01Z</cp:lastPrinted>
  <dcterms:created xsi:type="dcterms:W3CDTF">2020-09-07T08:56:46Z</dcterms:created>
  <dcterms:modified xsi:type="dcterms:W3CDTF">2023-09-12T06:54:14Z</dcterms:modified>
</cp:coreProperties>
</file>