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225" windowHeight="8790" activeTab="0"/>
  </bookViews>
  <sheets>
    <sheet name="1mocz" sheetId="1" r:id="rId1"/>
    <sheet name="2 biochemia" sheetId="2" r:id="rId2"/>
    <sheet name="3 koagulologia" sheetId="3" r:id="rId3"/>
    <sheet name="4 rkz" sheetId="4" r:id="rId4"/>
    <sheet name="5 glukoza" sheetId="5" r:id="rId5"/>
    <sheet name=" 6 hematologia" sheetId="6" r:id="rId6"/>
    <sheet name="7 immunochemia" sheetId="7" r:id="rId7"/>
    <sheet name=" 8 testy manualne" sheetId="8" r:id="rId8"/>
    <sheet name="9 testy manualne narko" sheetId="9" r:id="rId9"/>
    <sheet name="pakiety" sheetId="10" r:id="rId10"/>
  </sheets>
  <definedNames>
    <definedName name="_xlnm.Print_Area" localSheetId="5">' 6 hematologia'!$A$1:$M$15</definedName>
    <definedName name="_xlnm.Print_Area" localSheetId="7">' 8 testy manualne'!$A$1:$M$8</definedName>
    <definedName name="_xlnm.Print_Area" localSheetId="0">'1mocz'!$A$1:$K$11</definedName>
    <definedName name="_xlnm.Print_Area" localSheetId="1">'2 biochemia'!$A$1:$M$64</definedName>
    <definedName name="_xlnm.Print_Area" localSheetId="2">'3 koagulologia'!$A$1:$M$14</definedName>
    <definedName name="_xlnm.Print_Area" localSheetId="3">'4 rkz'!$A$1:$K$20</definedName>
    <definedName name="_xlnm.Print_Area" localSheetId="4">'5 glukoza'!$A$1:$K$16</definedName>
    <definedName name="_xlnm.Print_Area" localSheetId="6">'7 immunochemia'!$A$1:$M$43</definedName>
    <definedName name="_xlnm.Print_Area" localSheetId="8">'9 testy manualne narko'!$A$1:$M$6</definedName>
    <definedName name="_xlnm.Print_Titles" localSheetId="5">' 6 hematologia'!$4:$4</definedName>
    <definedName name="_xlnm.Print_Titles" localSheetId="1">'2 biochemia'!$3:$3</definedName>
    <definedName name="_xlnm.Print_Titles" localSheetId="2">'3 koagulologia'!$4:$4</definedName>
    <definedName name="_xlnm.Print_Titles" localSheetId="3">'4 rkz'!$4:$4</definedName>
    <definedName name="_xlnm.Print_Titles" localSheetId="6">'7 immunochemia'!$5:$5</definedName>
  </definedNames>
  <calcPr fullCalcOnLoad="1"/>
</workbook>
</file>

<file path=xl/sharedStrings.xml><?xml version="1.0" encoding="utf-8"?>
<sst xmlns="http://schemas.openxmlformats.org/spreadsheetml/2006/main" count="289" uniqueCount="153">
  <si>
    <t>Pakiet 6 Dostawa  odczynników, kalibratorów, materiałów kontrolnych do badań hematologicznych wraz wynajęciem dwóch analizatorów</t>
  </si>
  <si>
    <t>Pakiet nr 7 Dostawa oryginalnych odczynników, materiałów kontrolnych i eksploatacyjnych do badań immunochemicznych wraz z wynajęciem analizatora</t>
  </si>
  <si>
    <t>płyny z jam ciała</t>
  </si>
  <si>
    <t>RETYKULOCYTY</t>
  </si>
  <si>
    <t>LDH</t>
  </si>
  <si>
    <t>Alkohol etylowy</t>
  </si>
  <si>
    <t>zestaw do oznaczania witaminy B12 surowicy</t>
  </si>
  <si>
    <t>zestaw do oznaczania CEA surowicy</t>
  </si>
  <si>
    <t>zestaw do oznaczania Ca 125 surowicy</t>
  </si>
  <si>
    <t>zestaw do oznaczania Ca 19-9 surowicy</t>
  </si>
  <si>
    <t>zestaw do oznaczania kwasu foliowego surowicy</t>
  </si>
  <si>
    <t>zestaw do oznaczania ferrytyny surowicy</t>
  </si>
  <si>
    <t>ilosć wg j.m.</t>
  </si>
  <si>
    <t>Czynsz najmu analizatora</t>
  </si>
  <si>
    <t>zestaw do oznaczania witwminy D3 25(OH)</t>
  </si>
  <si>
    <t>zestaw do oznaczania anty-TPO</t>
  </si>
  <si>
    <t>zestaw do oznacznia anty-TG</t>
  </si>
  <si>
    <t>D-dimer</t>
  </si>
  <si>
    <t>zestaw do oznaczania Prokalcytoniny</t>
  </si>
  <si>
    <t xml:space="preserve">nazwa handlowa </t>
  </si>
  <si>
    <t>wielkosć  j.m.</t>
  </si>
  <si>
    <t>ilość j.m.</t>
  </si>
  <si>
    <t>Wwrtośc brutto</t>
  </si>
  <si>
    <t>Nazwa oznaczenia/badania</t>
  </si>
  <si>
    <t>wartośc brutto</t>
  </si>
  <si>
    <t>Nazwa oznaczenia/ badania</t>
  </si>
  <si>
    <t xml:space="preserve">wartość netto </t>
  </si>
  <si>
    <t xml:space="preserve">wartość brutto </t>
  </si>
  <si>
    <t>liczba wg j.m.</t>
  </si>
  <si>
    <t>ilość wg  j.m.</t>
  </si>
  <si>
    <t xml:space="preserve">cena netto j.m. </t>
  </si>
  <si>
    <t>wielkość j.m.</t>
  </si>
  <si>
    <t>Materiały kontrolne niezbędne do wykonania wyszczególnionej liczby badań</t>
  </si>
  <si>
    <t>Kalibratory niezbędne do wykonania wyszczególnionej liczby badań</t>
  </si>
  <si>
    <t>cena netto j.m.</t>
  </si>
  <si>
    <t>szybkie testy aglutynacyjne do jakościowego i półilościowego oznaczania czynnika RF bez wstępnego rozcieńczania, opakowanie odczynnika wraz z kontrolami, czułość nie gorsza niż 8IU/ml</t>
  </si>
  <si>
    <t>Zdolność wiązania żelaza oraz kontrola N i P</t>
  </si>
  <si>
    <t xml:space="preserve">szybkie testy lateksowy do jakościowego i półilościowego oznaczania ASO bez wstępnego rozcieńczania, opakowanie odczynnika wraz z kontrolami, o wykrywalności 200IU/ml </t>
  </si>
  <si>
    <t>Czynsz najmu za analizator</t>
  </si>
  <si>
    <t>Białko w moczu,                     płynie mózgowo-rdzeniowym</t>
  </si>
  <si>
    <t>szacowana ilość badań</t>
  </si>
  <si>
    <t>wartość netto</t>
  </si>
  <si>
    <t>wartość brutto</t>
  </si>
  <si>
    <t>j.m.</t>
  </si>
  <si>
    <t>Odczynniki</t>
  </si>
  <si>
    <t>Lp.</t>
  </si>
  <si>
    <t>Materiały kontrolne</t>
  </si>
  <si>
    <t>Razem:</t>
  </si>
  <si>
    <t>miesiąc</t>
  </si>
  <si>
    <t>j.m</t>
  </si>
  <si>
    <t>wielkość j.m</t>
  </si>
  <si>
    <t>1.</t>
  </si>
  <si>
    <t xml:space="preserve">Materiały eksploatacyjne </t>
  </si>
  <si>
    <t>nazwa handlowa</t>
  </si>
  <si>
    <t>cena netto wg j.m.</t>
  </si>
  <si>
    <t>zestaw do oznaczania HBs-Ag  w surowicy</t>
  </si>
  <si>
    <t>Materiały eksploatacyjne</t>
  </si>
  <si>
    <t>L.p.</t>
  </si>
  <si>
    <t>nr katalogowy</t>
  </si>
  <si>
    <t>Czas protrombinowy (PT)</t>
  </si>
  <si>
    <t>Czas kaolinowo-kefalinowy (APTT)</t>
  </si>
  <si>
    <t>Fibrynogen</t>
  </si>
  <si>
    <t>producent</t>
  </si>
  <si>
    <t>producnet</t>
  </si>
  <si>
    <t>CBC+5 DIFF</t>
  </si>
  <si>
    <t>Nazwa handlowa</t>
  </si>
  <si>
    <t>VAT</t>
  </si>
  <si>
    <t xml:space="preserve"> Amylaza (surowica, mocz)</t>
  </si>
  <si>
    <t xml:space="preserve">Aminotransferaza alaninowa  </t>
  </si>
  <si>
    <t>Albumina w surowicy</t>
  </si>
  <si>
    <t xml:space="preserve">Fosfataza zasadowa </t>
  </si>
  <si>
    <t xml:space="preserve">Aminotransferaza asparaginianowa  </t>
  </si>
  <si>
    <t>Bilirubina całkowita</t>
  </si>
  <si>
    <t xml:space="preserve">Bilirubina bezpośrednia  </t>
  </si>
  <si>
    <t>Wapń całkowity</t>
  </si>
  <si>
    <t>Cholesterol całkowity</t>
  </si>
  <si>
    <t>Kinaza kreatynowa</t>
  </si>
  <si>
    <t>Kinaza kreatynowa- izoenzym MB</t>
  </si>
  <si>
    <t xml:space="preserve">Kreatynina  </t>
  </si>
  <si>
    <t>gamma- Glutamylotransferaza</t>
  </si>
  <si>
    <t xml:space="preserve">Glukoza </t>
  </si>
  <si>
    <t>Cholesterol HDL</t>
  </si>
  <si>
    <t>Żelazo</t>
  </si>
  <si>
    <t>Cholesterol LDL</t>
  </si>
  <si>
    <t>Magnez</t>
  </si>
  <si>
    <t>Fosforany nieorganiczne</t>
  </si>
  <si>
    <t>Białko całkowite</t>
  </si>
  <si>
    <t>Triglicerydy</t>
  </si>
  <si>
    <t>Mocznik</t>
  </si>
  <si>
    <t>Kwas moczowy</t>
  </si>
  <si>
    <t>Elektrolity</t>
  </si>
  <si>
    <t>CBC</t>
  </si>
  <si>
    <t>wartość pakietu</t>
  </si>
  <si>
    <t xml:space="preserve">wartość pakietu </t>
  </si>
  <si>
    <t>Hemoglobina glikolowana HbA1c</t>
  </si>
  <si>
    <t xml:space="preserve"> szacowana ilość badań</t>
  </si>
  <si>
    <t>Kalibratory, materiały kontrolne, materiały zużywalne do wykonania ww. ilości badań</t>
  </si>
  <si>
    <t>Wartość pakietu</t>
  </si>
  <si>
    <t>Pakiet nr 2 Dostawa odczynników,  kalibratorów, materiałów  kontrolnych i eksploatacyjnych  do wykonania badań biochemicznych  wraz z wynajęciem jednego analizatora</t>
  </si>
  <si>
    <t>Pakiet 3 Dostawa odczynników,  kalibratorów, materiałów  kontrolnych i eksploatacyjnych  do wykonania oznaczeń koagulologicznych  wraz z wynajęciem jednego analizatora</t>
  </si>
  <si>
    <t>zestaw do oznaczania HCV w surowicy</t>
  </si>
  <si>
    <t>zestaw do oznaczania Toxo IgM w surowicy</t>
  </si>
  <si>
    <t>zestaw do oznaczania Toxo IgG w surowicy</t>
  </si>
  <si>
    <t>Sód, potas, chlorki</t>
  </si>
  <si>
    <t>Pakiet 8 Szybkie testy diagnostyczne do badań metodami manualnymi</t>
  </si>
  <si>
    <t>Pakiet 9 Testy do wykrywania substancji psychotropowych w moczu metodą manualną</t>
  </si>
  <si>
    <r>
      <t>szybkie testy kasetkowy/płytkowy do wykrywania krwi utajonej w kale wraz z kontrolami,  czułość nie gorsza niż 50ng/ml,</t>
    </r>
    <r>
      <rPr>
        <sz val="9"/>
        <color indexed="10"/>
        <rFont val="Garamond"/>
        <family val="1"/>
      </rPr>
      <t xml:space="preserve"> </t>
    </r>
    <r>
      <rPr>
        <sz val="9"/>
        <rFont val="Garamond"/>
        <family val="1"/>
      </rPr>
      <t>bez konieczności zastosowania diety</t>
    </r>
  </si>
  <si>
    <t>zestaw do ozanczania TSH 3-generacja w surowicy</t>
  </si>
  <si>
    <t>zestaw do ozanczania FT4 w surowicy</t>
  </si>
  <si>
    <t>zestaw do ozanczania FT3 w surowicy</t>
  </si>
  <si>
    <t>zestaw do oznaczania PSA surowicy</t>
  </si>
  <si>
    <t>Nazwa oznaczenia/badania/zestawy odczynnikowe</t>
  </si>
  <si>
    <t>dodatek nr 2 do SWZ
Załącznik nr 1 do oferty na dostawę odczynników laboratoryjnych dla Powiatowego Centrum Zdrowia Sp. z o.o. w Drezdenku, nr sprawy PCZSzp/PN/8/2024</t>
  </si>
  <si>
    <r>
      <t>Wymagane parametry techniczne dotyczące odczynników oraz analizatora:</t>
    </r>
    <r>
      <rPr>
        <b/>
        <sz val="8"/>
        <color indexed="10"/>
        <rFont val="Garamond"/>
        <family val="1"/>
      </rPr>
      <t xml:space="preserve">
</t>
    </r>
    <r>
      <rPr>
        <b/>
        <sz val="8"/>
        <rFont val="Garamond"/>
        <family val="1"/>
      </rPr>
      <t>1</t>
    </r>
    <r>
      <rPr>
        <sz val="8"/>
        <rFont val="Garamond"/>
        <family val="1"/>
      </rPr>
      <t>. pomiar glukozy i mleczanów metodą enzymatyczno-amperometryczną w oparciu o technologię sensorową</t>
    </r>
    <r>
      <rPr>
        <sz val="8"/>
        <color indexed="10"/>
        <rFont val="Garamond"/>
        <family val="1"/>
      </rPr>
      <t xml:space="preserve">
</t>
    </r>
    <r>
      <rPr>
        <sz val="8"/>
        <rFont val="Garamond"/>
        <family val="1"/>
      </rPr>
      <t>2. maksymalna ilość krwi pełnej do badania - 20 mikrolitrów
3. maksymalna objetość odczynnika do oznaczania glukozy  we krwi pełnej - 2,0ml
4. odczynniki gotowe do natychmiastowego użycia
5. liniowość oznaczania glukozy 9-900mg/dl
6. stabilność sensora do oznaczeń glukozy - minimum 5000 oznaczeń
7. wydajność 120 testów /godzinę
8. automatyczny podajnik próbek na co najmniej 20 pozycji badanych
9. analizator wyposażony w minimum jedną pozycję na próbki pilne
10. pamięć minimum 500 ostatnich wyników</t>
    </r>
    <r>
      <rPr>
        <sz val="8"/>
        <color indexed="10"/>
        <rFont val="Garamond"/>
        <family val="1"/>
      </rPr>
      <t xml:space="preserve">
</t>
    </r>
    <r>
      <rPr>
        <sz val="8"/>
        <rFont val="Garamond"/>
        <family val="1"/>
      </rPr>
      <t>11. analizator wyposażony w czytnik kodów kreskowych</t>
    </r>
    <r>
      <rPr>
        <sz val="8"/>
        <color indexed="10"/>
        <rFont val="Garamond"/>
        <family val="1"/>
      </rPr>
      <t xml:space="preserve">
</t>
    </r>
    <r>
      <rPr>
        <sz val="8"/>
        <rFont val="Garamond"/>
        <family val="1"/>
      </rPr>
      <t>12. oprogramowanie w języku polskim
13. instrukcja obsługi w języku polskim
14. analizator współpracujący z systemem informatycznym InfoMedica funkcjonującym w laboratorium w oparciu dwukierunkową komunikację
15. rok produkcji oferowanego analizatora: nie starszy niż 2018 rok
16. kontrola wewnątrzlaboratoryjna prowadzona codziennie co najmniej na jednym z poziomów. Jeżeli producent zaleca prowadzenie kontroli z inną częstotliwością,  dostosować ilość i zakres oferowanych materiałów kontrolnych do wytycznych producenta analizatora</t>
    </r>
    <r>
      <rPr>
        <sz val="8"/>
        <color indexed="12"/>
        <rFont val="Garamond"/>
        <family val="1"/>
      </rPr>
      <t xml:space="preserve">. 
</t>
    </r>
    <r>
      <rPr>
        <b/>
        <sz val="8"/>
        <color indexed="12"/>
        <rFont val="Garamond"/>
        <family val="1"/>
      </rPr>
      <t>oferujemy analizator (</t>
    </r>
    <r>
      <rPr>
        <b/>
        <sz val="8"/>
        <color indexed="14"/>
        <rFont val="Garamond"/>
        <family val="1"/>
      </rPr>
      <t>podać</t>
    </r>
    <r>
      <rPr>
        <b/>
        <sz val="8"/>
        <color indexed="12"/>
        <rFont val="Garamond"/>
        <family val="1"/>
      </rPr>
      <t xml:space="preserve"> nazwę/model, rok produkcji, producenta): .....</t>
    </r>
  </si>
  <si>
    <t>zestaw do oznaczania HCG w surowicy (całkowity poziom HCG)</t>
  </si>
  <si>
    <t>Czynsz najmu za analizator nr 1</t>
  </si>
  <si>
    <t>Czynsz najmu za analizator nr 2</t>
  </si>
  <si>
    <t>zestaw do oznaczania BNP w osoczu</t>
  </si>
  <si>
    <t>zestaw do oznaczania PSA wolne surowicy</t>
  </si>
  <si>
    <t>albumina w moczu</t>
  </si>
  <si>
    <t>amoniak</t>
  </si>
  <si>
    <t>Pakiet nr 1 Dostawa odczynników, kalibratorów, materiałów kontrolnych i eksploatacyjnych do wykonania 15 000 badań ogólnych moczu wraz z wynajęciem jednego analizatora</t>
  </si>
  <si>
    <t>Pakiet 4 Dostawa odczynników,  kalibratorów, materiałów  kontrolnych i eksploatacyjnych  do wykonania 23 000 badań gazometrycznych  wraz z wynajęciem jednego analizatora</t>
  </si>
  <si>
    <t>Pakiet 5 Dostawa odczynników,  kalibratorów, materiałów  kontrolnych i eksploatacyjnych  do wykonania 30 000 badań poziomu glukozy wraz z wynajęciem jednego analizatora</t>
  </si>
  <si>
    <r>
      <t xml:space="preserve">Białko C-reaktywne, </t>
    </r>
    <r>
      <rPr>
        <b/>
        <sz val="10"/>
        <rFont val="Garamond"/>
        <family val="1"/>
      </rPr>
      <t>ultraczułe</t>
    </r>
  </si>
  <si>
    <t>zestawy odczynnikowe</t>
  </si>
  <si>
    <t xml:space="preserve">Wartość netto </t>
  </si>
  <si>
    <t>Wartość brutto</t>
  </si>
  <si>
    <t>MOCZE</t>
  </si>
  <si>
    <t>BIOCHEMIA ANALIZ.</t>
  </si>
  <si>
    <t>KOAGULOLOGIA</t>
  </si>
  <si>
    <t>RKZ</t>
  </si>
  <si>
    <t>GLUKOZA</t>
  </si>
  <si>
    <t>HEMATOLOGIA</t>
  </si>
  <si>
    <t>TESTY MANUALNE I</t>
  </si>
  <si>
    <t>TESTY MANUALNE II</t>
  </si>
  <si>
    <r>
      <t>Wymagane minimalne parametry techniczne dotyczące odczynników oraz analizatora:</t>
    </r>
    <r>
      <rPr>
        <sz val="8"/>
        <rFont val="Garamond"/>
        <family val="1"/>
      </rPr>
      <t xml:space="preserve">
1. automatyczna kalibracja bez dodatkowych pasków kalibracyjnych, standaryzujących i wpisywania kodów
2. wbudowany czujnik wykrywający paski testowe
3. paski pozwalające na oznaczenie co najmniej następujących parametrów fizyko-chemicznych moczu: leukocyty, ciała ketonowe, białko, glukoza, azotyny, krew, urobilinogen, pH, bilirubina, ciężar właściwy
4. analiza próbek pilnych poprzez dodanie dodatkowego materiału do badania w trakcie prowadzonych przez analizator analiz i wykonania tegoż badania w pierwszej kolejności.
5. automatyczne usuwanie zużytych pasków
6. w przypadku awarii analizatora Wykonawca zobowiązany jest do pokrycia ewentualnych strat odczynnikowych
7. analizator współpracujący z laboratoryjną siecią informatyczną oraz oprogramowaniem InfoMedica w oparciu dwukierunkową komunikację. 
8. instrukcja obsługi oraz oprogramowanie analizatora w języku polskim
Dopuszcza się możliwość zaoferowania analizatora posiadającego oprogramowanie w języku angielskim pod warunkiem dostarczenia instrukcji obsługi w języku polskim, zawierającej szczegółowy opis wszystkich wyświetlanych na  ekranie analizatora treści i komunikatów.
9.  trwałość odczynników - minimum 6 miesięcy od daty dostarczenia do Zamawiajacego
11. wydruk wyników na drukarce wbudowanej w analizator, ilość papieru gwarantująca wydruk 15000 badań
12. rok produkcji analizatora nie starszy niż 2018
13. kontrola wewnątrzlaboratoryjna prowadzona codziennie co najmniej na jednym z poziomów. Jeżeli producent zaleca prowadzenie kontroli z inną częstotliwością, dostosować ilość i zakres oferowanych 
materiałów kontrolnych do wytycznych producenta analizatora. 
14. analizator wyposażony w czytnik kodów kreskowych, identyfikacja próbek pacjenta przy pomocy czytnika barkodów</t>
    </r>
    <r>
      <rPr>
        <sz val="8"/>
        <color indexed="12"/>
        <rFont val="Garamond"/>
        <family val="1"/>
      </rPr>
      <t xml:space="preserve">
</t>
    </r>
    <r>
      <rPr>
        <b/>
        <sz val="10"/>
        <color indexed="12"/>
        <rFont val="Garamond"/>
        <family val="1"/>
      </rPr>
      <t>oferujemy analizator (</t>
    </r>
    <r>
      <rPr>
        <b/>
        <sz val="10"/>
        <color indexed="14"/>
        <rFont val="Garamond"/>
        <family val="1"/>
      </rPr>
      <t xml:space="preserve">podać </t>
    </r>
    <r>
      <rPr>
        <b/>
        <sz val="10"/>
        <color indexed="12"/>
        <rFont val="Garamond"/>
        <family val="1"/>
      </rPr>
      <t>nazwę/model, rok produkcji, producenta): .....</t>
    </r>
  </si>
  <si>
    <t>szybkie testy kasetkowe do oznaczania mononukleozy</t>
  </si>
  <si>
    <r>
      <t xml:space="preserve">23. analizator wyposażony w system podtrzymywania pracy w przypadku zaniku napięcia sieciowego
24. oferowany analizator nie starszy niż rok 2018. 
25. aparat posiada stałą gotowość do pracy - wykonywanie w trybie ciągłym.
26. kontrola wewnątrzlaboratoryjna dla TSH, FT3, FT4, PSA, HCG, TPI, PCT codziennie na jednym z poziomów, pozostałe kontrole 3 x w tygodniu, co najmniej na jednym z poziomów. Jeżeli producent zaleca prowadzenie kontroli z inną częstotliwością, dostosować ilość i zakres oferowanych materiałów kontrolnych do wytycznych producenta analizatora.                                            27.  zewnętrzna drukarka umożliwiająca wydruk wyników - wydruk A4 gwarantującą wydruk 2000 oznaczeń
28. analizator wyposażony w czytnik kodów kreskowych, identyfikacja próbek pacjenta przy pomocy czytnika barkodów
</t>
    </r>
    <r>
      <rPr>
        <b/>
        <sz val="10"/>
        <color indexed="12"/>
        <rFont val="Garamond"/>
        <family val="1"/>
      </rPr>
      <t>oferujemy analizator (</t>
    </r>
    <r>
      <rPr>
        <b/>
        <sz val="10"/>
        <color indexed="14"/>
        <rFont val="Garamond"/>
        <family val="1"/>
      </rPr>
      <t>podać</t>
    </r>
    <r>
      <rPr>
        <b/>
        <sz val="10"/>
        <color indexed="10"/>
        <rFont val="Garamond"/>
        <family val="1"/>
      </rPr>
      <t xml:space="preserve"> </t>
    </r>
    <r>
      <rPr>
        <b/>
        <sz val="10"/>
        <color indexed="12"/>
        <rFont val="Garamond"/>
        <family val="1"/>
      </rPr>
      <t xml:space="preserve">nazwę/model, rok produkcji, producenta): </t>
    </r>
  </si>
  <si>
    <r>
      <t>Wymagane minimalne parametry techniczne dotyczące odczynników oraz analizatora:</t>
    </r>
    <r>
      <rPr>
        <sz val="9"/>
        <rFont val="Garamond"/>
        <family val="1"/>
      </rPr>
      <t xml:space="preserve">
1. wykonywanie oznaczeń w surowicy, osoczu, płynie mózgowo-rdzeniowym, krwi pełnej i/lub hemolizacie krwi pełnej, moczu
2. oznaczanie wszystkich parametrów wyszczególnionych poniżej
3. wydajność analizatora: minimum 200 oznaczeń/ godz. (bez ISE)
4. wbudowana przystawka ISE - do oznaczania co najmniej poziomu sodu, potasu i chlorków - elektrody bezobsługowe. Stabilność kalibracji ISE minimum 24 godziny.
5. rok produkcji analizatora: nie starszy niż 2018
6. kuwety jednorazowego użytku bez układu myjącego, lub wielokrotnego użytku z układem myjącym
7. zużycie wody - maksymalnie do  20l/ na godzinę (ewentualny, cakowity koszt eksploatacji dodatkowych urzadzeń niezbędnych do produkcji wody używanej przez analizator ponosi Wykonawca)
8. całodobowa gotowość do pracy
9. chłodzony rotor odczynnikowy 2-10`C (temperatura lodówki), posiadajacy taką ilość miejsc chłodzonych na odczynniki, aby zagwarantować wykonywanie wskazanego poniżej zakresu badań z możliwością umieszczenia na pokładzie dwóch serii odczynnika 
10. chłodzony rotor na materiały kontrolne i kalibratory 2-10`C
11. analizator wyposażony w system detekcji skrzepów, posiadający igłę próbkową do detekcji skrzepów niezależną od igły odczynnikowej,
12. automatyczne monitorowanie w czasie rzeczywistym poziomu odczynników i próbek umieszczonych na pokładzie analizatora
13. wszyskie odczynniki płynne gotowe do natychmiastowego użycia lub przygotowywane przez analizator - dopuszcza się odczynniki płynne dwuskładnikowe, wymagające zmieszania 
przed włożeniem na pokład analizatora, bez ich odmierzania i porcjowania;
14. automatyczne rozcieńczanie próbki po przekroczenie zakresu liniowości 
15. analizator pracujący z wykorzystaniem próbek pierwotnych, przelewanych i pediatrycznych różnej wielkości w oparciu o kody paskowe umieszczone na probówkach
 (objętość martwa próbki nie większa niż 50 </t>
    </r>
    <r>
      <rPr>
        <sz val="9"/>
        <rFont val="Calibri"/>
        <family val="2"/>
      </rPr>
      <t>µ</t>
    </r>
    <r>
      <rPr>
        <sz val="9"/>
        <rFont val="Garamond"/>
        <family val="1"/>
      </rPr>
      <t>l )
16. wbudowany program kontroli jakości badań wykorzystujacy reguły Westgarda oraz analizy Levey-Jeningsa
17. identyfikacja odczynników przy użyciu kodów paskowych- dopuszcza się możliwość złożenia oferty na analizator, w którym kody kreskowe dla odczynników dostarczane będą osobno  
wraz z ich dostawą.
18. automatyczna archiwizacja wyników pacjenta
19. oprogramowanie analizatora i instrukcja obsługi w języku polskim- dopuszcza się możliwość zaoferowania analizatora posiadającego oprogramowanie w języku angielskim, pod
 warunkiem dostarczenia instrukcji obsługi w języku polskim, zawierającej szczegółowy opis wszystkich wyświetlanych na  ekranie analizatora treści i komunikatów.</t>
    </r>
  </si>
  <si>
    <r>
      <t xml:space="preserve">20. analizator współpracujący z siecią informatyczną w laboratorium oraz oprogramowaniem InfoMedica, w oparciu dwukierunkową komunikację. 
21. załadowanie do analizatora dwóch różnych serii odczynnik jednej metody
22. oznaczanie próbek pilnych bez przerywania bieżącej pracy analizatora, poprzez dodanie dodatkowego materiału do badania w trakcie prowadzonych przez analizator analiz i wykonania  
tegoż badania w pierwszej kolejności, 
23. praca analizatora w systemie "pacjent po pacjencie"
24. pomiar chlesterolu we frakcjach HDL i LDL metodą bezpośrednią
25. pomiar całkowitej/utajonej zdolności wiązania żelaza metodą bezpośrednią
26. analizator wyposażony w system podtrzymywania pracy w przypadku zaniku napięcia sieciowego
27. kontrola wewnątrzlaboratoryjna prowadzona codziennie co najmniej na jednym z poziomów. Jeżeli producent zaleca prowadzenie kontroli z inną częstotliwością, dostosować ilość i zakres oferowanych materiałów kontrolnych  do wytycznych producenta analizatora.
28. zewnętrzna drukarka umożliwiająca wydruk wyników - wydruk A4 gwarantującą wydruk 2000 oznaczeń
29. analizator wyposażony w czytnik kodów kreskowych, identyfikacja próbek pacjenta przy pomocy czytnika barkodów
</t>
    </r>
    <r>
      <rPr>
        <b/>
        <sz val="9"/>
        <color indexed="12"/>
        <rFont val="Garamond"/>
        <family val="1"/>
      </rPr>
      <t>oferujemy analizator (</t>
    </r>
    <r>
      <rPr>
        <b/>
        <sz val="9"/>
        <color indexed="14"/>
        <rFont val="Garamond"/>
        <family val="1"/>
      </rPr>
      <t>podać n</t>
    </r>
    <r>
      <rPr>
        <b/>
        <sz val="9"/>
        <color indexed="12"/>
        <rFont val="Garamond"/>
        <family val="1"/>
      </rPr>
      <t>azwę/model, rok produkcji, producenta): .....</t>
    </r>
  </si>
  <si>
    <r>
      <t>Wymagane parametry techniczne dotyczące odczynników oraz analizatora:</t>
    </r>
    <r>
      <rPr>
        <sz val="9"/>
        <rFont val="Garamond"/>
        <family val="1"/>
      </rPr>
      <t xml:space="preserve">
1. wydajność analizatora  minimum  35  testów/godzinę  (PT +APTT+DD) </t>
    </r>
    <r>
      <rPr>
        <sz val="9"/>
        <color indexed="10"/>
        <rFont val="Garamond"/>
        <family val="1"/>
      </rPr>
      <t xml:space="preserve">
</t>
    </r>
    <r>
      <rPr>
        <sz val="9"/>
        <rFont val="Garamond"/>
        <family val="1"/>
      </rPr>
      <t>2. automatyczne  oznaczanie  parametrów wyszczególnionych poniżej
3. praca z kuwetami jednorazowego  użytku
4. automatyczne usuwanie zużytych kuwet pomiarowych</t>
    </r>
    <r>
      <rPr>
        <sz val="9"/>
        <color indexed="10"/>
        <rFont val="Garamond"/>
        <family val="1"/>
      </rPr>
      <t xml:space="preserve">
</t>
    </r>
    <r>
      <rPr>
        <sz val="9"/>
        <rFont val="Garamond"/>
        <family val="1"/>
      </rPr>
      <t>5. wykonywanie pomiarów koagulologicznych metodami: wykrzepialną, chromogenną i immunologiczną</t>
    </r>
    <r>
      <rPr>
        <sz val="9"/>
        <color indexed="10"/>
        <rFont val="Garamond"/>
        <family val="1"/>
      </rPr>
      <t xml:space="preserve">
</t>
    </r>
    <r>
      <rPr>
        <sz val="9"/>
        <rFont val="Garamond"/>
        <family val="1"/>
      </rPr>
      <t>6. minimum 10 pozycji na odczynniki
7. minimum 30 pozycji na próbki badane
8. praca z próbkami  pierwotnymi
9. chłodzenie odczynników na pokładzie analizatora
10. automatyczna detekcja poziomu odczynników po załadowaniu na pokład analizatora z monitorowaniem poziomu ich zużycia
11. odczynnik do APTT gotowy do użycia, trwałość minimum 8 dni po otwarciu i przechowywaniuna pokładzie analizatora
12. podawanie wyników PT w postaci wskaźnika protrombinowego i INR
13. tromboplastyna - odczynnik trwały minimum 4 dni na pokładzie analizatora, ISI zbliżone do 1,0 (+/-0,1)   
14. fibrynogen - oznaczanie metodą Clausa (bez wstępnego rozcieńczania osocza), minimalny zakres pomiarowy przy pierwszym oznaczeniu od 100 do 600 mg/dl
15.kalibratory i osocza kontrolne  liofilizowane, mianowane z możliwością zamrażania
16.standardy fibrynogenu: dla minimum 4 różnych poziomów pokrywających minimalny zakres pomiarowy co najmniej od 100 do 800 mg/dl
17. analizator współpracujący z siecią informatyczną w laboratorium oraz oprogramowaniem InfoMedica w oparciu dwukierunkową komunikację
18. oprogramowanie analizatora w języku polskim - dopuszcza się możliwość zaoferowania analizatora posiadającego oprogramowanie w języku angielskim pod 
warunkiem dostarczenia instrukcji obsługi w języku polskim, zawierającej szczegółowy opis wszystkich wyświetlanych na  ekranie analizatora treści i komunikatów
19. rok produkcji analizatora: nie starszy niż 2018
20. analizator wyposażony w system podtrzymywania pracy w przypadku zaniku napięcia sieciowego
21. kalibracja nie częściej niż raz na serię danego odczynnika
22. identyfikacja próbek pacjenta przy pomocy czytnika barkodów
23. kontrola wewnątrzlaboratoryjna prowadzona codziennie co najmniej na jednym z poziomów. Jeżeli producent zaleca prowadzenie kontroli z inną częstotliwością, 
dostosować ilość i zakres oferowanych materiałów kontrolnych do wytycznych producenta analizatora
24. analizator wyposażony w czytnik kodów kreskowych, identyfikacja próbek pacjenta przy pomocy czytnika barkodów</t>
    </r>
    <r>
      <rPr>
        <sz val="9"/>
        <color indexed="12"/>
        <rFont val="Garamond"/>
        <family val="1"/>
      </rPr>
      <t xml:space="preserve">
</t>
    </r>
    <r>
      <rPr>
        <b/>
        <sz val="9"/>
        <color indexed="12"/>
        <rFont val="Garamond"/>
        <family val="1"/>
      </rPr>
      <t xml:space="preserve">oferujemy analizator </t>
    </r>
    <r>
      <rPr>
        <b/>
        <sz val="9"/>
        <color indexed="14"/>
        <rFont val="Garamond"/>
        <family val="1"/>
      </rPr>
      <t>(podać</t>
    </r>
    <r>
      <rPr>
        <b/>
        <sz val="9"/>
        <color indexed="12"/>
        <rFont val="Garamond"/>
        <family val="1"/>
      </rPr>
      <t xml:space="preserve"> nazwę/model, rok produkcji, producenta): .....</t>
    </r>
  </si>
  <si>
    <r>
      <t>Wymagane parametry techniczne dotyczące odczynników oraz analizatora:</t>
    </r>
    <r>
      <rPr>
        <sz val="8"/>
        <rFont val="Garamond"/>
        <family val="1"/>
      </rPr>
      <t xml:space="preserve">
1. parametry mierzone: pH, pCO2, pO2, O2Hb, HHb, COHb, MetHb, tHb
2. pomiar z jednej próbki co najmniej: Na, K, Cl, Ca, frakcje Hb (oksymetria), glukoza, mleczany
3. aparat w pełni automatyczny i bezobłsugowy, elektrody bezobsługowe zintegrowane z kasetą</t>
    </r>
    <r>
      <rPr>
        <sz val="8"/>
        <color indexed="10"/>
        <rFont val="Garamond"/>
        <family val="1"/>
      </rPr>
      <t xml:space="preserve">
</t>
    </r>
    <r>
      <rPr>
        <sz val="8"/>
        <rFont val="Garamond"/>
        <family val="1"/>
      </rPr>
      <t xml:space="preserve">4. wykonywanie badań krwi żylnej, tetniczej lub włośniczkowej ze strzykawki lub kapilary
5. materiały kontrolne niezależne od kalibratorów
6. podawanie próbki bezpośrednio ze strzykawki lub kapilary, bez konieczności stosowania adapterów
7. system  podawania  próbki  umożliwiający eliminację skrzepów
8. objętość próbki podawanej z kapilary dla wszystkich parametrów nie większa niż 125 mikrolitrów
9. system kontroli jakości wbudowany w oprogramowanie analizatora, zapewniający kontrolę na co najmniej trzech poziomach kontrolnych, 
10. wydruk wyników na drukarce wbudowanej w analizator, </t>
    </r>
    <r>
      <rPr>
        <b/>
        <sz val="8"/>
        <rFont val="Garamond"/>
        <family val="1"/>
      </rPr>
      <t>ilość papieru gwarantująca wydruk dla 1000 badań</t>
    </r>
    <r>
      <rPr>
        <sz val="8"/>
        <rFont val="Garamond"/>
        <family val="1"/>
      </rPr>
      <t xml:space="preserve">
11. analizator wyposażony w czytnik kodów kreskowych
12. archiwizowanie wyników
13. analizator wyposażony w system podtrzymywania pracy w przypadku zaniku napięcia sieciowego
14. kalibracja automatyczna bez użycia gazów kalibracyjnych, automatyczna kalibracja nie wymagająca zaangażowania użytkownika, brak zewnętrznych kalibratorów
15. trwałość odczynników po umieszczeniu na pokładzie analizatora -nie mniej niż 28 dni</t>
    </r>
    <r>
      <rPr>
        <sz val="8"/>
        <color indexed="10"/>
        <rFont val="Garamond"/>
        <family val="1"/>
      </rPr>
      <t xml:space="preserve">
</t>
    </r>
    <r>
      <rPr>
        <sz val="8"/>
        <rFont val="Garamond"/>
        <family val="1"/>
      </rPr>
      <t xml:space="preserve">16. analizator współpracujący z systemem informatycznym InfoMedica funkcjonującym w laboratorium w oparciu dwukierunkową komunikację
17. monitorowanie poziomu odczynników
18. aparat pracujący na bazie wielotestowego modułu zawierającego elektrody, odczynniki i kalibratory
19. moduł płucząco-ściekowy wymieniany niezależnie
20. komunikacja z aparatem za pomocą ekranu dotykowego
21. oprogramowanie analizatora w języku polskim- dopuszcza się możliwość zaoferowania analizatora posiadającego oprogramowanie w języku angielskim pod warunkiem dostarczenia instrukcji obsługi w języku polskim, 
zawierającej szczegółowy opis wszystkich wyświetlanych na  ekranie analizatora treści i komunikatów.
22. rok produkcji analizatora: nie starszy niż 2018
23. kontrola wewnątrzlaboratoryjna prowadzona codziennie co najmniej na jednym z poziomów. Jeżeli producent zaleca prowadzenie kontroli z inną częstotliwością, 
dostosować ilość i zakres oferowanych materiałów kontrolnych do wytycznych producenta analizatora. </t>
    </r>
    <r>
      <rPr>
        <sz val="8"/>
        <color indexed="12"/>
        <rFont val="Garamond"/>
        <family val="1"/>
      </rPr>
      <t xml:space="preserve">
</t>
    </r>
    <r>
      <rPr>
        <b/>
        <sz val="8"/>
        <color indexed="12"/>
        <rFont val="Garamond"/>
        <family val="1"/>
      </rPr>
      <t>oferujemy analizator (</t>
    </r>
    <r>
      <rPr>
        <b/>
        <sz val="8"/>
        <color indexed="14"/>
        <rFont val="Garamond"/>
        <family val="1"/>
      </rPr>
      <t>podać</t>
    </r>
    <r>
      <rPr>
        <b/>
        <sz val="8"/>
        <color indexed="12"/>
        <rFont val="Garamond"/>
        <family val="1"/>
      </rPr>
      <t xml:space="preserve"> nazwę/model, rok produkcji, producenta): .....</t>
    </r>
  </si>
  <si>
    <r>
      <t xml:space="preserve">Wymagania dodatkowe: </t>
    </r>
    <r>
      <rPr>
        <sz val="9"/>
        <rFont val="Garamond"/>
        <family val="1"/>
      </rPr>
      <t xml:space="preserve">
1. Analizator CBC+DIF+RET, drugi bez oznaczania retykulocytów jako backap, analizatory pracujące na jednakowych odczynnikach
2. odczynniki, materiały kontrolne pochodzące od tego samego producenta.
3. wydajność minimum 50 oznaczeń/godzinę w trybie CBC+5DIF
4. różnicowanie WBC na 5 subpopulacji  metodą cytometrii przepływowej na każdym analizatorze
5. parametry wydawane na wyniku: WBC wyrażony w # i % ( neutrocyty, eozynocyty, bazocyty, monocyty, limfocyty ), ponadto RBC, HGB, HCT, MCV, MCH, MCHC, RDW, PLT,
MPV, PLT, RET #,%, co najmniej parametry RBC, HGB, HCT, WBC, PLT winny być parametrami oznaczanymi ( mierzonymi ), diagnostycznymi, z których następnie wyliczane są odpowiednie pozosatałe wskaźniki. Dopuszcza się się analizator, w którym wartość hematokrytu HCT wyznaczana jest wg wzoru HCT=RBCxMCV/10, przy czym parametry RBC i MCV są parametrami mierzonymi bezpośrednio metodą impedancyjną.
6. osobny tryb pomiaru dla płynów z jam ciała, tryb oznaczeń z płynów z jam ciała winien posiadać co najmniej jeden analizator
7. sposób podawania próbki - analizator główny do pomiaru CBC+DIF+RET z automatycznym podajnikiem na 50 próbek oraz manualnym trybem podawania próbki, 
natomiast analizator back-up z możliwością co najmniej ręcznego podstawiania próbki.
8. możliwość oznaczania próbek pediatycznych na każdym z analizatorów
9. identyfikowanie próbek za pomocą barkodów
10. zewnętrzna drukarka umożliwiająca wydruk wyników - wydruk A4 gwarantującą wydruk 2000 oznaczeń
11. automatyczne monitorowanie odczynników, co najmniej w zakresie ilości zużytej lub pozostałej do wykorzystania oraz terminu przydatności.
12. odczynniki bezcjankowe dla HGB
13. Wynajmowany analizator współpracujący z systemem informatycznym funkcjonującym w laboratorium oraz oprogramowniem Infomedica w oparciu dwukierunkową komunikację.
14.Wynajmowany analizator wyposażony w system podtrzymywania pracy w przypadku zaniku napięcia sieciowego
15. Ilości oferowanych odczynników i pozostałych materiałów niezbędnych do wykonania wymaganej ilości badań winna uwzględniać pracę dwóch analizatorów jednocześnie,
 na analizatorze głównym planuje się wykonać ok. 70% badań, pozostałą ilość badań na analizatorze rezerwowym.
16. Rok produkcji oferowanego analizatora: nie starszy niż 2018 rok, dopuszcza się rok produkcji dla analizatora backup 2017 
17. Materiał kontrolny na 3 poziomach,  kontrola wewnątrzlaboratoryjna prowadzona codziennie co najmniej na jednym z poziomów. Jeżeli producent zaleca prowadzenie kontroli z inną 
częstotliwością,dostosować ilość i zakres oferowanych materiałów kontrolnych do wytycznych producenta analizatora. 
</t>
    </r>
    <r>
      <rPr>
        <b/>
        <sz val="9"/>
        <color indexed="12"/>
        <rFont val="Garamond"/>
        <family val="1"/>
      </rPr>
      <t>oferujemy analizatory (</t>
    </r>
    <r>
      <rPr>
        <b/>
        <sz val="9"/>
        <color indexed="14"/>
        <rFont val="Garamond"/>
        <family val="1"/>
      </rPr>
      <t>podać</t>
    </r>
    <r>
      <rPr>
        <b/>
        <sz val="9"/>
        <color indexed="12"/>
        <rFont val="Garamond"/>
        <family val="1"/>
      </rPr>
      <t xml:space="preserve"> nazwę/model, rok produkcji, producenta): analizator nr 1 .........; analizator nr 2 ......</t>
    </r>
  </si>
  <si>
    <r>
      <t>Wymagane parametry techniczne dotyczące odczynników oraz analizatora:</t>
    </r>
    <r>
      <rPr>
        <sz val="10"/>
        <rFont val="Garamond"/>
        <family val="1"/>
      </rPr>
      <t xml:space="preserve">
1. wykonywanie oznaczeń w surowicy i/lub osoczu, 
2. oznaczanie wszystkich parametrów wyszczególnionych poniżej
3. wydajność analizatora: minimum 60 oznaczeń/ godz. (wydajność rzeczywista wynikająca z bieżącej pracy ananlizatora, czyli wykonanie minimum 60 oznaczeń/godz.)
4. kuwety jednorazowego użytku  dla wszystkich reakcji i odczytów
5. zużycie wody - maksymalnie do 5 litrów na godzinę 
6. całodobowa gotowość do pracy
7.  chłodzony rotor odczynnikowy  ( temperatura lodówki ), posiadajacy taką ilość miejsc chłodzonych na odczynniki, aby zagwarantować wykonywanie wskazanego poniżej zakresu badań odczynniki mogą być przechowywane w temperaturze 4-12`C jeżeli dedykowane odczynniki mogą być przechowywne we wskazanej temperaturze
8. analizator wyposażony w system detekcji skrzepów
9.  automatyczne monitorowanie odczynników, odczynniki gotowe do użycia, możliwość umieszczania odczynników na pokładzie bezpośrednio po wyjęciu z lodówki 
10. automatyczne rozcieńczanie próbki po przekroczenie zakresu liniowości (automatyczne rozcieńczanie dotyczy ponownego badania próbki po przekroczeniu zakresu 
liniowości w pierwszym badaniu)
11. obecność funkcji STAT - możliwość wykonywania próbek pilnych bez konieczności przerywania pracy aparatu i wykonania tegoż badania w pierwszej kolejności.
12. analizator pracujący z wykorzystaniem różnych rodzajów próbek: próbek pierwotnych, przelewanych i pediatrycznych różnej wielkości w oparciu o kody paskowe umieszczone
na probówkach
13. dostawianie i usuwanie odczynników, próbek i materiałów zużywalnych bez konieczności zatrzymywania aparatu i przerywania procesu w zakresie wykonywanych 
analiz próbek badanych; dopuszcza się analizator, w którym jeden z materiałów eksploatacyjnych wymienia się po wprowadzeniu analizatora w stan wstrzymania (pauzy),
 pod warunkiem, że analizator informuje o bieżącym zapotrzebowaniu i zużyciu tego materiału;
14. czas otrzymania wyniku troponiny max. 20 min., wysokoczuła troponina musi umożliwiać zastosowanie jednogodzinnego algorytmu diagnostyki zawału mięśnia sercowego
 ( ESC 0/1h algorytm zwalidowany dla oferowanego testu )
15. automatyczny analizator pracujący w oparciu o metodę chemiluminescencji
16. wbudowany program kontroli jakości badań wykorzystujacy reguły Westgarda oraz analizy Levey-Jeningsa
17. identyfikacja odczynników przy użyciu kodów paskowych- dopuszcza się możliwość złożenia oferty na analizator, w którym kody kreskowe dla odczynników dostarczane będą 
osobno wraz z ich dostawą.
18. automatyczna archiwizacja wyników pacjenta
19. oprogramowanie analizatora i instrukcja obsługi w języku polskim- dopuszcza się możliwość zaoferowania analizatora posiadającego oprogramowanie w języku angielskim 
pod warunkiem dostarczenia instrukcji obsługi w języku polskim, zawierającej szczegółowy opis wszystkich wyświetlanych na  ekranie analizatora treści i komunikatów.
20. analizator współpracujący z siecią informatyczną w laboratorium oraz oprogramowaniem InfoMedica, w oparciu dwukierunkową komunikację. 
21. załadowanie do analizatora dwóch różnych serii odczynnik jednej metody
22. analizator wyposażony w wirówkę do wstępnego opracowania materiału do badań immunochemicznych (obecnie stosowany system aspiracyjno - próżniowych firmy Sarstedt) 
z rotorem na co najmniej 24 pozycje i możliwością programowania czasu i szybkości wirowania, nie będącą integralną częścią analizatora</t>
    </r>
  </si>
  <si>
    <t>Materiały kalibracyjne</t>
  </si>
  <si>
    <t>zestaw do oznaczania troponiny I  w surowicy metodą wysokoczułą</t>
  </si>
  <si>
    <t>zestaw do oznaczania HIV IV generacji w surowicy</t>
  </si>
  <si>
    <t>IMMUNOCHEMIA</t>
  </si>
  <si>
    <t>…</t>
  </si>
  <si>
    <t>Materiały kontrolne, kalibratory</t>
  </si>
  <si>
    <t>pięcioparametrowe kasetkowe lub płytkowe testy zanurzeniowe do wykrywania substancji psychotropowych i ich metabolitów, wymagana czułość dla poszczególnych substancji: 
1. amfetamina -czułość nie gorsza niż 1000ng/ml
2. kokaina - czułość nie gorsza niż 300ng/ml
3. metamfetamina - czułość nie gorsza niż 1000ng/ml
4. opiaty - czułość nie gorsza niż 300ng/ml
5. marihuana - czułość nie gorsza niż 50ng/ml</t>
  </si>
  <si>
    <t>dziesięcioparametrowe kasetkowe lub płytkowe testy zanurzeniowe do wykrywania substancji psychotropowych i ich metabolitów, wymagana czułość dla poszczególnych substancji: 
1. amfetamina -czułość nie gorsza niż 1000ng/ml
2. beznzodiazepina - czułość nie gorsza niż 300ng/ml
3. kokaina - czułość nie gorsza niż 300ng/ml
4. metamfetamina - czułość nie gorsza niż 1000ng/ml
5. opiaty - czułość nie gorsza niż 300ng/ml
6. marihuana - czułość nie gorsza niż 50ng/ml
7. barbiturany -czułość nie gorsza niż 300ng/,l
8. matadon -czułość nie gorsza niż 300ng/ml
9. ekstazy- czułość nie gorsza niż 500ng/ml
10. trójcykliczne antydepresanty- czułość nie gorsza niż 1000ng/ml</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</si>
</sst>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000"/>
    <numFmt numFmtId="165" formatCode="#,##0.00\ &quot;zł&quot;"/>
    <numFmt numFmtId="166" formatCode="[$€-2]\ #,##0.00;\-[$€-2]\ #,##0.00"/>
    <numFmt numFmtId="167" formatCode="#,##0.00\ [$€-1];\-#,##0.00\ [$€-1]"/>
    <numFmt numFmtId="168" formatCode="#,##0_ ;\-#,##0\ "/>
    <numFmt numFmtId="169" formatCode="#,##0.0"/>
    <numFmt numFmtId="170" formatCode="0.0"/>
    <numFmt numFmtId="171" formatCode="[$-415]dddd\,\ d\ mmmm\ yyyy"/>
    <numFmt numFmtId="172" formatCode="#,##0.000"/>
  </numFmts>
  <fonts count="48">
    <font>
      <sz val="10"/>
      <name val="Arial CE"/>
      <family val="0"/>
    </font>
    <font>
      <sz val="11"/>
      <color indexed="8"/>
      <name val="Czcionka tekstu podstawowego"/>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name val="Arial"/>
      <family val="0"/>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0"/>
      <name val="Helv"/>
      <family val="0"/>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0"/>
      <name val="Garamond"/>
      <family val="1"/>
    </font>
    <font>
      <b/>
      <sz val="10"/>
      <name val="Garamond"/>
      <family val="1"/>
    </font>
    <font>
      <sz val="8"/>
      <name val="Garamond"/>
      <family val="1"/>
    </font>
    <font>
      <sz val="11"/>
      <name val="Garamond"/>
      <family val="1"/>
    </font>
    <font>
      <b/>
      <sz val="9"/>
      <name val="Garamond"/>
      <family val="1"/>
    </font>
    <font>
      <sz val="9"/>
      <name val="Garamond"/>
      <family val="1"/>
    </font>
    <font>
      <sz val="7"/>
      <name val="Garamond"/>
      <family val="1"/>
    </font>
    <font>
      <b/>
      <sz val="8"/>
      <name val="Garamond"/>
      <family val="1"/>
    </font>
    <font>
      <sz val="9"/>
      <color indexed="10"/>
      <name val="Garamond"/>
      <family val="1"/>
    </font>
    <font>
      <sz val="8"/>
      <name val="Arial CE"/>
      <family val="0"/>
    </font>
    <font>
      <sz val="10"/>
      <color indexed="10"/>
      <name val="Garamond"/>
      <family val="1"/>
    </font>
    <font>
      <sz val="8"/>
      <color indexed="10"/>
      <name val="Garamond"/>
      <family val="1"/>
    </font>
    <font>
      <b/>
      <sz val="8"/>
      <color indexed="10"/>
      <name val="Garamond"/>
      <family val="1"/>
    </font>
    <font>
      <sz val="7"/>
      <color indexed="9"/>
      <name val="Garamond"/>
      <family val="1"/>
    </font>
    <font>
      <u val="single"/>
      <sz val="10"/>
      <color indexed="12"/>
      <name val="Arial CE"/>
      <family val="0"/>
    </font>
    <font>
      <u val="single"/>
      <sz val="10"/>
      <color indexed="36"/>
      <name val="Arial CE"/>
      <family val="0"/>
    </font>
    <font>
      <sz val="9"/>
      <color indexed="12"/>
      <name val="Garamond"/>
      <family val="1"/>
    </font>
    <font>
      <sz val="8"/>
      <color indexed="12"/>
      <name val="Garamond"/>
      <family val="1"/>
    </font>
    <font>
      <b/>
      <sz val="8"/>
      <color indexed="12"/>
      <name val="Garamond"/>
      <family val="1"/>
    </font>
    <font>
      <b/>
      <sz val="9"/>
      <color indexed="12"/>
      <name val="Garamond"/>
      <family val="1"/>
    </font>
    <font>
      <b/>
      <sz val="10"/>
      <color indexed="12"/>
      <name val="Garamond"/>
      <family val="1"/>
    </font>
    <font>
      <b/>
      <sz val="9"/>
      <color indexed="14"/>
      <name val="Garamond"/>
      <family val="1"/>
    </font>
    <font>
      <b/>
      <sz val="10"/>
      <color indexed="14"/>
      <name val="Garamond"/>
      <family val="1"/>
    </font>
    <font>
      <b/>
      <sz val="8"/>
      <color indexed="14"/>
      <name val="Garamond"/>
      <family val="1"/>
    </font>
    <font>
      <b/>
      <sz val="10"/>
      <color indexed="10"/>
      <name val="Garamond"/>
      <family val="1"/>
    </font>
    <font>
      <sz val="9"/>
      <name val="Calibri"/>
      <family val="2"/>
    </font>
    <font>
      <b/>
      <sz val="12"/>
      <name val="Garamond"/>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top style="thin"/>
      <bottom style="thin"/>
    </border>
    <border>
      <left style="thin"/>
      <right>
        <color indexed="63"/>
      </right>
      <top style="thin"/>
      <bottom style="thin"/>
    </border>
    <border>
      <left style="thin"/>
      <right style="thin"/>
      <top style="thin"/>
      <bottom/>
    </border>
    <border>
      <left style="thin"/>
      <right style="thin"/>
      <top/>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0" applyNumberFormat="0" applyFill="0" applyBorder="0" applyAlignment="0" applyProtection="0"/>
    <xf numFmtId="0" fontId="8" fillId="0" borderId="3" applyNumberFormat="0" applyFill="0" applyAlignment="0" applyProtection="0"/>
    <xf numFmtId="0" fontId="9" fillId="21"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22" borderId="0" applyNumberFormat="0" applyBorder="0" applyAlignment="0" applyProtection="0"/>
    <xf numFmtId="0" fontId="7" fillId="0" borderId="0">
      <alignment/>
      <protection/>
    </xf>
    <xf numFmtId="0" fontId="14" fillId="0" borderId="0">
      <alignment/>
      <protection/>
    </xf>
    <xf numFmtId="0" fontId="0" fillId="0" borderId="0">
      <alignment/>
      <protection/>
    </xf>
    <xf numFmtId="0" fontId="15" fillId="20" borderId="1" applyNumberFormat="0" applyAlignment="0" applyProtection="0"/>
    <xf numFmtId="0" fontId="36" fillId="0" borderId="0" applyNumberFormat="0" applyFill="0" applyBorder="0" applyAlignment="0" applyProtection="0"/>
    <xf numFmtId="9" fontId="0" fillId="0" borderId="0" applyFont="0" applyFill="0" applyBorder="0" applyAlignment="0" applyProtection="0"/>
    <xf numFmtId="0" fontId="16" fillId="0" borderId="8"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7"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0" fillId="3" borderId="0" applyNumberFormat="0" applyBorder="0" applyAlignment="0" applyProtection="0"/>
  </cellStyleXfs>
  <cellXfs count="314">
    <xf numFmtId="0" fontId="0" fillId="0" borderId="0" xfId="0" applyAlignment="1">
      <alignment/>
    </xf>
    <xf numFmtId="0" fontId="21" fillId="0" borderId="0" xfId="0" applyFont="1" applyAlignment="1">
      <alignment/>
    </xf>
    <xf numFmtId="0" fontId="21" fillId="0" borderId="10" xfId="53" applyFont="1" applyFill="1" applyBorder="1" applyAlignment="1" applyProtection="1">
      <alignment horizontal="center"/>
      <protection hidden="1"/>
    </xf>
    <xf numFmtId="4" fontId="21" fillId="0" borderId="10" xfId="53" applyNumberFormat="1" applyFont="1" applyFill="1" applyBorder="1" applyAlignment="1" applyProtection="1">
      <alignment horizontal="center"/>
      <protection hidden="1"/>
    </xf>
    <xf numFmtId="1" fontId="21" fillId="0" borderId="10" xfId="53" applyNumberFormat="1" applyFont="1" applyFill="1" applyBorder="1" applyAlignment="1" applyProtection="1">
      <alignment horizontal="center"/>
      <protection hidden="1"/>
    </xf>
    <xf numFmtId="1" fontId="21" fillId="0" borderId="0" xfId="0" applyNumberFormat="1" applyFont="1" applyAlignment="1">
      <alignment/>
    </xf>
    <xf numFmtId="0" fontId="24" fillId="0" borderId="0" xfId="0" applyFont="1" applyAlignment="1">
      <alignment/>
    </xf>
    <xf numFmtId="0" fontId="21" fillId="0" borderId="10" xfId="0" applyFont="1" applyBorder="1" applyAlignment="1">
      <alignment horizontal="center"/>
    </xf>
    <xf numFmtId="0" fontId="21" fillId="0" borderId="10" xfId="53" applyFont="1" applyFill="1" applyBorder="1" applyAlignment="1" applyProtection="1">
      <alignment horizontal="center" wrapText="1"/>
      <protection hidden="1"/>
    </xf>
    <xf numFmtId="49" fontId="21" fillId="0" borderId="10" xfId="53" applyNumberFormat="1" applyFont="1" applyFill="1" applyBorder="1" applyAlignment="1" applyProtection="1">
      <alignment horizontal="center"/>
      <protection hidden="1"/>
    </xf>
    <xf numFmtId="3" fontId="21" fillId="0" borderId="10" xfId="53" applyNumberFormat="1" applyFont="1" applyFill="1" applyBorder="1" applyAlignment="1" applyProtection="1">
      <alignment horizontal="center"/>
      <protection hidden="1"/>
    </xf>
    <xf numFmtId="0" fontId="21" fillId="0" borderId="0" xfId="0" applyFont="1" applyAlignment="1">
      <alignment horizontal="center"/>
    </xf>
    <xf numFmtId="1" fontId="21" fillId="0" borderId="0" xfId="0" applyNumberFormat="1" applyFont="1" applyAlignment="1">
      <alignment horizontal="center"/>
    </xf>
    <xf numFmtId="0" fontId="21" fillId="0" borderId="10" xfId="54" applyFont="1" applyFill="1" applyBorder="1" applyAlignment="1">
      <alignment horizontal="center"/>
      <protection/>
    </xf>
    <xf numFmtId="0" fontId="21" fillId="0" borderId="10" xfId="54" applyFont="1" applyFill="1" applyBorder="1" applyAlignment="1" applyProtection="1">
      <alignment horizontal="center" vertical="center"/>
      <protection locked="0"/>
    </xf>
    <xf numFmtId="0" fontId="21" fillId="0" borderId="10" xfId="54" applyFont="1" applyFill="1" applyBorder="1" applyAlignment="1" applyProtection="1">
      <alignment horizontal="center"/>
      <protection locked="0"/>
    </xf>
    <xf numFmtId="44" fontId="21" fillId="0" borderId="10" xfId="54" applyNumberFormat="1" applyFont="1" applyFill="1" applyBorder="1" applyAlignment="1" applyProtection="1">
      <alignment horizontal="center"/>
      <protection locked="0"/>
    </xf>
    <xf numFmtId="44" fontId="21" fillId="0" borderId="10" xfId="54" applyNumberFormat="1" applyFont="1" applyFill="1" applyBorder="1" applyAlignment="1" applyProtection="1">
      <alignment horizontal="center" vertical="center"/>
      <protection locked="0"/>
    </xf>
    <xf numFmtId="1" fontId="21" fillId="0" borderId="10" xfId="54" applyNumberFormat="1" applyFont="1" applyFill="1" applyBorder="1" applyAlignment="1">
      <alignment horizontal="center"/>
      <protection/>
    </xf>
    <xf numFmtId="44" fontId="21" fillId="0" borderId="10" xfId="54" applyNumberFormat="1" applyFont="1" applyFill="1" applyBorder="1" applyAlignment="1">
      <alignment horizontal="center" vertical="center"/>
      <protection/>
    </xf>
    <xf numFmtId="0" fontId="21" fillId="0" borderId="0" xfId="54" applyFont="1" applyFill="1" applyBorder="1" applyAlignment="1">
      <alignment horizontal="center"/>
      <protection/>
    </xf>
    <xf numFmtId="44" fontId="22" fillId="0" borderId="10" xfId="54" applyNumberFormat="1" applyFont="1" applyFill="1" applyBorder="1" applyAlignment="1" applyProtection="1">
      <alignment horizontal="center" vertical="center"/>
      <protection locked="0"/>
    </xf>
    <xf numFmtId="1" fontId="22" fillId="0" borderId="10" xfId="54" applyNumberFormat="1" applyFont="1" applyFill="1" applyBorder="1" applyAlignment="1">
      <alignment horizontal="center"/>
      <protection/>
    </xf>
    <xf numFmtId="44" fontId="22" fillId="0" borderId="10" xfId="54" applyNumberFormat="1" applyFont="1" applyFill="1" applyBorder="1" applyAlignment="1">
      <alignment horizontal="center" vertical="center"/>
      <protection/>
    </xf>
    <xf numFmtId="0" fontId="21" fillId="0" borderId="0" xfId="54" applyFont="1" applyFill="1" applyAlignment="1">
      <alignment horizontal="center" wrapText="1"/>
      <protection/>
    </xf>
    <xf numFmtId="44" fontId="21" fillId="0" borderId="0" xfId="54" applyNumberFormat="1" applyFont="1" applyFill="1" applyAlignment="1">
      <alignment horizontal="center" wrapText="1"/>
      <protection/>
    </xf>
    <xf numFmtId="1" fontId="21" fillId="0" borderId="0" xfId="54" applyNumberFormat="1" applyFont="1" applyFill="1" applyAlignment="1">
      <alignment horizontal="center" wrapText="1"/>
      <protection/>
    </xf>
    <xf numFmtId="0" fontId="21" fillId="0" borderId="0" xfId="54" applyFont="1" applyFill="1" applyAlignment="1">
      <alignment horizontal="center"/>
      <protection/>
    </xf>
    <xf numFmtId="0" fontId="21" fillId="0" borderId="10" xfId="54" applyFont="1" applyFill="1" applyBorder="1" applyAlignment="1" applyProtection="1">
      <alignment horizontal="left" vertical="center" wrapText="1"/>
      <protection locked="0"/>
    </xf>
    <xf numFmtId="0" fontId="21" fillId="0" borderId="0" xfId="54" applyFont="1" applyFill="1" applyAlignment="1">
      <alignment horizontal="left" wrapText="1"/>
      <protection/>
    </xf>
    <xf numFmtId="0" fontId="23" fillId="0" borderId="10" xfId="54" applyFont="1" applyFill="1" applyBorder="1" applyAlignment="1" applyProtection="1">
      <alignment horizontal="center" vertical="center" wrapText="1"/>
      <protection locked="0"/>
    </xf>
    <xf numFmtId="0" fontId="23" fillId="0" borderId="10" xfId="0" applyFont="1" applyBorder="1" applyAlignment="1">
      <alignment horizontal="center" vertical="center"/>
    </xf>
    <xf numFmtId="0" fontId="23" fillId="0" borderId="10" xfId="0" applyFont="1" applyBorder="1" applyAlignment="1">
      <alignment horizontal="center"/>
    </xf>
    <xf numFmtId="0" fontId="23" fillId="0" borderId="10" xfId="0" applyFont="1" applyBorder="1" applyAlignment="1">
      <alignment horizontal="left"/>
    </xf>
    <xf numFmtId="0" fontId="23" fillId="0" borderId="10" xfId="0" applyFont="1" applyFill="1" applyBorder="1" applyAlignment="1">
      <alignment horizontal="left"/>
    </xf>
    <xf numFmtId="0" fontId="23" fillId="0" borderId="10" xfId="0" applyFont="1" applyFill="1" applyBorder="1" applyAlignment="1">
      <alignment horizontal="center"/>
    </xf>
    <xf numFmtId="3" fontId="23" fillId="0" borderId="10" xfId="0" applyNumberFormat="1" applyFont="1" applyBorder="1" applyAlignment="1">
      <alignment horizontal="center"/>
    </xf>
    <xf numFmtId="3" fontId="23" fillId="0" borderId="10" xfId="0" applyNumberFormat="1" applyFont="1" applyBorder="1" applyAlignment="1">
      <alignment horizontal="center" vertical="center"/>
    </xf>
    <xf numFmtId="1" fontId="26" fillId="0" borderId="10" xfId="57" applyNumberFormat="1" applyFont="1" applyBorder="1" applyAlignment="1">
      <alignment horizontal="center"/>
    </xf>
    <xf numFmtId="1" fontId="26" fillId="0" borderId="10" xfId="0" applyNumberFormat="1" applyFont="1" applyBorder="1" applyAlignment="1">
      <alignment horizontal="center"/>
    </xf>
    <xf numFmtId="0" fontId="26" fillId="0" borderId="10" xfId="0" applyFont="1" applyBorder="1" applyAlignment="1">
      <alignment horizontal="center"/>
    </xf>
    <xf numFmtId="0" fontId="26" fillId="0" borderId="10" xfId="0" applyFont="1" applyFill="1" applyBorder="1" applyAlignment="1">
      <alignment horizontal="center"/>
    </xf>
    <xf numFmtId="0" fontId="21" fillId="0" borderId="10" xfId="0" applyFont="1" applyBorder="1" applyAlignment="1">
      <alignment/>
    </xf>
    <xf numFmtId="0" fontId="21" fillId="0" borderId="10" xfId="0" applyFont="1" applyBorder="1" applyAlignment="1">
      <alignment horizontal="center"/>
    </xf>
    <xf numFmtId="0" fontId="21" fillId="0" borderId="10" xfId="0" applyFont="1" applyBorder="1" applyAlignment="1" applyProtection="1">
      <alignment vertical="center" wrapText="1"/>
      <protection locked="0"/>
    </xf>
    <xf numFmtId="0" fontId="21" fillId="0" borderId="10" xfId="0" applyFont="1" applyBorder="1" applyAlignment="1" applyProtection="1">
      <alignment horizontal="center" vertical="center"/>
      <protection locked="0"/>
    </xf>
    <xf numFmtId="0" fontId="23" fillId="0" borderId="10" xfId="0" applyFont="1" applyBorder="1" applyAlignment="1" applyProtection="1">
      <alignment horizontal="center" vertical="center"/>
      <protection locked="0"/>
    </xf>
    <xf numFmtId="0" fontId="26" fillId="0" borderId="10" xfId="0" applyFont="1" applyBorder="1" applyAlignment="1" applyProtection="1">
      <alignment horizontal="center" vertical="center" wrapText="1"/>
      <protection locked="0"/>
    </xf>
    <xf numFmtId="44" fontId="21" fillId="0" borderId="10" xfId="0" applyNumberFormat="1" applyFont="1" applyBorder="1" applyAlignment="1" applyProtection="1">
      <alignment horizontal="center" vertical="center"/>
      <protection locked="0"/>
    </xf>
    <xf numFmtId="1" fontId="21" fillId="0" borderId="10" xfId="0" applyNumberFormat="1" applyFont="1" applyBorder="1" applyAlignment="1">
      <alignment horizontal="center" vertical="center"/>
    </xf>
    <xf numFmtId="44" fontId="21" fillId="0" borderId="10" xfId="0" applyNumberFormat="1" applyFont="1" applyBorder="1" applyAlignment="1">
      <alignment horizontal="center" vertical="center"/>
    </xf>
    <xf numFmtId="0" fontId="21" fillId="0" borderId="0" xfId="0" applyFont="1" applyBorder="1" applyAlignment="1">
      <alignment/>
    </xf>
    <xf numFmtId="44" fontId="22" fillId="0" borderId="10" xfId="0" applyNumberFormat="1" applyFont="1" applyBorder="1" applyAlignment="1" applyProtection="1">
      <alignment horizontal="center" vertical="center"/>
      <protection locked="0"/>
    </xf>
    <xf numFmtId="0" fontId="22" fillId="0" borderId="0" xfId="0" applyFont="1" applyBorder="1" applyAlignment="1">
      <alignment/>
    </xf>
    <xf numFmtId="0" fontId="22" fillId="0" borderId="0" xfId="0" applyFont="1" applyBorder="1" applyAlignment="1">
      <alignment horizontal="center"/>
    </xf>
    <xf numFmtId="44" fontId="22" fillId="0" borderId="0" xfId="0" applyNumberFormat="1" applyFont="1" applyBorder="1" applyAlignment="1">
      <alignment horizontal="center"/>
    </xf>
    <xf numFmtId="44" fontId="22" fillId="0" borderId="0" xfId="0" applyNumberFormat="1" applyFont="1" applyBorder="1" applyAlignment="1" applyProtection="1">
      <alignment horizontal="center" vertical="center"/>
      <protection locked="0"/>
    </xf>
    <xf numFmtId="1" fontId="22" fillId="0" borderId="0" xfId="0" applyNumberFormat="1" applyFont="1" applyBorder="1" applyAlignment="1">
      <alignment horizontal="center"/>
    </xf>
    <xf numFmtId="44" fontId="22" fillId="0" borderId="0" xfId="0" applyNumberFormat="1" applyFont="1" applyBorder="1" applyAlignment="1">
      <alignment horizontal="center" vertical="center"/>
    </xf>
    <xf numFmtId="0" fontId="21" fillId="0" borderId="0" xfId="0" applyFont="1" applyBorder="1" applyAlignment="1">
      <alignment horizontal="center"/>
    </xf>
    <xf numFmtId="0" fontId="21" fillId="0" borderId="0" xfId="0" applyFont="1" applyBorder="1" applyAlignment="1" applyProtection="1">
      <alignment vertical="center" wrapText="1"/>
      <protection locked="0"/>
    </xf>
    <xf numFmtId="0" fontId="21" fillId="0" borderId="0" xfId="0" applyFont="1" applyBorder="1" applyAlignment="1" applyProtection="1">
      <alignment horizontal="center"/>
      <protection locked="0"/>
    </xf>
    <xf numFmtId="0" fontId="26" fillId="0" borderId="0" xfId="0" applyFont="1" applyBorder="1" applyAlignment="1" applyProtection="1">
      <alignment horizontal="center" vertical="center" wrapText="1"/>
      <protection locked="0"/>
    </xf>
    <xf numFmtId="4" fontId="21" fillId="0" borderId="0" xfId="0" applyNumberFormat="1" applyFont="1" applyBorder="1" applyAlignment="1" applyProtection="1">
      <alignment horizontal="center" vertical="center"/>
      <protection locked="0"/>
    </xf>
    <xf numFmtId="44" fontId="21" fillId="0" borderId="0" xfId="0" applyNumberFormat="1" applyFont="1" applyBorder="1" applyAlignment="1" applyProtection="1">
      <alignment horizontal="center"/>
      <protection locked="0"/>
    </xf>
    <xf numFmtId="44" fontId="21" fillId="0" borderId="0" xfId="0" applyNumberFormat="1" applyFont="1" applyBorder="1" applyAlignment="1" applyProtection="1">
      <alignment horizontal="center" vertical="center"/>
      <protection locked="0"/>
    </xf>
    <xf numFmtId="1" fontId="21" fillId="0" borderId="0" xfId="0" applyNumberFormat="1" applyFont="1" applyBorder="1" applyAlignment="1">
      <alignment horizontal="center"/>
    </xf>
    <xf numFmtId="44" fontId="21" fillId="0" borderId="0" xfId="0" applyNumberFormat="1" applyFont="1" applyBorder="1" applyAlignment="1">
      <alignment horizontal="center" vertical="center"/>
    </xf>
    <xf numFmtId="0" fontId="21" fillId="0" borderId="0" xfId="0" applyFont="1" applyAlignment="1">
      <alignment wrapText="1"/>
    </xf>
    <xf numFmtId="44" fontId="21" fillId="0" borderId="0" xfId="0" applyNumberFormat="1" applyFont="1" applyAlignment="1">
      <alignment wrapText="1"/>
    </xf>
    <xf numFmtId="1" fontId="21" fillId="0" borderId="0" xfId="0" applyNumberFormat="1" applyFont="1" applyAlignment="1">
      <alignment wrapText="1"/>
    </xf>
    <xf numFmtId="0" fontId="21" fillId="0" borderId="10" xfId="0" applyFont="1" applyBorder="1" applyAlignment="1">
      <alignment horizontal="center" wrapText="1"/>
    </xf>
    <xf numFmtId="0" fontId="21" fillId="0" borderId="0" xfId="0" applyFont="1" applyAlignment="1">
      <alignment wrapText="1"/>
    </xf>
    <xf numFmtId="0" fontId="21" fillId="0" borderId="10" xfId="0" applyFont="1" applyBorder="1" applyAlignment="1">
      <alignment wrapText="1"/>
    </xf>
    <xf numFmtId="0" fontId="21" fillId="0" borderId="0" xfId="0" applyFont="1" applyAlignment="1">
      <alignment horizontal="center" wrapText="1"/>
    </xf>
    <xf numFmtId="1" fontId="21" fillId="0" borderId="10" xfId="0" applyNumberFormat="1" applyFont="1" applyBorder="1" applyAlignment="1">
      <alignment horizontal="center"/>
    </xf>
    <xf numFmtId="44" fontId="21" fillId="0" borderId="10" xfId="0" applyNumberFormat="1" applyFont="1" applyBorder="1" applyAlignment="1">
      <alignment horizontal="center"/>
    </xf>
    <xf numFmtId="44" fontId="22" fillId="0" borderId="10" xfId="0" applyNumberFormat="1" applyFont="1" applyBorder="1" applyAlignment="1">
      <alignment horizontal="center"/>
    </xf>
    <xf numFmtId="0" fontId="22" fillId="0" borderId="0" xfId="0" applyFont="1" applyAlignment="1">
      <alignment/>
    </xf>
    <xf numFmtId="44" fontId="22" fillId="0" borderId="11" xfId="0" applyNumberFormat="1" applyFont="1" applyBorder="1" applyAlignment="1">
      <alignment horizontal="center"/>
    </xf>
    <xf numFmtId="44" fontId="21" fillId="0" borderId="0" xfId="0" applyNumberFormat="1" applyFont="1" applyAlignment="1">
      <alignment horizontal="center"/>
    </xf>
    <xf numFmtId="44" fontId="21" fillId="0" borderId="0" xfId="0" applyNumberFormat="1" applyFont="1" applyAlignment="1">
      <alignment/>
    </xf>
    <xf numFmtId="44" fontId="22" fillId="0" borderId="10" xfId="0" applyNumberFormat="1" applyFont="1" applyBorder="1" applyAlignment="1">
      <alignment horizontal="center"/>
    </xf>
    <xf numFmtId="0" fontId="22" fillId="0" borderId="0" xfId="0" applyFont="1" applyAlignment="1">
      <alignment/>
    </xf>
    <xf numFmtId="44" fontId="21" fillId="0" borderId="10" xfId="53" applyNumberFormat="1" applyFont="1" applyFill="1" applyBorder="1" applyAlignment="1" applyProtection="1">
      <alignment horizontal="center"/>
      <protection hidden="1"/>
    </xf>
    <xf numFmtId="44" fontId="22" fillId="0" borderId="10" xfId="53" applyNumberFormat="1" applyFont="1" applyFill="1" applyBorder="1" applyAlignment="1" applyProtection="1">
      <alignment horizontal="center"/>
      <protection hidden="1"/>
    </xf>
    <xf numFmtId="0" fontId="26" fillId="0" borderId="10" xfId="54" applyFont="1" applyFill="1" applyBorder="1" applyAlignment="1" applyProtection="1">
      <alignment horizontal="left" vertical="center" wrapText="1"/>
      <protection locked="0"/>
    </xf>
    <xf numFmtId="44" fontId="26" fillId="0" borderId="10" xfId="42" applyNumberFormat="1" applyFont="1" applyBorder="1" applyAlignment="1">
      <alignment horizontal="center"/>
    </xf>
    <xf numFmtId="44" fontId="26" fillId="0" borderId="10" xfId="0" applyNumberFormat="1" applyFont="1" applyBorder="1" applyAlignment="1">
      <alignment/>
    </xf>
    <xf numFmtId="44" fontId="26" fillId="0" borderId="10" xfId="0" applyNumberFormat="1" applyFont="1" applyBorder="1" applyAlignment="1">
      <alignment horizontal="center"/>
    </xf>
    <xf numFmtId="44" fontId="25" fillId="0" borderId="10" xfId="0" applyNumberFormat="1" applyFont="1" applyBorder="1" applyAlignment="1">
      <alignment/>
    </xf>
    <xf numFmtId="0" fontId="23" fillId="0" borderId="10" xfId="54" applyFont="1" applyFill="1" applyBorder="1" applyAlignment="1" applyProtection="1">
      <alignment horizontal="left" vertical="center" wrapText="1"/>
      <protection locked="0"/>
    </xf>
    <xf numFmtId="0" fontId="21" fillId="0" borderId="10" xfId="52" applyFont="1" applyBorder="1" applyAlignment="1">
      <alignment horizontal="center"/>
      <protection/>
    </xf>
    <xf numFmtId="0" fontId="21" fillId="0" borderId="10" xfId="53" applyFont="1" applyFill="1" applyBorder="1" applyAlignment="1" applyProtection="1">
      <alignment horizontal="left" wrapText="1"/>
      <protection hidden="1"/>
    </xf>
    <xf numFmtId="164" fontId="21" fillId="0" borderId="10" xfId="53" applyNumberFormat="1" applyFont="1" applyFill="1" applyBorder="1" applyAlignment="1" applyProtection="1">
      <alignment horizontal="center"/>
      <protection hidden="1"/>
    </xf>
    <xf numFmtId="165" fontId="21" fillId="0" borderId="10" xfId="53" applyNumberFormat="1" applyFont="1" applyFill="1" applyBorder="1" applyAlignment="1" applyProtection="1">
      <alignment horizontal="center"/>
      <protection hidden="1"/>
    </xf>
    <xf numFmtId="44" fontId="22" fillId="0" borderId="10" xfId="53" applyNumberFormat="1" applyFont="1" applyFill="1" applyBorder="1" applyAlignment="1" applyProtection="1">
      <alignment horizontal="center"/>
      <protection hidden="1"/>
    </xf>
    <xf numFmtId="0" fontId="21" fillId="0" borderId="10" xfId="53" applyFont="1" applyFill="1" applyBorder="1" applyAlignment="1" applyProtection="1">
      <alignment horizontal="left"/>
      <protection hidden="1"/>
    </xf>
    <xf numFmtId="0" fontId="21" fillId="0" borderId="0" xfId="0" applyFont="1" applyAlignment="1">
      <alignment horizontal="left" wrapText="1"/>
    </xf>
    <xf numFmtId="0" fontId="21" fillId="0" borderId="0" xfId="0" applyFont="1" applyAlignment="1">
      <alignment horizontal="left"/>
    </xf>
    <xf numFmtId="0" fontId="21" fillId="0" borderId="10" xfId="53" applyNumberFormat="1" applyFont="1" applyFill="1" applyBorder="1" applyAlignment="1" applyProtection="1">
      <alignment horizontal="center"/>
      <protection hidden="1"/>
    </xf>
    <xf numFmtId="44" fontId="21" fillId="0" borderId="10" xfId="0" applyNumberFormat="1" applyFont="1" applyBorder="1" applyAlignment="1" applyProtection="1">
      <alignment horizontal="center" vertical="center"/>
      <protection locked="0"/>
    </xf>
    <xf numFmtId="0" fontId="21" fillId="0" borderId="0" xfId="0" applyFont="1" applyAlignment="1">
      <alignment horizontal="center" wrapText="1"/>
    </xf>
    <xf numFmtId="0" fontId="23" fillId="0" borderId="10" xfId="0" applyFont="1" applyBorder="1" applyAlignment="1">
      <alignment horizontal="left" wrapText="1"/>
    </xf>
    <xf numFmtId="44" fontId="22" fillId="0" borderId="11" xfId="0" applyNumberFormat="1" applyFont="1" applyBorder="1" applyAlignment="1">
      <alignment horizontal="center"/>
    </xf>
    <xf numFmtId="0" fontId="21" fillId="0" borderId="12" xfId="0" applyFont="1" applyBorder="1" applyAlignment="1">
      <alignment horizontal="left"/>
    </xf>
    <xf numFmtId="0" fontId="27" fillId="5" borderId="0" xfId="0" applyFont="1" applyFill="1" applyAlignment="1">
      <alignment/>
    </xf>
    <xf numFmtId="0" fontId="27" fillId="5" borderId="0" xfId="0" applyFont="1" applyFill="1" applyAlignment="1">
      <alignment wrapText="1"/>
    </xf>
    <xf numFmtId="44" fontId="21" fillId="0" borderId="0" xfId="54" applyNumberFormat="1" applyFont="1" applyFill="1" applyBorder="1" applyAlignment="1">
      <alignment horizontal="center"/>
      <protection/>
    </xf>
    <xf numFmtId="0" fontId="23" fillId="0" borderId="11" xfId="54" applyFont="1" applyFill="1" applyBorder="1" applyAlignment="1" applyProtection="1">
      <alignment horizontal="left" vertical="center" wrapText="1"/>
      <protection locked="0"/>
    </xf>
    <xf numFmtId="0" fontId="23" fillId="0" borderId="11" xfId="54" applyFont="1" applyFill="1" applyBorder="1" applyAlignment="1" applyProtection="1">
      <alignment horizontal="center" vertical="center" wrapText="1"/>
      <protection locked="0"/>
    </xf>
    <xf numFmtId="44" fontId="21" fillId="0" borderId="11" xfId="54" applyNumberFormat="1" applyFont="1" applyFill="1" applyBorder="1" applyAlignment="1" applyProtection="1">
      <alignment horizontal="center" vertical="center"/>
      <protection locked="0"/>
    </xf>
    <xf numFmtId="44" fontId="21" fillId="0" borderId="11" xfId="54" applyNumberFormat="1" applyFont="1" applyFill="1" applyBorder="1" applyAlignment="1">
      <alignment horizontal="center" vertical="center"/>
      <protection/>
    </xf>
    <xf numFmtId="0" fontId="22" fillId="0" borderId="0" xfId="54" applyFont="1" applyFill="1" applyBorder="1" applyAlignment="1">
      <alignment vertical="center" wrapText="1"/>
      <protection/>
    </xf>
    <xf numFmtId="0" fontId="21" fillId="0" borderId="0" xfId="54" applyFont="1" applyFill="1" applyAlignment="1">
      <alignment horizontal="center" vertical="center"/>
      <protection/>
    </xf>
    <xf numFmtId="0" fontId="21" fillId="0" borderId="11" xfId="54" applyFont="1" applyFill="1" applyBorder="1" applyAlignment="1">
      <alignment horizontal="center" vertical="center"/>
      <protection/>
    </xf>
    <xf numFmtId="0" fontId="21" fillId="0" borderId="11" xfId="54" applyFont="1" applyFill="1" applyBorder="1" applyAlignment="1" applyProtection="1">
      <alignment horizontal="center" vertical="center"/>
      <protection locked="0"/>
    </xf>
    <xf numFmtId="1" fontId="21" fillId="0" borderId="11" xfId="54" applyNumberFormat="1" applyFont="1" applyFill="1" applyBorder="1" applyAlignment="1">
      <alignment horizontal="center" vertical="center"/>
      <protection/>
    </xf>
    <xf numFmtId="0" fontId="21" fillId="0" borderId="0" xfId="54" applyFont="1" applyFill="1" applyBorder="1" applyAlignment="1">
      <alignment horizontal="center" vertical="center"/>
      <protection/>
    </xf>
    <xf numFmtId="0" fontId="21" fillId="0" borderId="10" xfId="54" applyFont="1" applyFill="1" applyBorder="1" applyAlignment="1">
      <alignment horizontal="center" vertical="center"/>
      <protection/>
    </xf>
    <xf numFmtId="1" fontId="21" fillId="0" borderId="10" xfId="54" applyNumberFormat="1" applyFont="1" applyFill="1" applyBorder="1" applyAlignment="1">
      <alignment horizontal="center" vertical="center"/>
      <protection/>
    </xf>
    <xf numFmtId="1" fontId="22" fillId="0" borderId="10" xfId="54" applyNumberFormat="1" applyFont="1" applyFill="1" applyBorder="1" applyAlignment="1">
      <alignment horizontal="center" vertical="center"/>
      <protection/>
    </xf>
    <xf numFmtId="0" fontId="22" fillId="0" borderId="10" xfId="54" applyFont="1" applyFill="1" applyBorder="1" applyAlignment="1">
      <alignment horizontal="center" vertical="center"/>
      <protection/>
    </xf>
    <xf numFmtId="0" fontId="22" fillId="0" borderId="0" xfId="54" applyFont="1" applyFill="1" applyBorder="1" applyAlignment="1">
      <alignment horizontal="center" vertical="center"/>
      <protection/>
    </xf>
    <xf numFmtId="0" fontId="21" fillId="0" borderId="0" xfId="54" applyFont="1" applyFill="1" applyAlignment="1">
      <alignment horizontal="left" vertical="center"/>
      <protection/>
    </xf>
    <xf numFmtId="0" fontId="31" fillId="0" borderId="0" xfId="54" applyFont="1" applyFill="1" applyAlignment="1">
      <alignment horizontal="center" vertical="center" wrapText="1"/>
      <protection/>
    </xf>
    <xf numFmtId="0" fontId="23" fillId="0" borderId="0" xfId="54" applyFont="1" applyFill="1" applyAlignment="1">
      <alignment horizontal="center" vertical="center"/>
      <protection/>
    </xf>
    <xf numFmtId="0" fontId="26" fillId="0" borderId="11" xfId="54" applyFont="1" applyFill="1" applyBorder="1" applyAlignment="1" applyProtection="1">
      <alignment horizontal="left" vertical="center" wrapText="1"/>
      <protection locked="0"/>
    </xf>
    <xf numFmtId="0" fontId="21" fillId="0" borderId="0" xfId="0" applyFont="1" applyBorder="1" applyAlignment="1">
      <alignment/>
    </xf>
    <xf numFmtId="0" fontId="21" fillId="0" borderId="10" xfId="53" applyFont="1" applyFill="1" applyBorder="1" applyAlignment="1" applyProtection="1">
      <alignment wrapText="1"/>
      <protection hidden="1"/>
    </xf>
    <xf numFmtId="0" fontId="23" fillId="0" borderId="10" xfId="0" applyFont="1" applyBorder="1" applyAlignment="1">
      <alignment/>
    </xf>
    <xf numFmtId="0" fontId="21" fillId="0" borderId="10" xfId="0" applyFont="1" applyBorder="1" applyAlignment="1">
      <alignment/>
    </xf>
    <xf numFmtId="3" fontId="21" fillId="0" borderId="10" xfId="0" applyNumberFormat="1" applyFont="1" applyBorder="1" applyAlignment="1" applyProtection="1">
      <alignment horizontal="center" vertical="center"/>
      <protection locked="0"/>
    </xf>
    <xf numFmtId="44" fontId="27" fillId="4" borderId="10" xfId="54" applyNumberFormat="1" applyFont="1" applyFill="1" applyBorder="1" applyAlignment="1">
      <alignment horizontal="center" wrapText="1"/>
      <protection/>
    </xf>
    <xf numFmtId="1" fontId="27" fillId="4" borderId="10" xfId="54" applyNumberFormat="1" applyFont="1" applyFill="1" applyBorder="1" applyAlignment="1">
      <alignment horizontal="center" wrapText="1"/>
      <protection/>
    </xf>
    <xf numFmtId="0" fontId="21" fillId="4" borderId="0" xfId="54" applyFont="1" applyFill="1" applyAlignment="1">
      <alignment horizontal="center"/>
      <protection/>
    </xf>
    <xf numFmtId="0" fontId="27" fillId="4" borderId="10" xfId="53" applyFont="1" applyFill="1" applyBorder="1" applyAlignment="1" applyProtection="1">
      <alignment horizontal="center" vertical="center" wrapText="1"/>
      <protection hidden="1"/>
    </xf>
    <xf numFmtId="3" fontId="27" fillId="4" borderId="10" xfId="53" applyNumberFormat="1" applyFont="1" applyFill="1" applyBorder="1" applyAlignment="1" applyProtection="1">
      <alignment horizontal="center" vertical="center" wrapText="1"/>
      <protection hidden="1"/>
    </xf>
    <xf numFmtId="44" fontId="27" fillId="4" borderId="10" xfId="53" applyNumberFormat="1" applyFont="1" applyFill="1" applyBorder="1" applyAlignment="1" applyProtection="1">
      <alignment horizontal="center" vertical="center" wrapText="1"/>
      <protection hidden="1"/>
    </xf>
    <xf numFmtId="4" fontId="27" fillId="4" borderId="10" xfId="53" applyNumberFormat="1" applyFont="1" applyFill="1" applyBorder="1" applyAlignment="1" applyProtection="1">
      <alignment horizontal="center" vertical="center" wrapText="1"/>
      <protection hidden="1"/>
    </xf>
    <xf numFmtId="0" fontId="27" fillId="4" borderId="0" xfId="0" applyFont="1" applyFill="1" applyAlignment="1">
      <alignment/>
    </xf>
    <xf numFmtId="0" fontId="27" fillId="4" borderId="10" xfId="0" applyFont="1" applyFill="1" applyBorder="1" applyAlignment="1">
      <alignment horizontal="center" wrapText="1"/>
    </xf>
    <xf numFmtId="0" fontId="27" fillId="4" borderId="10" xfId="0" applyFont="1" applyFill="1" applyBorder="1" applyAlignment="1">
      <alignment horizontal="center" vertical="center" wrapText="1"/>
    </xf>
    <xf numFmtId="44" fontId="27" fillId="4" borderId="10" xfId="0" applyNumberFormat="1" applyFont="1" applyFill="1" applyBorder="1" applyAlignment="1">
      <alignment horizontal="center" wrapText="1"/>
    </xf>
    <xf numFmtId="1" fontId="27" fillId="4" borderId="10" xfId="0" applyNumberFormat="1" applyFont="1" applyFill="1" applyBorder="1" applyAlignment="1">
      <alignment horizontal="center" wrapText="1"/>
    </xf>
    <xf numFmtId="0" fontId="21" fillId="4" borderId="0" xfId="0" applyFont="1" applyFill="1" applyAlignment="1">
      <alignment/>
    </xf>
    <xf numFmtId="0" fontId="21" fillId="0" borderId="0" xfId="0" applyFont="1" applyFill="1" applyAlignment="1">
      <alignment/>
    </xf>
    <xf numFmtId="0" fontId="27" fillId="0" borderId="0" xfId="0" applyFont="1" applyFill="1" applyAlignment="1">
      <alignment wrapText="1"/>
    </xf>
    <xf numFmtId="0" fontId="22" fillId="0" borderId="0" xfId="0" applyFont="1" applyFill="1" applyAlignment="1">
      <alignment/>
    </xf>
    <xf numFmtId="0" fontId="22" fillId="0" borderId="0" xfId="0" applyFont="1" applyFill="1" applyAlignment="1">
      <alignment/>
    </xf>
    <xf numFmtId="0" fontId="21" fillId="0" borderId="10" xfId="0" applyFont="1" applyFill="1" applyBorder="1" applyAlignment="1">
      <alignment/>
    </xf>
    <xf numFmtId="0" fontId="27" fillId="4" borderId="10" xfId="0" applyFont="1" applyFill="1" applyBorder="1" applyAlignment="1">
      <alignment horizontal="left" vertical="center" wrapText="1"/>
    </xf>
    <xf numFmtId="44" fontId="27" fillId="4" borderId="10" xfId="0" applyNumberFormat="1" applyFont="1" applyFill="1" applyBorder="1" applyAlignment="1">
      <alignment horizontal="center" vertical="center" wrapText="1"/>
    </xf>
    <xf numFmtId="1" fontId="27" fillId="4" borderId="10" xfId="0" applyNumberFormat="1" applyFont="1" applyFill="1" applyBorder="1" applyAlignment="1">
      <alignment horizontal="center" vertical="center" wrapText="1"/>
    </xf>
    <xf numFmtId="0" fontId="27" fillId="4" borderId="0" xfId="0" applyFont="1" applyFill="1" applyAlignment="1">
      <alignment vertical="center" wrapText="1"/>
    </xf>
    <xf numFmtId="0" fontId="27" fillId="4" borderId="10" xfId="52" applyFont="1" applyFill="1" applyBorder="1" applyAlignment="1">
      <alignment horizontal="center"/>
      <protection/>
    </xf>
    <xf numFmtId="0" fontId="27" fillId="4" borderId="10" xfId="53" applyFont="1" applyFill="1" applyBorder="1" applyAlignment="1" applyProtection="1">
      <alignment horizontal="left" vertical="center" wrapText="1"/>
      <protection hidden="1"/>
    </xf>
    <xf numFmtId="0" fontId="27" fillId="4" borderId="10" xfId="0" applyFont="1" applyFill="1" applyBorder="1" applyAlignment="1">
      <alignment wrapText="1"/>
    </xf>
    <xf numFmtId="44" fontId="27" fillId="4" borderId="10" xfId="0" applyNumberFormat="1" applyFont="1" applyFill="1" applyBorder="1" applyAlignment="1">
      <alignment wrapText="1"/>
    </xf>
    <xf numFmtId="1" fontId="27" fillId="4" borderId="10" xfId="0" applyNumberFormat="1" applyFont="1" applyFill="1" applyBorder="1" applyAlignment="1">
      <alignment horizontal="left" wrapText="1"/>
    </xf>
    <xf numFmtId="0" fontId="34" fillId="0" borderId="0" xfId="54" applyFont="1" applyFill="1" applyAlignment="1">
      <alignment horizontal="center"/>
      <protection/>
    </xf>
    <xf numFmtId="0" fontId="27" fillId="0" borderId="0" xfId="54" applyFont="1" applyFill="1" applyAlignment="1">
      <alignment horizontal="center"/>
      <protection/>
    </xf>
    <xf numFmtId="0" fontId="27" fillId="4" borderId="10" xfId="54" applyFont="1" applyFill="1" applyBorder="1" applyAlignment="1">
      <alignment horizontal="center" vertical="center" wrapText="1"/>
      <protection/>
    </xf>
    <xf numFmtId="44" fontId="27" fillId="4" borderId="10" xfId="54" applyNumberFormat="1" applyFont="1" applyFill="1" applyBorder="1" applyAlignment="1">
      <alignment horizontal="center" vertical="center" wrapText="1"/>
      <protection/>
    </xf>
    <xf numFmtId="1" fontId="27" fillId="4" borderId="10" xfId="54" applyNumberFormat="1" applyFont="1" applyFill="1" applyBorder="1" applyAlignment="1">
      <alignment horizontal="center" vertical="center" wrapText="1"/>
      <protection/>
    </xf>
    <xf numFmtId="0" fontId="27" fillId="4" borderId="10" xfId="54" applyFont="1" applyFill="1" applyBorder="1" applyAlignment="1">
      <alignment horizontal="center" vertical="center"/>
      <protection/>
    </xf>
    <xf numFmtId="3" fontId="21" fillId="0" borderId="10" xfId="0" applyNumberFormat="1" applyFont="1" applyBorder="1" applyAlignment="1">
      <alignment horizontal="center"/>
    </xf>
    <xf numFmtId="0" fontId="23" fillId="0" borderId="10" xfId="0" applyFont="1" applyFill="1" applyBorder="1" applyAlignment="1">
      <alignment/>
    </xf>
    <xf numFmtId="0" fontId="27" fillId="4" borderId="0" xfId="0" applyFont="1" applyFill="1" applyAlignment="1">
      <alignment vertical="center"/>
    </xf>
    <xf numFmtId="4" fontId="21" fillId="0" borderId="0" xfId="0" applyNumberFormat="1" applyFont="1" applyAlignment="1">
      <alignment horizontal="center"/>
    </xf>
    <xf numFmtId="0" fontId="26" fillId="0" borderId="10" xfId="0" applyFont="1" applyBorder="1" applyAlignment="1">
      <alignment horizontal="left" wrapText="1"/>
    </xf>
    <xf numFmtId="3" fontId="26" fillId="0" borderId="10" xfId="0" applyNumberFormat="1" applyFont="1" applyBorder="1" applyAlignment="1">
      <alignment horizontal="center"/>
    </xf>
    <xf numFmtId="0" fontId="26" fillId="0" borderId="10" xfId="0" applyFont="1" applyBorder="1" applyAlignment="1">
      <alignment horizontal="left" vertical="center" wrapText="1"/>
    </xf>
    <xf numFmtId="3" fontId="26" fillId="0" borderId="10" xfId="0" applyNumberFormat="1" applyFont="1" applyBorder="1" applyAlignment="1">
      <alignment horizontal="center" vertical="center"/>
    </xf>
    <xf numFmtId="0" fontId="23" fillId="0" borderId="0" xfId="0" applyFont="1" applyFill="1" applyAlignment="1" applyProtection="1">
      <alignment/>
      <protection/>
    </xf>
    <xf numFmtId="0" fontId="27" fillId="0" borderId="10" xfId="54" applyFont="1" applyFill="1" applyBorder="1" applyAlignment="1" applyProtection="1">
      <alignment horizontal="center" wrapText="1"/>
      <protection locked="0"/>
    </xf>
    <xf numFmtId="0" fontId="21" fillId="0" borderId="10" xfId="54" applyFont="1" applyFill="1" applyBorder="1" applyAlignment="1" applyProtection="1">
      <alignment horizontal="center" vertical="center" wrapText="1"/>
      <protection locked="0"/>
    </xf>
    <xf numFmtId="3" fontId="23" fillId="0" borderId="10" xfId="54" applyNumberFormat="1" applyFont="1" applyFill="1" applyBorder="1" applyAlignment="1" applyProtection="1">
      <alignment horizontal="center" vertical="center" wrapText="1"/>
      <protection locked="0"/>
    </xf>
    <xf numFmtId="0" fontId="23" fillId="0" borderId="10" xfId="54" applyFont="1" applyFill="1" applyBorder="1" applyAlignment="1" applyProtection="1">
      <alignment horizontal="center"/>
      <protection locked="0"/>
    </xf>
    <xf numFmtId="3" fontId="27" fillId="0" borderId="10" xfId="54" applyNumberFormat="1" applyFont="1" applyFill="1" applyBorder="1" applyAlignment="1" applyProtection="1">
      <alignment horizontal="center" vertical="center" wrapText="1"/>
      <protection locked="0"/>
    </xf>
    <xf numFmtId="0" fontId="26" fillId="0" borderId="10" xfId="54" applyFont="1" applyFill="1" applyBorder="1" applyAlignment="1" applyProtection="1" quotePrefix="1">
      <alignment horizontal="center" vertical="center" wrapText="1"/>
      <protection locked="0"/>
    </xf>
    <xf numFmtId="3" fontId="26" fillId="0" borderId="10" xfId="54" applyNumberFormat="1" applyFont="1" applyFill="1" applyBorder="1" applyAlignment="1" applyProtection="1">
      <alignment horizontal="left" vertical="center" wrapText="1"/>
      <protection locked="0"/>
    </xf>
    <xf numFmtId="0" fontId="27" fillId="0" borderId="10" xfId="54" applyFont="1" applyFill="1" applyBorder="1" applyAlignment="1" applyProtection="1">
      <alignment horizontal="center" wrapText="1"/>
      <protection locked="0"/>
    </xf>
    <xf numFmtId="3" fontId="23" fillId="0" borderId="10" xfId="54" applyNumberFormat="1" applyFont="1" applyFill="1" applyBorder="1" applyAlignment="1" applyProtection="1">
      <alignment horizontal="center" vertical="center" wrapText="1"/>
      <protection locked="0"/>
    </xf>
    <xf numFmtId="3" fontId="21" fillId="0" borderId="10" xfId="54" applyNumberFormat="1" applyFont="1" applyFill="1" applyBorder="1" applyAlignment="1" applyProtection="1">
      <alignment horizontal="center" vertical="center" wrapText="1"/>
      <protection locked="0"/>
    </xf>
    <xf numFmtId="3" fontId="23" fillId="0" borderId="10" xfId="54" applyNumberFormat="1" applyFont="1" applyFill="1" applyBorder="1" applyAlignment="1" applyProtection="1">
      <alignment horizontal="center" wrapText="1"/>
      <protection locked="0"/>
    </xf>
    <xf numFmtId="3" fontId="21" fillId="0" borderId="10" xfId="54" applyNumberFormat="1" applyFont="1" applyFill="1" applyBorder="1" applyAlignment="1" applyProtection="1">
      <alignment horizontal="center" wrapText="1"/>
      <protection locked="0"/>
    </xf>
    <xf numFmtId="0" fontId="26" fillId="0" borderId="10" xfId="54" applyFont="1" applyFill="1" applyBorder="1" applyAlignment="1" applyProtection="1">
      <alignment horizontal="center" vertical="center" wrapText="1"/>
      <protection locked="0"/>
    </xf>
    <xf numFmtId="0" fontId="26" fillId="0" borderId="0" xfId="54" applyFont="1" applyFill="1" applyAlignment="1">
      <alignment horizontal="center" wrapText="1"/>
      <protection/>
    </xf>
    <xf numFmtId="0" fontId="26" fillId="0" borderId="0" xfId="54" applyFont="1" applyFill="1" applyAlignment="1">
      <alignment horizontal="center"/>
      <protection/>
    </xf>
    <xf numFmtId="0" fontId="26" fillId="0" borderId="10" xfId="0" applyFont="1" applyBorder="1" applyAlignment="1" applyProtection="1">
      <alignment vertical="center" wrapText="1"/>
      <protection locked="0"/>
    </xf>
    <xf numFmtId="165" fontId="21" fillId="0" borderId="10" xfId="53" applyNumberFormat="1" applyFont="1" applyFill="1" applyBorder="1" applyAlignment="1" applyProtection="1">
      <alignment horizontal="right"/>
      <protection hidden="1"/>
    </xf>
    <xf numFmtId="0" fontId="27" fillId="4" borderId="11" xfId="0" applyFont="1" applyFill="1" applyBorder="1" applyAlignment="1">
      <alignment horizontal="center" vertical="center"/>
    </xf>
    <xf numFmtId="0" fontId="27" fillId="4" borderId="11" xfId="53" applyFont="1" applyFill="1" applyBorder="1" applyAlignment="1" applyProtection="1">
      <alignment horizontal="center" vertical="center" wrapText="1"/>
      <protection hidden="1"/>
    </xf>
    <xf numFmtId="3" fontId="27" fillId="4" borderId="11" xfId="53" applyNumberFormat="1" applyFont="1" applyFill="1" applyBorder="1" applyAlignment="1" applyProtection="1">
      <alignment horizontal="center" vertical="center" wrapText="1"/>
      <protection hidden="1"/>
    </xf>
    <xf numFmtId="4" fontId="27" fillId="4" borderId="11" xfId="0" applyNumberFormat="1" applyFont="1" applyFill="1" applyBorder="1" applyAlignment="1">
      <alignment horizontal="center" vertical="center" wrapText="1"/>
    </xf>
    <xf numFmtId="1" fontId="27" fillId="4" borderId="11" xfId="53" applyNumberFormat="1" applyFont="1" applyFill="1" applyBorder="1" applyAlignment="1" applyProtection="1">
      <alignment horizontal="center" vertical="center" wrapText="1"/>
      <protection hidden="1"/>
    </xf>
    <xf numFmtId="44" fontId="27" fillId="4" borderId="11" xfId="53" applyNumberFormat="1" applyFont="1" applyFill="1" applyBorder="1" applyAlignment="1" applyProtection="1">
      <alignment horizontal="center" vertical="center" wrapText="1"/>
      <protection hidden="1"/>
    </xf>
    <xf numFmtId="0" fontId="27" fillId="4" borderId="11" xfId="0" applyFont="1" applyFill="1" applyBorder="1" applyAlignment="1">
      <alignment vertical="center"/>
    </xf>
    <xf numFmtId="0" fontId="26" fillId="0" borderId="10" xfId="54" applyFont="1" applyFill="1" applyBorder="1" applyAlignment="1" applyProtection="1">
      <alignment horizontal="center" vertical="center" wrapText="1"/>
      <protection locked="0"/>
    </xf>
    <xf numFmtId="0" fontId="21" fillId="24" borderId="10" xfId="0" applyFont="1" applyFill="1" applyBorder="1" applyAlignment="1">
      <alignment horizontal="center"/>
    </xf>
    <xf numFmtId="0" fontId="47" fillId="0" borderId="0" xfId="0" applyFont="1" applyAlignment="1">
      <alignment horizontal="center" vertical="center" wrapText="1"/>
    </xf>
    <xf numFmtId="0" fontId="27" fillId="4" borderId="0" xfId="0" applyFont="1" applyFill="1" applyAlignment="1">
      <alignment horizontal="center" vertical="center" wrapText="1"/>
    </xf>
    <xf numFmtId="0" fontId="21" fillId="0" borderId="10" xfId="0" applyFont="1" applyBorder="1" applyAlignment="1">
      <alignment horizontal="center" vertical="center" wrapText="1"/>
    </xf>
    <xf numFmtId="0" fontId="21" fillId="0" borderId="10" xfId="0" applyFont="1" applyBorder="1" applyAlignment="1" applyProtection="1">
      <alignment horizontal="left" vertical="center" wrapText="1"/>
      <protection locked="0"/>
    </xf>
    <xf numFmtId="44" fontId="21" fillId="0" borderId="10" xfId="0" applyNumberFormat="1" applyFont="1" applyBorder="1" applyAlignment="1" applyProtection="1">
      <alignment horizontal="center" vertical="center" wrapText="1"/>
      <protection locked="0"/>
    </xf>
    <xf numFmtId="44" fontId="21" fillId="0" borderId="10" xfId="53" applyNumberFormat="1" applyFont="1" applyFill="1" applyBorder="1" applyAlignment="1" applyProtection="1">
      <alignment horizontal="center"/>
      <protection hidden="1"/>
    </xf>
    <xf numFmtId="0" fontId="21" fillId="0" borderId="0" xfId="0" applyFont="1" applyBorder="1" applyAlignment="1">
      <alignment horizontal="center" vertical="center" wrapText="1"/>
    </xf>
    <xf numFmtId="44" fontId="21" fillId="0" borderId="10" xfId="0" applyNumberFormat="1" applyFont="1" applyBorder="1" applyAlignment="1">
      <alignment horizontal="center" vertical="center" wrapText="1"/>
    </xf>
    <xf numFmtId="0" fontId="21" fillId="0" borderId="0" xfId="0" applyFont="1" applyAlignment="1">
      <alignment horizontal="center" vertical="center" wrapText="1"/>
    </xf>
    <xf numFmtId="0" fontId="21" fillId="0" borderId="0" xfId="0" applyFont="1" applyAlignment="1">
      <alignment horizontal="left" vertical="center" wrapText="1"/>
    </xf>
    <xf numFmtId="44" fontId="21" fillId="0" borderId="0" xfId="0" applyNumberFormat="1" applyFont="1" applyAlignment="1">
      <alignment horizontal="center" vertical="center" wrapText="1"/>
    </xf>
    <xf numFmtId="1" fontId="21" fillId="0" borderId="0" xfId="0" applyNumberFormat="1" applyFont="1" applyAlignment="1">
      <alignment horizontal="center" vertical="center" wrapText="1"/>
    </xf>
    <xf numFmtId="0" fontId="22" fillId="0" borderId="13" xfId="53" applyFont="1" applyFill="1" applyBorder="1" applyAlignment="1" applyProtection="1">
      <alignment horizontal="left" wrapText="1"/>
      <protection hidden="1"/>
    </xf>
    <xf numFmtId="0" fontId="22" fillId="0" borderId="14" xfId="53" applyFont="1" applyFill="1" applyBorder="1" applyAlignment="1" applyProtection="1">
      <alignment horizontal="left" wrapText="1"/>
      <protection hidden="1"/>
    </xf>
    <xf numFmtId="0" fontId="22" fillId="0" borderId="15" xfId="53" applyFont="1" applyFill="1" applyBorder="1" applyAlignment="1" applyProtection="1">
      <alignment wrapText="1"/>
      <protection hidden="1"/>
    </xf>
    <xf numFmtId="168" fontId="21" fillId="0" borderId="10" xfId="42" applyNumberFormat="1" applyFont="1" applyBorder="1" applyAlignment="1" applyProtection="1">
      <alignment horizontal="center" vertical="center"/>
      <protection locked="0"/>
    </xf>
    <xf numFmtId="0" fontId="22" fillId="0" borderId="13" xfId="0" applyFont="1" applyBorder="1" applyAlignment="1">
      <alignment/>
    </xf>
    <xf numFmtId="0" fontId="22" fillId="0" borderId="14" xfId="0" applyFont="1" applyBorder="1" applyAlignment="1">
      <alignment/>
    </xf>
    <xf numFmtId="0" fontId="22" fillId="0" borderId="13" xfId="0" applyFont="1" applyBorder="1" applyAlignment="1">
      <alignment/>
    </xf>
    <xf numFmtId="0" fontId="22" fillId="0" borderId="14" xfId="0" applyFont="1" applyBorder="1" applyAlignment="1">
      <alignment/>
    </xf>
    <xf numFmtId="0" fontId="22" fillId="0" borderId="13" xfId="52" applyFont="1" applyBorder="1" applyAlignment="1">
      <alignment/>
      <protection/>
    </xf>
    <xf numFmtId="0" fontId="22" fillId="0" borderId="14" xfId="52" applyFont="1" applyBorder="1" applyAlignment="1">
      <alignment/>
      <protection/>
    </xf>
    <xf numFmtId="0" fontId="22" fillId="0" borderId="15" xfId="53" applyFont="1" applyFill="1" applyBorder="1" applyAlignment="1" applyProtection="1">
      <alignment horizontal="center" wrapText="1"/>
      <protection hidden="1"/>
    </xf>
    <xf numFmtId="0" fontId="22" fillId="0" borderId="16" xfId="0" applyFont="1" applyBorder="1" applyAlignment="1">
      <alignment horizontal="center"/>
    </xf>
    <xf numFmtId="0" fontId="22" fillId="0" borderId="13" xfId="0" applyFont="1" applyBorder="1" applyAlignment="1">
      <alignment horizontal="center"/>
    </xf>
    <xf numFmtId="0" fontId="22" fillId="0" borderId="12" xfId="0" applyFont="1" applyBorder="1" applyAlignment="1">
      <alignment horizontal="center"/>
    </xf>
    <xf numFmtId="0" fontId="22" fillId="0" borderId="17" xfId="53" applyFont="1" applyFill="1" applyBorder="1" applyAlignment="1" applyProtection="1">
      <alignment horizontal="left" wrapText="1"/>
      <protection hidden="1"/>
    </xf>
    <xf numFmtId="0" fontId="28" fillId="0" borderId="10" xfId="0" applyFont="1" applyFill="1" applyBorder="1" applyAlignment="1">
      <alignment horizontal="left" wrapText="1"/>
    </xf>
    <xf numFmtId="0" fontId="22" fillId="0" borderId="17" xfId="53" applyFont="1" applyFill="1" applyBorder="1" applyAlignment="1" applyProtection="1">
      <alignment horizontal="center"/>
      <protection hidden="1"/>
    </xf>
    <xf numFmtId="0" fontId="22" fillId="0" borderId="13" xfId="53" applyFont="1" applyFill="1" applyBorder="1" applyAlignment="1" applyProtection="1">
      <alignment horizontal="center"/>
      <protection hidden="1"/>
    </xf>
    <xf numFmtId="0" fontId="22" fillId="0" borderId="17" xfId="0" applyFont="1" applyBorder="1" applyAlignment="1">
      <alignment horizontal="center"/>
    </xf>
    <xf numFmtId="0" fontId="26" fillId="0" borderId="17" xfId="52" applyFont="1" applyBorder="1" applyAlignment="1">
      <alignment horizontal="left" wrapText="1"/>
      <protection/>
    </xf>
    <xf numFmtId="0" fontId="26" fillId="0" borderId="13" xfId="52" applyFont="1" applyBorder="1" applyAlignment="1">
      <alignment horizontal="left" wrapText="1"/>
      <protection/>
    </xf>
    <xf numFmtId="0" fontId="26" fillId="0" borderId="14" xfId="52" applyFont="1" applyBorder="1" applyAlignment="1">
      <alignment horizontal="left" wrapText="1"/>
      <protection/>
    </xf>
    <xf numFmtId="0" fontId="22" fillId="0" borderId="16" xfId="0" applyFont="1" applyBorder="1" applyAlignment="1">
      <alignment horizontal="right"/>
    </xf>
    <xf numFmtId="0" fontId="22" fillId="0" borderId="13" xfId="0" applyFont="1" applyBorder="1" applyAlignment="1">
      <alignment horizontal="right"/>
    </xf>
    <xf numFmtId="0" fontId="22" fillId="0" borderId="12" xfId="0" applyFont="1" applyBorder="1" applyAlignment="1">
      <alignment horizontal="right"/>
    </xf>
    <xf numFmtId="0" fontId="21" fillId="0" borderId="18" xfId="0" applyFont="1" applyBorder="1" applyAlignment="1">
      <alignment horizontal="center" wrapText="1"/>
    </xf>
    <xf numFmtId="0" fontId="21" fillId="0" borderId="19" xfId="0" applyFont="1" applyBorder="1" applyAlignment="1">
      <alignment horizontal="center" wrapText="1"/>
    </xf>
    <xf numFmtId="0" fontId="22" fillId="0" borderId="10" xfId="0" applyFont="1" applyBorder="1" applyAlignment="1">
      <alignment horizontal="center"/>
    </xf>
    <xf numFmtId="0" fontId="22" fillId="0" borderId="16" xfId="0" applyFont="1" applyBorder="1" applyAlignment="1">
      <alignment horizontal="right"/>
    </xf>
    <xf numFmtId="0" fontId="22" fillId="0" borderId="13" xfId="0" applyFont="1" applyBorder="1" applyAlignment="1">
      <alignment horizontal="right"/>
    </xf>
    <xf numFmtId="0" fontId="22" fillId="0" borderId="12" xfId="0" applyFont="1" applyBorder="1" applyAlignment="1">
      <alignment horizontal="right"/>
    </xf>
    <xf numFmtId="0" fontId="22" fillId="0" borderId="20" xfId="0" applyFont="1" applyBorder="1" applyAlignment="1">
      <alignment horizontal="right"/>
    </xf>
    <xf numFmtId="0" fontId="22" fillId="0" borderId="15" xfId="0" applyFont="1" applyBorder="1" applyAlignment="1">
      <alignment horizontal="right"/>
    </xf>
    <xf numFmtId="0" fontId="22" fillId="0" borderId="21" xfId="0" applyFont="1" applyBorder="1" applyAlignment="1">
      <alignment horizontal="right"/>
    </xf>
    <xf numFmtId="0" fontId="21" fillId="0" borderId="10" xfId="0" applyFont="1" applyBorder="1" applyAlignment="1">
      <alignment horizontal="center"/>
    </xf>
    <xf numFmtId="0" fontId="21" fillId="0" borderId="10" xfId="0" applyFont="1" applyBorder="1" applyAlignment="1">
      <alignment horizontal="center" wrapText="1"/>
    </xf>
    <xf numFmtId="3" fontId="21" fillId="0" borderId="10" xfId="0" applyNumberFormat="1" applyFont="1" applyBorder="1" applyAlignment="1">
      <alignment horizontal="center" wrapText="1"/>
    </xf>
    <xf numFmtId="0" fontId="25" fillId="0" borderId="22" xfId="52" applyFont="1" applyBorder="1" applyAlignment="1">
      <alignment horizontal="left" wrapText="1"/>
      <protection/>
    </xf>
    <xf numFmtId="0" fontId="25" fillId="0" borderId="23" xfId="52" applyFont="1" applyBorder="1" applyAlignment="1">
      <alignment horizontal="left" wrapText="1"/>
      <protection/>
    </xf>
    <xf numFmtId="0" fontId="25" fillId="0" borderId="24" xfId="52" applyFont="1" applyBorder="1" applyAlignment="1">
      <alignment horizontal="left" wrapText="1"/>
      <protection/>
    </xf>
    <xf numFmtId="0" fontId="25" fillId="0" borderId="20" xfId="52" applyFont="1" applyBorder="1" applyAlignment="1">
      <alignment horizontal="left" wrapText="1"/>
      <protection/>
    </xf>
    <xf numFmtId="0" fontId="25" fillId="0" borderId="15" xfId="52" applyFont="1" applyBorder="1" applyAlignment="1">
      <alignment horizontal="left" wrapText="1"/>
      <protection/>
    </xf>
    <xf numFmtId="0" fontId="25" fillId="0" borderId="21" xfId="52" applyFont="1" applyBorder="1" applyAlignment="1">
      <alignment horizontal="left" wrapText="1"/>
      <protection/>
    </xf>
    <xf numFmtId="0" fontId="22" fillId="0" borderId="16" xfId="0" applyFont="1" applyBorder="1" applyAlignment="1">
      <alignment horizontal="left" wrapText="1"/>
    </xf>
    <xf numFmtId="0" fontId="22" fillId="0" borderId="13" xfId="0" applyFont="1" applyBorder="1" applyAlignment="1">
      <alignment horizontal="left" wrapText="1"/>
    </xf>
    <xf numFmtId="0" fontId="22" fillId="0" borderId="12" xfId="0" applyFont="1" applyBorder="1" applyAlignment="1">
      <alignment horizontal="left" wrapText="1"/>
    </xf>
    <xf numFmtId="0" fontId="22" fillId="0" borderId="10" xfId="52" applyFont="1" applyBorder="1" applyAlignment="1">
      <alignment horizontal="left" wrapText="1"/>
      <protection/>
    </xf>
    <xf numFmtId="0" fontId="25" fillId="0" borderId="10" xfId="0" applyFont="1" applyBorder="1" applyAlignment="1">
      <alignment horizontal="left" wrapText="1"/>
    </xf>
    <xf numFmtId="0" fontId="29" fillId="0" borderId="10" xfId="0" applyFont="1" applyBorder="1" applyAlignment="1">
      <alignment horizontal="left" wrapText="1"/>
    </xf>
    <xf numFmtId="0" fontId="28" fillId="0" borderId="10" xfId="0" applyFont="1" applyBorder="1" applyAlignment="1">
      <alignment horizontal="center"/>
    </xf>
    <xf numFmtId="0" fontId="28" fillId="0" borderId="16" xfId="0" applyFont="1" applyBorder="1" applyAlignment="1">
      <alignment horizontal="center" vertical="center" wrapText="1"/>
    </xf>
    <xf numFmtId="0" fontId="22" fillId="0" borderId="13" xfId="0" applyFont="1" applyBorder="1" applyAlignment="1">
      <alignment horizontal="center"/>
    </xf>
    <xf numFmtId="0" fontId="23" fillId="0" borderId="10" xfId="0" applyFont="1" applyBorder="1" applyAlignment="1">
      <alignment horizontal="center"/>
    </xf>
    <xf numFmtId="0" fontId="22" fillId="0" borderId="10" xfId="52" applyFont="1" applyBorder="1" applyAlignment="1">
      <alignment horizontal="left"/>
      <protection/>
    </xf>
    <xf numFmtId="0" fontId="22" fillId="0" borderId="16" xfId="52" applyFont="1" applyBorder="1" applyAlignment="1">
      <alignment horizontal="right"/>
      <protection/>
    </xf>
    <xf numFmtId="0" fontId="22" fillId="0" borderId="13" xfId="52" applyFont="1" applyBorder="1" applyAlignment="1">
      <alignment horizontal="right"/>
      <protection/>
    </xf>
    <xf numFmtId="0" fontId="28" fillId="0" borderId="10" xfId="52" applyFont="1" applyBorder="1" applyAlignment="1">
      <alignment horizontal="left" wrapText="1"/>
      <protection/>
    </xf>
    <xf numFmtId="0" fontId="32" fillId="0" borderId="10" xfId="52" applyFont="1" applyBorder="1" applyAlignment="1">
      <alignment horizontal="left" wrapText="1"/>
      <protection/>
    </xf>
    <xf numFmtId="0" fontId="22" fillId="0" borderId="17" xfId="53" applyFont="1" applyFill="1" applyBorder="1" applyAlignment="1" applyProtection="1">
      <alignment horizontal="center"/>
      <protection hidden="1"/>
    </xf>
    <xf numFmtId="0" fontId="22" fillId="0" borderId="13" xfId="53" applyFont="1" applyFill="1" applyBorder="1" applyAlignment="1" applyProtection="1">
      <alignment horizontal="center"/>
      <protection hidden="1"/>
    </xf>
    <xf numFmtId="4" fontId="22" fillId="0" borderId="17" xfId="53" applyNumberFormat="1" applyFont="1" applyFill="1" applyBorder="1" applyAlignment="1" applyProtection="1">
      <alignment horizontal="center"/>
      <protection hidden="1"/>
    </xf>
    <xf numFmtId="4" fontId="22" fillId="0" borderId="13" xfId="53" applyNumberFormat="1" applyFont="1" applyFill="1" applyBorder="1" applyAlignment="1" applyProtection="1">
      <alignment horizontal="center"/>
      <protection hidden="1"/>
    </xf>
    <xf numFmtId="0" fontId="22" fillId="0" borderId="16" xfId="52" applyFont="1" applyBorder="1" applyAlignment="1">
      <alignment horizontal="right"/>
      <protection/>
    </xf>
    <xf numFmtId="0" fontId="22" fillId="0" borderId="13" xfId="52" applyFont="1" applyBorder="1" applyAlignment="1">
      <alignment horizontal="right"/>
      <protection/>
    </xf>
    <xf numFmtId="0" fontId="22" fillId="0" borderId="16" xfId="52" applyFont="1" applyBorder="1" applyAlignment="1">
      <alignment horizontal="center"/>
      <protection/>
    </xf>
    <xf numFmtId="0" fontId="22" fillId="0" borderId="13" xfId="52" applyFont="1" applyBorder="1" applyAlignment="1">
      <alignment horizontal="center"/>
      <protection/>
    </xf>
    <xf numFmtId="0" fontId="22" fillId="0" borderId="12" xfId="52" applyFont="1" applyBorder="1" applyAlignment="1">
      <alignment horizontal="center"/>
      <protection/>
    </xf>
    <xf numFmtId="0" fontId="0" fillId="0" borderId="13" xfId="0" applyBorder="1" applyAlignment="1">
      <alignment/>
    </xf>
    <xf numFmtId="0" fontId="0" fillId="0" borderId="14" xfId="0" applyBorder="1" applyAlignment="1">
      <alignment/>
    </xf>
    <xf numFmtId="0" fontId="33" fillId="0" borderId="10" xfId="52" applyFont="1" applyBorder="1" applyAlignment="1">
      <alignment horizontal="left" wrapText="1"/>
      <protection/>
    </xf>
    <xf numFmtId="0" fontId="21" fillId="0" borderId="16" xfId="53" applyFont="1" applyFill="1" applyBorder="1" applyAlignment="1" applyProtection="1">
      <alignment horizontal="center" wrapText="1"/>
      <protection hidden="1"/>
    </xf>
    <xf numFmtId="0" fontId="21" fillId="0" borderId="13" xfId="53" applyFont="1" applyFill="1" applyBorder="1" applyAlignment="1" applyProtection="1">
      <alignment horizontal="center" wrapText="1"/>
      <protection hidden="1"/>
    </xf>
    <xf numFmtId="0" fontId="22" fillId="0" borderId="16" xfId="0" applyFont="1" applyBorder="1" applyAlignment="1">
      <alignment horizontal="center"/>
    </xf>
    <xf numFmtId="0" fontId="22" fillId="0" borderId="12" xfId="0" applyFont="1" applyBorder="1" applyAlignment="1">
      <alignment horizontal="center"/>
    </xf>
    <xf numFmtId="0" fontId="25" fillId="0" borderId="10" xfId="0" applyFont="1" applyFill="1" applyBorder="1" applyAlignment="1">
      <alignment horizontal="left" wrapText="1"/>
    </xf>
    <xf numFmtId="0" fontId="25" fillId="0" borderId="11" xfId="54" applyFont="1" applyFill="1" applyBorder="1" applyAlignment="1" applyProtection="1">
      <alignment horizontal="left" wrapText="1"/>
      <protection/>
    </xf>
    <xf numFmtId="0" fontId="26" fillId="0" borderId="11" xfId="54" applyFont="1" applyFill="1" applyBorder="1" applyAlignment="1" applyProtection="1">
      <alignment horizontal="left" wrapText="1"/>
      <protection/>
    </xf>
    <xf numFmtId="0" fontId="22" fillId="0" borderId="17" xfId="54" applyFont="1" applyFill="1" applyBorder="1" applyAlignment="1">
      <alignment horizontal="center"/>
      <protection/>
    </xf>
    <xf numFmtId="0" fontId="22" fillId="0" borderId="13" xfId="54" applyFont="1" applyFill="1" applyBorder="1" applyAlignment="1">
      <alignment horizontal="center"/>
      <protection/>
    </xf>
    <xf numFmtId="0" fontId="21" fillId="0" borderId="16" xfId="54" applyFont="1" applyFill="1" applyBorder="1" applyAlignment="1" applyProtection="1">
      <alignment horizontal="center" vertical="center" wrapText="1"/>
      <protection locked="0"/>
    </xf>
    <xf numFmtId="0" fontId="21" fillId="0" borderId="12" xfId="54" applyFont="1" applyFill="1" applyBorder="1" applyAlignment="1" applyProtection="1">
      <alignment horizontal="center" vertical="center" wrapText="1"/>
      <protection locked="0"/>
    </xf>
    <xf numFmtId="0" fontId="22" fillId="0" borderId="16" xfId="54" applyFont="1" applyFill="1" applyBorder="1" applyAlignment="1">
      <alignment horizontal="center"/>
      <protection/>
    </xf>
    <xf numFmtId="0" fontId="22" fillId="0" borderId="13" xfId="54" applyFont="1" applyFill="1" applyBorder="1" applyAlignment="1">
      <alignment horizontal="center"/>
      <protection/>
    </xf>
    <xf numFmtId="0" fontId="22" fillId="0" borderId="12" xfId="54" applyFont="1" applyFill="1" applyBorder="1" applyAlignment="1">
      <alignment horizontal="center"/>
      <protection/>
    </xf>
    <xf numFmtId="0" fontId="22" fillId="0" borderId="10" xfId="54" applyFont="1" applyFill="1" applyBorder="1" applyAlignment="1">
      <alignment horizontal="left" wrapText="1"/>
      <protection/>
    </xf>
    <xf numFmtId="0" fontId="22" fillId="0" borderId="22" xfId="54" applyFont="1" applyFill="1" applyBorder="1" applyAlignment="1">
      <alignment horizontal="left" vertical="top" wrapText="1"/>
      <protection/>
    </xf>
    <xf numFmtId="0" fontId="21" fillId="0" borderId="23" xfId="54" applyFont="1" applyFill="1" applyBorder="1" applyAlignment="1">
      <alignment horizontal="left" vertical="top" wrapText="1"/>
      <protection/>
    </xf>
    <xf numFmtId="0" fontId="21" fillId="0" borderId="24" xfId="54" applyFont="1" applyFill="1" applyBorder="1" applyAlignment="1">
      <alignment horizontal="left" vertical="top" wrapText="1"/>
      <protection/>
    </xf>
    <xf numFmtId="0" fontId="22" fillId="0" borderId="10" xfId="54" applyFont="1" applyFill="1" applyBorder="1" applyAlignment="1">
      <alignment horizontal="center" wrapText="1"/>
      <protection/>
    </xf>
    <xf numFmtId="0" fontId="22" fillId="0" borderId="10" xfId="0" applyFont="1" applyFill="1" applyBorder="1" applyAlignment="1">
      <alignment horizontal="center" wrapText="1"/>
    </xf>
    <xf numFmtId="0" fontId="21" fillId="0" borderId="16" xfId="54" applyFont="1" applyFill="1" applyBorder="1" applyAlignment="1">
      <alignment horizontal="left" vertical="top" wrapText="1"/>
      <protection/>
    </xf>
    <xf numFmtId="0" fontId="21" fillId="0" borderId="13" xfId="54" applyFont="1" applyFill="1" applyBorder="1" applyAlignment="1">
      <alignment horizontal="left" vertical="top" wrapText="1"/>
      <protection/>
    </xf>
    <xf numFmtId="0" fontId="21" fillId="0" borderId="12" xfId="54" applyFont="1" applyFill="1" applyBorder="1" applyAlignment="1">
      <alignment horizontal="left" vertical="top" wrapText="1"/>
      <protection/>
    </xf>
    <xf numFmtId="0" fontId="22" fillId="0" borderId="16" xfId="54" applyFont="1" applyFill="1" applyBorder="1" applyAlignment="1">
      <alignment horizontal="center"/>
      <protection/>
    </xf>
    <xf numFmtId="0" fontId="22" fillId="0" borderId="12" xfId="54" applyFont="1" applyFill="1" applyBorder="1" applyAlignment="1">
      <alignment horizontal="center"/>
      <protection/>
    </xf>
    <xf numFmtId="0" fontId="22" fillId="0" borderId="10" xfId="54" applyFont="1" applyFill="1" applyBorder="1" applyAlignment="1">
      <alignment horizontal="left" vertical="center" wrapText="1"/>
      <protection/>
    </xf>
    <xf numFmtId="0" fontId="22" fillId="0" borderId="16" xfId="54" applyFont="1" applyFill="1" applyBorder="1" applyAlignment="1">
      <alignment horizontal="center" vertical="center"/>
      <protection/>
    </xf>
    <xf numFmtId="0" fontId="22" fillId="0" borderId="13" xfId="54" applyFont="1" applyFill="1" applyBorder="1" applyAlignment="1">
      <alignment horizontal="center" vertical="center"/>
      <protection/>
    </xf>
    <xf numFmtId="0" fontId="22" fillId="0" borderId="12" xfId="54" applyFont="1" applyFill="1" applyBorder="1" applyAlignment="1">
      <alignment horizontal="center" vertical="center"/>
      <protection/>
    </xf>
    <xf numFmtId="0" fontId="47" fillId="0" borderId="16" xfId="0" applyFont="1" applyFill="1" applyBorder="1" applyAlignment="1">
      <alignment horizontal="center" vertical="center" wrapText="1"/>
    </xf>
    <xf numFmtId="0" fontId="47" fillId="0" borderId="13" xfId="0" applyFont="1" applyFill="1" applyBorder="1" applyAlignment="1">
      <alignment horizontal="center" vertical="center" wrapText="1"/>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_Arkusz1" xfId="52"/>
    <cellStyle name="Normalny_chemistry financial model 080205" xfId="53"/>
    <cellStyle name="Normalny_Kopia odczynniki" xfId="54"/>
    <cellStyle name="Obliczenia" xfId="55"/>
    <cellStyle name="Followed Hyperlink" xfId="56"/>
    <cellStyle name="Percent" xfId="57"/>
    <cellStyle name="Suma" xfId="58"/>
    <cellStyle name="Tekst objaśnienia" xfId="59"/>
    <cellStyle name="Tekst ostrzeżenia" xfId="60"/>
    <cellStyle name="Tytuł" xfId="61"/>
    <cellStyle name="Uwaga" xfId="62"/>
    <cellStyle name="Currency" xfId="63"/>
    <cellStyle name="Currency [0]" xfId="64"/>
    <cellStyle name="Zły"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533400</xdr:colOff>
      <xdr:row>2</xdr:row>
      <xdr:rowOff>600075</xdr:rowOff>
    </xdr:from>
    <xdr:ext cx="219075" cy="247650"/>
    <xdr:sp fLocksText="0">
      <xdr:nvSpPr>
        <xdr:cNvPr id="1" name="pole tekstowe 1"/>
        <xdr:cNvSpPr txBox="1">
          <a:spLocks noChangeArrowheads="1"/>
        </xdr:cNvSpPr>
      </xdr:nvSpPr>
      <xdr:spPr>
        <a:xfrm>
          <a:off x="6896100" y="1200150"/>
          <a:ext cx="219075" cy="247650"/>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1"/>
  <sheetViews>
    <sheetView tabSelected="1" zoomScalePageLayoutView="0" workbookViewId="0" topLeftCell="A1">
      <selection activeCell="G18" sqref="G18"/>
    </sheetView>
  </sheetViews>
  <sheetFormatPr defaultColWidth="9.00390625" defaultRowHeight="12.75"/>
  <cols>
    <col min="1" max="1" width="6.00390625" style="11" customWidth="1"/>
    <col min="2" max="2" width="23.375" style="11" customWidth="1"/>
    <col min="3" max="3" width="18.875" style="11" customWidth="1"/>
    <col min="4" max="4" width="6.375" style="11" customWidth="1"/>
    <col min="5" max="5" width="13.625" style="11" customWidth="1"/>
    <col min="6" max="6" width="9.125" style="169" customWidth="1"/>
    <col min="7" max="7" width="7.125" style="12" customWidth="1"/>
    <col min="8" max="8" width="9.125" style="80" customWidth="1"/>
    <col min="9" max="9" width="15.00390625" style="80" customWidth="1"/>
    <col min="10" max="10" width="16.25390625" style="80" customWidth="1"/>
    <col min="11" max="16384" width="9.125" style="1" customWidth="1"/>
  </cols>
  <sheetData>
    <row r="1" spans="1:13" ht="31.5" customHeight="1">
      <c r="A1" s="223" t="s">
        <v>112</v>
      </c>
      <c r="B1" s="223"/>
      <c r="C1" s="223"/>
      <c r="D1" s="223"/>
      <c r="E1" s="223"/>
      <c r="F1" s="223"/>
      <c r="G1" s="223"/>
      <c r="H1" s="223"/>
      <c r="I1" s="223"/>
      <c r="J1" s="223"/>
      <c r="K1" s="223"/>
      <c r="L1" s="215"/>
      <c r="M1" s="215"/>
    </row>
    <row r="2" spans="1:11" s="42" customFormat="1" ht="29.25" customHeight="1">
      <c r="A2" s="227" t="s">
        <v>121</v>
      </c>
      <c r="B2" s="213"/>
      <c r="C2" s="213"/>
      <c r="D2" s="213"/>
      <c r="E2" s="213"/>
      <c r="F2" s="213"/>
      <c r="G2" s="213"/>
      <c r="H2" s="213"/>
      <c r="I2" s="213"/>
      <c r="J2" s="213"/>
      <c r="K2" s="214"/>
    </row>
    <row r="3" spans="1:11" s="168" customFormat="1" ht="22.5" customHeight="1">
      <c r="A3" s="192" t="s">
        <v>45</v>
      </c>
      <c r="B3" s="193" t="s">
        <v>65</v>
      </c>
      <c r="C3" s="193" t="s">
        <v>58</v>
      </c>
      <c r="D3" s="193" t="s">
        <v>49</v>
      </c>
      <c r="E3" s="194" t="s">
        <v>50</v>
      </c>
      <c r="F3" s="195" t="s">
        <v>12</v>
      </c>
      <c r="G3" s="196" t="s">
        <v>66</v>
      </c>
      <c r="H3" s="197" t="s">
        <v>34</v>
      </c>
      <c r="I3" s="197" t="s">
        <v>26</v>
      </c>
      <c r="J3" s="197" t="s">
        <v>27</v>
      </c>
      <c r="K3" s="198" t="s">
        <v>62</v>
      </c>
    </row>
    <row r="4" spans="1:11" ht="209.25" customHeight="1">
      <c r="A4" s="228" t="s">
        <v>136</v>
      </c>
      <c r="B4" s="228"/>
      <c r="C4" s="228"/>
      <c r="D4" s="228"/>
      <c r="E4" s="228"/>
      <c r="F4" s="228"/>
      <c r="G4" s="228"/>
      <c r="H4" s="228"/>
      <c r="I4" s="228"/>
      <c r="J4" s="228"/>
      <c r="K4" s="228"/>
    </row>
    <row r="5" spans="1:11" ht="12.75">
      <c r="A5" s="7" t="s">
        <v>51</v>
      </c>
      <c r="B5" s="8"/>
      <c r="C5" s="9"/>
      <c r="D5" s="9"/>
      <c r="E5" s="3"/>
      <c r="F5" s="10"/>
      <c r="G5" s="4"/>
      <c r="H5" s="84"/>
      <c r="I5" s="84">
        <f aca="true" t="shared" si="0" ref="I5:I10">H5*F5</f>
        <v>0</v>
      </c>
      <c r="J5" s="84">
        <f aca="true" t="shared" si="1" ref="J5:J10">ROUND((I5*G5/100)+I5,2)</f>
        <v>0</v>
      </c>
      <c r="K5" s="42"/>
    </row>
    <row r="6" spans="1:11" ht="12.75">
      <c r="A6" s="229" t="s">
        <v>46</v>
      </c>
      <c r="B6" s="230"/>
      <c r="C6" s="230"/>
      <c r="D6" s="230"/>
      <c r="E6" s="230"/>
      <c r="F6" s="230"/>
      <c r="G6" s="230"/>
      <c r="H6" s="230"/>
      <c r="I6" s="84">
        <f t="shared" si="0"/>
        <v>0</v>
      </c>
      <c r="J6" s="84">
        <f t="shared" si="1"/>
        <v>0</v>
      </c>
      <c r="K6" s="42"/>
    </row>
    <row r="7" spans="1:11" ht="12.75">
      <c r="A7" s="7">
        <v>2</v>
      </c>
      <c r="B7" s="2"/>
      <c r="C7" s="9"/>
      <c r="D7" s="9"/>
      <c r="E7" s="3"/>
      <c r="F7" s="10"/>
      <c r="G7" s="4"/>
      <c r="H7" s="84"/>
      <c r="I7" s="84">
        <f t="shared" si="0"/>
        <v>0</v>
      </c>
      <c r="J7" s="84">
        <f t="shared" si="1"/>
        <v>0</v>
      </c>
      <c r="K7" s="42"/>
    </row>
    <row r="8" spans="1:11" ht="12.75">
      <c r="A8" s="229" t="s">
        <v>52</v>
      </c>
      <c r="B8" s="230"/>
      <c r="C8" s="230"/>
      <c r="D8" s="230"/>
      <c r="E8" s="230"/>
      <c r="F8" s="230"/>
      <c r="G8" s="230"/>
      <c r="H8" s="230"/>
      <c r="I8" s="84">
        <f t="shared" si="0"/>
        <v>0</v>
      </c>
      <c r="J8" s="84">
        <f t="shared" si="1"/>
        <v>0</v>
      </c>
      <c r="K8" s="42"/>
    </row>
    <row r="9" spans="1:11" ht="12.75">
      <c r="A9" s="7">
        <v>3</v>
      </c>
      <c r="B9" s="2"/>
      <c r="C9" s="9"/>
      <c r="D9" s="9"/>
      <c r="E9" s="3"/>
      <c r="F9" s="10"/>
      <c r="G9" s="4"/>
      <c r="H9" s="84"/>
      <c r="I9" s="84">
        <f t="shared" si="0"/>
        <v>0</v>
      </c>
      <c r="J9" s="84">
        <f t="shared" si="1"/>
        <v>0</v>
      </c>
      <c r="K9" s="42"/>
    </row>
    <row r="10" spans="1:11" ht="18" customHeight="1">
      <c r="A10" s="7">
        <v>4</v>
      </c>
      <c r="B10" s="8" t="s">
        <v>38</v>
      </c>
      <c r="C10" s="9"/>
      <c r="D10" s="3" t="s">
        <v>48</v>
      </c>
      <c r="E10" s="10">
        <v>1</v>
      </c>
      <c r="F10" s="10">
        <v>36</v>
      </c>
      <c r="G10" s="4"/>
      <c r="H10" s="84"/>
      <c r="I10" s="84">
        <f t="shared" si="0"/>
        <v>0</v>
      </c>
      <c r="J10" s="84">
        <f t="shared" si="1"/>
        <v>0</v>
      </c>
      <c r="K10" s="42"/>
    </row>
    <row r="11" spans="1:11" ht="12.75">
      <c r="A11" s="224" t="s">
        <v>92</v>
      </c>
      <c r="B11" s="225"/>
      <c r="C11" s="225"/>
      <c r="D11" s="225"/>
      <c r="E11" s="225"/>
      <c r="F11" s="225"/>
      <c r="G11" s="225"/>
      <c r="H11" s="226"/>
      <c r="I11" s="85">
        <f>SUM(I5:I10)</f>
        <v>0</v>
      </c>
      <c r="J11" s="85">
        <f>SUM(J5:J10)</f>
        <v>0</v>
      </c>
      <c r="K11" s="42"/>
    </row>
  </sheetData>
  <sheetProtection/>
  <mergeCells count="6">
    <mergeCell ref="A1:K1"/>
    <mergeCell ref="A11:H11"/>
    <mergeCell ref="A2:K2"/>
    <mergeCell ref="A4:K4"/>
    <mergeCell ref="A6:H6"/>
    <mergeCell ref="A8:H8"/>
  </mergeCells>
  <printOptions/>
  <pageMargins left="0.48" right="0.7874015748031497" top="0.51" bottom="0.73" header="0.5118110236220472" footer="0.5118110236220472"/>
  <pageSetup horizontalDpi="300" verticalDpi="300" orientation="landscape" paperSize="9" r:id="rId1"/>
  <headerFooter alignWithMargins="0">
    <oddFooter>&amp;C&amp;"Garamond,Normalny"&amp;9załącznik nr 1, pakiet 1</oddFooter>
  </headerFooter>
</worksheet>
</file>

<file path=xl/worksheets/sheet10.xml><?xml version="1.0" encoding="utf-8"?>
<worksheet xmlns="http://schemas.openxmlformats.org/spreadsheetml/2006/main" xmlns:r="http://schemas.openxmlformats.org/officeDocument/2006/relationships">
  <dimension ref="A1:D11"/>
  <sheetViews>
    <sheetView zoomScalePageLayoutView="0" workbookViewId="0" topLeftCell="A1">
      <selection activeCell="D28" sqref="D27:D28"/>
    </sheetView>
  </sheetViews>
  <sheetFormatPr defaultColWidth="9.00390625" defaultRowHeight="12.75"/>
  <cols>
    <col min="1" max="1" width="2.75390625" style="209" customWidth="1"/>
    <col min="2" max="2" width="30.875" style="210" customWidth="1"/>
    <col min="3" max="3" width="23.375" style="211" customWidth="1"/>
    <col min="4" max="4" width="22.125" style="212" customWidth="1"/>
    <col min="5" max="5" width="12.25390625" style="209" bestFit="1" customWidth="1"/>
    <col min="6" max="16384" width="9.125" style="209" customWidth="1"/>
  </cols>
  <sheetData>
    <row r="1" spans="1:4" s="201" customFormat="1" ht="23.25" customHeight="1">
      <c r="A1" s="312"/>
      <c r="B1" s="313"/>
      <c r="C1" s="313"/>
      <c r="D1" s="313"/>
    </row>
    <row r="2" spans="1:4" s="202" customFormat="1" ht="45" customHeight="1">
      <c r="A2" s="142" t="s">
        <v>45</v>
      </c>
      <c r="B2" s="151" t="s">
        <v>125</v>
      </c>
      <c r="C2" s="152" t="s">
        <v>126</v>
      </c>
      <c r="D2" s="152" t="s">
        <v>127</v>
      </c>
    </row>
    <row r="3" spans="1:4" s="207" customFormat="1" ht="12.75">
      <c r="A3" s="203">
        <v>1</v>
      </c>
      <c r="B3" s="204" t="s">
        <v>128</v>
      </c>
      <c r="C3" s="205">
        <f>1mocz!I11</f>
        <v>0</v>
      </c>
      <c r="D3" s="206">
        <f>1mocz!J11</f>
        <v>0</v>
      </c>
    </row>
    <row r="4" spans="1:4" s="207" customFormat="1" ht="12.75">
      <c r="A4" s="203">
        <v>2</v>
      </c>
      <c r="B4" s="204" t="s">
        <v>129</v>
      </c>
      <c r="C4" s="205">
        <f>'2 biochemia'!L64</f>
        <v>0</v>
      </c>
      <c r="D4" s="208">
        <f>'2 biochemia'!M64</f>
        <v>0</v>
      </c>
    </row>
    <row r="5" spans="1:4" s="207" customFormat="1" ht="12.75">
      <c r="A5" s="203">
        <v>3</v>
      </c>
      <c r="B5" s="204" t="s">
        <v>130</v>
      </c>
      <c r="C5" s="205">
        <f>'3 koagulologia'!K14</f>
        <v>0</v>
      </c>
      <c r="D5" s="208">
        <f>'3 koagulologia'!M14</f>
        <v>0</v>
      </c>
    </row>
    <row r="6" spans="1:4" s="207" customFormat="1" ht="12.75">
      <c r="A6" s="203">
        <v>4</v>
      </c>
      <c r="B6" s="204" t="s">
        <v>131</v>
      </c>
      <c r="C6" s="205">
        <f>'4 rkz'!J20</f>
        <v>0</v>
      </c>
      <c r="D6" s="208">
        <f>'4 rkz'!K20</f>
        <v>0</v>
      </c>
    </row>
    <row r="7" spans="1:4" s="207" customFormat="1" ht="12.75">
      <c r="A7" s="203">
        <v>5</v>
      </c>
      <c r="B7" s="204" t="s">
        <v>132</v>
      </c>
      <c r="C7" s="205">
        <f>'5 glukoza'!J16</f>
        <v>0</v>
      </c>
      <c r="D7" s="208">
        <f>'5 glukoza'!K16</f>
        <v>0</v>
      </c>
    </row>
    <row r="8" spans="1:4" s="207" customFormat="1" ht="12.75">
      <c r="A8" s="203">
        <v>6</v>
      </c>
      <c r="B8" s="204" t="s">
        <v>133</v>
      </c>
      <c r="C8" s="205">
        <f>' 6 hematologia'!K15</f>
        <v>0</v>
      </c>
      <c r="D8" s="208">
        <f>' 6 hematologia'!M15</f>
        <v>0</v>
      </c>
    </row>
    <row r="9" spans="1:4" s="207" customFormat="1" ht="12.75">
      <c r="A9" s="203">
        <v>7</v>
      </c>
      <c r="B9" s="204" t="s">
        <v>148</v>
      </c>
      <c r="C9" s="205">
        <f>'7 immunochemia'!K43</f>
        <v>0</v>
      </c>
      <c r="D9" s="208">
        <f>'7 immunochemia'!M43</f>
        <v>0</v>
      </c>
    </row>
    <row r="10" spans="1:4" s="207" customFormat="1" ht="12.75">
      <c r="A10" s="203">
        <v>8</v>
      </c>
      <c r="B10" s="204" t="s">
        <v>134</v>
      </c>
      <c r="C10" s="205">
        <f>'9 testy manualne narko'!K6</f>
        <v>0</v>
      </c>
      <c r="D10" s="208">
        <f>'9 testy manualne narko'!M6</f>
        <v>0</v>
      </c>
    </row>
    <row r="11" spans="1:4" s="207" customFormat="1" ht="12.75">
      <c r="A11" s="203">
        <v>9</v>
      </c>
      <c r="B11" s="204" t="s">
        <v>135</v>
      </c>
      <c r="C11" s="205">
        <f>' 8 testy manualne'!K8</f>
        <v>0</v>
      </c>
      <c r="D11" s="208">
        <f>' 8 testy manualne'!M8</f>
        <v>0</v>
      </c>
    </row>
  </sheetData>
  <sheetProtection/>
  <mergeCells count="1">
    <mergeCell ref="A1:D1"/>
  </mergeCell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AJ66"/>
  <sheetViews>
    <sheetView zoomScalePageLayoutView="0" workbookViewId="0" topLeftCell="A28">
      <selection activeCell="L68" sqref="L68"/>
    </sheetView>
  </sheetViews>
  <sheetFormatPr defaultColWidth="9.00390625" defaultRowHeight="12.75"/>
  <cols>
    <col min="1" max="1" width="6.00390625" style="11" customWidth="1"/>
    <col min="2" max="2" width="23.75390625" style="74" customWidth="1"/>
    <col min="3" max="3" width="12.125" style="74" customWidth="1"/>
    <col min="4" max="4" width="8.75390625" style="1" customWidth="1"/>
    <col min="5" max="5" width="9.75390625" style="72" customWidth="1"/>
    <col min="6" max="6" width="7.625" style="72" customWidth="1"/>
    <col min="7" max="7" width="6.00390625" style="72" customWidth="1"/>
    <col min="8" max="8" width="8.375" style="72" customWidth="1"/>
    <col min="9" max="9" width="7.875" style="1" customWidth="1"/>
    <col min="10" max="10" width="10.00390625" style="81" customWidth="1"/>
    <col min="11" max="11" width="7.00390625" style="5" customWidth="1"/>
    <col min="12" max="12" width="12.75390625" style="81" customWidth="1"/>
    <col min="13" max="13" width="13.75390625" style="81" customWidth="1"/>
    <col min="14" max="36" width="9.125" style="146" customWidth="1"/>
    <col min="37" max="16384" width="9.125" style="1" customWidth="1"/>
  </cols>
  <sheetData>
    <row r="1" spans="1:36" ht="31.5" customHeight="1">
      <c r="A1" s="223" t="s">
        <v>112</v>
      </c>
      <c r="B1" s="223"/>
      <c r="C1" s="223"/>
      <c r="D1" s="223"/>
      <c r="E1" s="223"/>
      <c r="F1" s="223"/>
      <c r="G1" s="223"/>
      <c r="H1" s="223"/>
      <c r="I1" s="223"/>
      <c r="J1" s="223"/>
      <c r="K1" s="223"/>
      <c r="L1" s="223"/>
      <c r="M1" s="223"/>
      <c r="N1" s="1"/>
      <c r="O1" s="1"/>
      <c r="P1" s="1"/>
      <c r="Q1" s="1"/>
      <c r="R1" s="1"/>
      <c r="S1" s="1"/>
      <c r="T1" s="1"/>
      <c r="U1" s="1"/>
      <c r="V1" s="1"/>
      <c r="W1" s="1"/>
      <c r="X1" s="1"/>
      <c r="Y1" s="1"/>
      <c r="Z1" s="1"/>
      <c r="AA1" s="1"/>
      <c r="AB1" s="1"/>
      <c r="AC1" s="1"/>
      <c r="AD1" s="1"/>
      <c r="AE1" s="1"/>
      <c r="AF1" s="1"/>
      <c r="AG1" s="1"/>
      <c r="AH1" s="1"/>
      <c r="AI1" s="1"/>
      <c r="AJ1" s="1"/>
    </row>
    <row r="2" spans="1:13" ht="27" customHeight="1">
      <c r="A2" s="256" t="s">
        <v>98</v>
      </c>
      <c r="B2" s="257"/>
      <c r="C2" s="257"/>
      <c r="D2" s="257"/>
      <c r="E2" s="257"/>
      <c r="F2" s="257"/>
      <c r="G2" s="257"/>
      <c r="H2" s="257"/>
      <c r="I2" s="257"/>
      <c r="J2" s="257"/>
      <c r="K2" s="257"/>
      <c r="L2" s="257"/>
      <c r="M2" s="258"/>
    </row>
    <row r="3" spans="1:36" s="145" customFormat="1" ht="24" customHeight="1">
      <c r="A3" s="141" t="s">
        <v>45</v>
      </c>
      <c r="B3" s="142" t="s">
        <v>23</v>
      </c>
      <c r="C3" s="141" t="s">
        <v>40</v>
      </c>
      <c r="D3" s="141" t="s">
        <v>58</v>
      </c>
      <c r="E3" s="141" t="s">
        <v>53</v>
      </c>
      <c r="F3" s="141" t="s">
        <v>62</v>
      </c>
      <c r="G3" s="141" t="s">
        <v>43</v>
      </c>
      <c r="H3" s="141" t="s">
        <v>31</v>
      </c>
      <c r="I3" s="141" t="s">
        <v>28</v>
      </c>
      <c r="J3" s="143" t="s">
        <v>34</v>
      </c>
      <c r="K3" s="144" t="s">
        <v>66</v>
      </c>
      <c r="L3" s="143" t="s">
        <v>41</v>
      </c>
      <c r="M3" s="143" t="s">
        <v>42</v>
      </c>
      <c r="N3" s="146"/>
      <c r="O3" s="146"/>
      <c r="P3" s="146"/>
      <c r="Q3" s="146"/>
      <c r="R3" s="146"/>
      <c r="S3" s="146"/>
      <c r="T3" s="146"/>
      <c r="U3" s="146"/>
      <c r="V3" s="146"/>
      <c r="W3" s="146"/>
      <c r="X3" s="146"/>
      <c r="Y3" s="146"/>
      <c r="Z3" s="146"/>
      <c r="AA3" s="146"/>
      <c r="AB3" s="146"/>
      <c r="AC3" s="146"/>
      <c r="AD3" s="146"/>
      <c r="AE3" s="146"/>
      <c r="AF3" s="146"/>
      <c r="AG3" s="146"/>
      <c r="AH3" s="146"/>
      <c r="AI3" s="146"/>
      <c r="AJ3" s="146"/>
    </row>
    <row r="4" spans="1:36" s="107" customFormat="1" ht="156" customHeight="1">
      <c r="A4" s="250" t="s">
        <v>139</v>
      </c>
      <c r="B4" s="251"/>
      <c r="C4" s="251"/>
      <c r="D4" s="251"/>
      <c r="E4" s="251"/>
      <c r="F4" s="251"/>
      <c r="G4" s="251"/>
      <c r="H4" s="251"/>
      <c r="I4" s="251"/>
      <c r="J4" s="251"/>
      <c r="K4" s="251"/>
      <c r="L4" s="251"/>
      <c r="M4" s="252"/>
      <c r="N4" s="147"/>
      <c r="O4" s="147"/>
      <c r="P4" s="147"/>
      <c r="Q4" s="147"/>
      <c r="R4" s="147"/>
      <c r="S4" s="147"/>
      <c r="T4" s="147"/>
      <c r="U4" s="147"/>
      <c r="V4" s="147"/>
      <c r="W4" s="147"/>
      <c r="X4" s="147"/>
      <c r="Y4" s="147"/>
      <c r="Z4" s="147"/>
      <c r="AA4" s="147"/>
      <c r="AB4" s="147"/>
      <c r="AC4" s="147"/>
      <c r="AD4" s="147"/>
      <c r="AE4" s="147"/>
      <c r="AF4" s="147"/>
      <c r="AG4" s="147"/>
      <c r="AH4" s="147"/>
      <c r="AI4" s="147"/>
      <c r="AJ4" s="147"/>
    </row>
    <row r="5" spans="1:36" s="107" customFormat="1" ht="148.5" customHeight="1">
      <c r="A5" s="253"/>
      <c r="B5" s="254"/>
      <c r="C5" s="254"/>
      <c r="D5" s="254"/>
      <c r="E5" s="254"/>
      <c r="F5" s="254"/>
      <c r="G5" s="254"/>
      <c r="H5" s="254"/>
      <c r="I5" s="254"/>
      <c r="J5" s="254"/>
      <c r="K5" s="254"/>
      <c r="L5" s="254"/>
      <c r="M5" s="255"/>
      <c r="N5" s="147"/>
      <c r="O5" s="147"/>
      <c r="P5" s="147"/>
      <c r="Q5" s="147"/>
      <c r="R5" s="147"/>
      <c r="S5" s="147"/>
      <c r="T5" s="147"/>
      <c r="U5" s="147"/>
      <c r="V5" s="147"/>
      <c r="W5" s="147"/>
      <c r="X5" s="147"/>
      <c r="Y5" s="147"/>
      <c r="Z5" s="147"/>
      <c r="AA5" s="147"/>
      <c r="AB5" s="147"/>
      <c r="AC5" s="147"/>
      <c r="AD5" s="147"/>
      <c r="AE5" s="147"/>
      <c r="AF5" s="147"/>
      <c r="AG5" s="147"/>
      <c r="AH5" s="147"/>
      <c r="AI5" s="147"/>
      <c r="AJ5" s="147"/>
    </row>
    <row r="6" spans="1:36" s="107" customFormat="1" ht="155.25" customHeight="1">
      <c r="A6" s="232" t="s">
        <v>140</v>
      </c>
      <c r="B6" s="233"/>
      <c r="C6" s="233"/>
      <c r="D6" s="233"/>
      <c r="E6" s="233"/>
      <c r="F6" s="233"/>
      <c r="G6" s="233"/>
      <c r="H6" s="233"/>
      <c r="I6" s="233"/>
      <c r="J6" s="233"/>
      <c r="K6" s="233"/>
      <c r="L6" s="233"/>
      <c r="M6" s="234"/>
      <c r="N6" s="147"/>
      <c r="O6" s="147"/>
      <c r="P6" s="147"/>
      <c r="Q6" s="147"/>
      <c r="R6" s="147"/>
      <c r="S6" s="147"/>
      <c r="T6" s="147"/>
      <c r="U6" s="147"/>
      <c r="V6" s="147"/>
      <c r="W6" s="147"/>
      <c r="X6" s="147"/>
      <c r="Y6" s="147"/>
      <c r="Z6" s="147"/>
      <c r="AA6" s="147"/>
      <c r="AB6" s="147"/>
      <c r="AC6" s="147"/>
      <c r="AD6" s="147"/>
      <c r="AE6" s="147"/>
      <c r="AF6" s="147"/>
      <c r="AG6" s="147"/>
      <c r="AH6" s="147"/>
      <c r="AI6" s="147"/>
      <c r="AJ6" s="147"/>
    </row>
    <row r="7" spans="1:13" ht="15" customHeight="1">
      <c r="A7" s="7">
        <v>1</v>
      </c>
      <c r="B7" s="71" t="s">
        <v>67</v>
      </c>
      <c r="C7" s="166">
        <v>7500</v>
      </c>
      <c r="D7" s="42"/>
      <c r="E7" s="73"/>
      <c r="F7" s="73"/>
      <c r="G7" s="73"/>
      <c r="H7" s="73"/>
      <c r="I7" s="7"/>
      <c r="J7" s="76"/>
      <c r="K7" s="75"/>
      <c r="L7" s="76">
        <f>I7*J7</f>
        <v>0</v>
      </c>
      <c r="M7" s="76">
        <f>ROUND(L7*K7/100+L7,2)</f>
        <v>0</v>
      </c>
    </row>
    <row r="8" spans="1:13" ht="15" customHeight="1">
      <c r="A8" s="7">
        <v>2</v>
      </c>
      <c r="B8" s="71" t="s">
        <v>68</v>
      </c>
      <c r="C8" s="166">
        <v>18000</v>
      </c>
      <c r="D8" s="42"/>
      <c r="E8" s="73"/>
      <c r="F8" s="73"/>
      <c r="G8" s="73"/>
      <c r="H8" s="73"/>
      <c r="I8" s="7"/>
      <c r="J8" s="76"/>
      <c r="K8" s="75"/>
      <c r="L8" s="76">
        <f aca="true" t="shared" si="0" ref="L8:L37">I8*J8</f>
        <v>0</v>
      </c>
      <c r="M8" s="76">
        <f aca="true" t="shared" si="1" ref="M8:M37">ROUND(L8*K8/100+L8,2)</f>
        <v>0</v>
      </c>
    </row>
    <row r="9" spans="1:13" ht="15" customHeight="1">
      <c r="A9" s="7">
        <v>3</v>
      </c>
      <c r="B9" s="71" t="s">
        <v>69</v>
      </c>
      <c r="C9" s="166">
        <v>4500</v>
      </c>
      <c r="D9" s="42"/>
      <c r="E9" s="73"/>
      <c r="F9" s="73"/>
      <c r="G9" s="73"/>
      <c r="H9" s="73"/>
      <c r="I9" s="7"/>
      <c r="J9" s="76"/>
      <c r="K9" s="75"/>
      <c r="L9" s="76">
        <f t="shared" si="0"/>
        <v>0</v>
      </c>
      <c r="M9" s="76">
        <f t="shared" si="1"/>
        <v>0</v>
      </c>
    </row>
    <row r="10" spans="1:13" ht="25.5">
      <c r="A10" s="7">
        <v>4</v>
      </c>
      <c r="B10" s="71" t="s">
        <v>94</v>
      </c>
      <c r="C10" s="166">
        <v>1500</v>
      </c>
      <c r="D10" s="42"/>
      <c r="E10" s="73"/>
      <c r="F10" s="73"/>
      <c r="G10" s="73"/>
      <c r="H10" s="73"/>
      <c r="I10" s="7"/>
      <c r="J10" s="76"/>
      <c r="K10" s="75"/>
      <c r="L10" s="76">
        <f t="shared" si="0"/>
        <v>0</v>
      </c>
      <c r="M10" s="76">
        <f t="shared" si="1"/>
        <v>0</v>
      </c>
    </row>
    <row r="11" spans="1:13" ht="12.75">
      <c r="A11" s="7">
        <v>5</v>
      </c>
      <c r="B11" s="71" t="s">
        <v>70</v>
      </c>
      <c r="C11" s="166">
        <v>3000</v>
      </c>
      <c r="D11" s="42"/>
      <c r="E11" s="73"/>
      <c r="F11" s="73"/>
      <c r="G11" s="73"/>
      <c r="H11" s="73"/>
      <c r="I11" s="7"/>
      <c r="J11" s="76"/>
      <c r="K11" s="75"/>
      <c r="L11" s="76">
        <f t="shared" si="0"/>
        <v>0</v>
      </c>
      <c r="M11" s="76">
        <f t="shared" si="1"/>
        <v>0</v>
      </c>
    </row>
    <row r="12" spans="1:13" ht="25.5">
      <c r="A12" s="7">
        <v>6</v>
      </c>
      <c r="B12" s="71" t="s">
        <v>71</v>
      </c>
      <c r="C12" s="166">
        <v>18000</v>
      </c>
      <c r="D12" s="42"/>
      <c r="E12" s="73"/>
      <c r="F12" s="73"/>
      <c r="G12" s="73"/>
      <c r="H12" s="73"/>
      <c r="I12" s="7"/>
      <c r="J12" s="76"/>
      <c r="K12" s="75"/>
      <c r="L12" s="76">
        <f t="shared" si="0"/>
        <v>0</v>
      </c>
      <c r="M12" s="76">
        <f t="shared" si="1"/>
        <v>0</v>
      </c>
    </row>
    <row r="13" spans="1:13" ht="15.75" customHeight="1">
      <c r="A13" s="7">
        <v>7</v>
      </c>
      <c r="B13" s="71" t="s">
        <v>72</v>
      </c>
      <c r="C13" s="166">
        <v>15000</v>
      </c>
      <c r="D13" s="42"/>
      <c r="E13" s="73"/>
      <c r="F13" s="73"/>
      <c r="G13" s="73"/>
      <c r="H13" s="73"/>
      <c r="I13" s="7"/>
      <c r="J13" s="76"/>
      <c r="K13" s="75"/>
      <c r="L13" s="76">
        <f t="shared" si="0"/>
        <v>0</v>
      </c>
      <c r="M13" s="76">
        <f t="shared" si="1"/>
        <v>0</v>
      </c>
    </row>
    <row r="14" spans="1:13" ht="15.75" customHeight="1">
      <c r="A14" s="7">
        <v>8</v>
      </c>
      <c r="B14" s="71" t="s">
        <v>73</v>
      </c>
      <c r="C14" s="166">
        <v>1800</v>
      </c>
      <c r="D14" s="42"/>
      <c r="E14" s="73"/>
      <c r="F14" s="73"/>
      <c r="G14" s="73"/>
      <c r="H14" s="73"/>
      <c r="I14" s="7"/>
      <c r="J14" s="76"/>
      <c r="K14" s="75"/>
      <c r="L14" s="76">
        <f t="shared" si="0"/>
        <v>0</v>
      </c>
      <c r="M14" s="76">
        <f t="shared" si="1"/>
        <v>0</v>
      </c>
    </row>
    <row r="15" spans="1:13" ht="15.75" customHeight="1">
      <c r="A15" s="7">
        <v>9</v>
      </c>
      <c r="B15" s="71" t="s">
        <v>74</v>
      </c>
      <c r="C15" s="166">
        <v>3800</v>
      </c>
      <c r="D15" s="42"/>
      <c r="E15" s="73"/>
      <c r="F15" s="73"/>
      <c r="G15" s="73"/>
      <c r="H15" s="73"/>
      <c r="I15" s="7"/>
      <c r="J15" s="76"/>
      <c r="K15" s="75"/>
      <c r="L15" s="76">
        <f t="shared" si="0"/>
        <v>0</v>
      </c>
      <c r="M15" s="76">
        <f t="shared" si="1"/>
        <v>0</v>
      </c>
    </row>
    <row r="16" spans="1:13" ht="15.75" customHeight="1">
      <c r="A16" s="7">
        <v>10</v>
      </c>
      <c r="B16" s="71" t="s">
        <v>75</v>
      </c>
      <c r="C16" s="166">
        <v>10500</v>
      </c>
      <c r="D16" s="42"/>
      <c r="E16" s="73"/>
      <c r="F16" s="73"/>
      <c r="G16" s="73"/>
      <c r="H16" s="73"/>
      <c r="I16" s="7"/>
      <c r="J16" s="76"/>
      <c r="K16" s="75"/>
      <c r="L16" s="76">
        <f t="shared" si="0"/>
        <v>0</v>
      </c>
      <c r="M16" s="76">
        <f t="shared" si="1"/>
        <v>0</v>
      </c>
    </row>
    <row r="17" spans="1:13" ht="15.75" customHeight="1">
      <c r="A17" s="7">
        <v>11</v>
      </c>
      <c r="B17" s="71" t="s">
        <v>76</v>
      </c>
      <c r="C17" s="166">
        <v>3800</v>
      </c>
      <c r="D17" s="42"/>
      <c r="E17" s="73"/>
      <c r="F17" s="73"/>
      <c r="G17" s="73"/>
      <c r="H17" s="73"/>
      <c r="I17" s="7"/>
      <c r="J17" s="76"/>
      <c r="K17" s="75"/>
      <c r="L17" s="76">
        <f t="shared" si="0"/>
        <v>0</v>
      </c>
      <c r="M17" s="76">
        <f t="shared" si="1"/>
        <v>0</v>
      </c>
    </row>
    <row r="18" spans="1:13" ht="25.5">
      <c r="A18" s="7">
        <v>12</v>
      </c>
      <c r="B18" s="71" t="s">
        <v>77</v>
      </c>
      <c r="C18" s="166">
        <v>3800</v>
      </c>
      <c r="D18" s="42"/>
      <c r="E18" s="73"/>
      <c r="F18" s="73"/>
      <c r="G18" s="73"/>
      <c r="H18" s="73"/>
      <c r="I18" s="7"/>
      <c r="J18" s="76"/>
      <c r="K18" s="75"/>
      <c r="L18" s="76">
        <f t="shared" si="0"/>
        <v>0</v>
      </c>
      <c r="M18" s="76">
        <f t="shared" si="1"/>
        <v>0</v>
      </c>
    </row>
    <row r="19" spans="1:13" ht="14.25" customHeight="1">
      <c r="A19" s="7">
        <v>13</v>
      </c>
      <c r="B19" s="71" t="s">
        <v>78</v>
      </c>
      <c r="C19" s="166">
        <v>34500</v>
      </c>
      <c r="D19" s="42"/>
      <c r="E19" s="73"/>
      <c r="F19" s="73"/>
      <c r="G19" s="73"/>
      <c r="H19" s="73"/>
      <c r="I19" s="7"/>
      <c r="J19" s="76"/>
      <c r="K19" s="75"/>
      <c r="L19" s="76">
        <f t="shared" si="0"/>
        <v>0</v>
      </c>
      <c r="M19" s="76">
        <f t="shared" si="1"/>
        <v>0</v>
      </c>
    </row>
    <row r="20" spans="1:13" ht="25.5">
      <c r="A20" s="7">
        <v>14</v>
      </c>
      <c r="B20" s="71" t="s">
        <v>124</v>
      </c>
      <c r="C20" s="166">
        <v>34500</v>
      </c>
      <c r="D20" s="42"/>
      <c r="E20" s="73"/>
      <c r="F20" s="73"/>
      <c r="G20" s="73"/>
      <c r="H20" s="73"/>
      <c r="I20" s="7"/>
      <c r="J20" s="76"/>
      <c r="K20" s="75"/>
      <c r="L20" s="76">
        <f t="shared" si="0"/>
        <v>0</v>
      </c>
      <c r="M20" s="76">
        <f t="shared" si="1"/>
        <v>0</v>
      </c>
    </row>
    <row r="21" spans="1:13" ht="12.75">
      <c r="A21" s="7">
        <v>15</v>
      </c>
      <c r="B21" s="71" t="s">
        <v>79</v>
      </c>
      <c r="C21" s="166">
        <v>4500</v>
      </c>
      <c r="D21" s="42"/>
      <c r="E21" s="73"/>
      <c r="F21" s="73"/>
      <c r="G21" s="73"/>
      <c r="H21" s="73"/>
      <c r="I21" s="7"/>
      <c r="J21" s="76"/>
      <c r="K21" s="75"/>
      <c r="L21" s="76">
        <f t="shared" si="0"/>
        <v>0</v>
      </c>
      <c r="M21" s="76">
        <f t="shared" si="1"/>
        <v>0</v>
      </c>
    </row>
    <row r="22" spans="1:13" ht="13.5" customHeight="1">
      <c r="A22" s="7">
        <v>16</v>
      </c>
      <c r="B22" s="71" t="s">
        <v>80</v>
      </c>
      <c r="C22" s="166">
        <v>30000</v>
      </c>
      <c r="D22" s="42"/>
      <c r="E22" s="73"/>
      <c r="F22" s="73"/>
      <c r="G22" s="73"/>
      <c r="H22" s="73"/>
      <c r="I22" s="7"/>
      <c r="J22" s="76"/>
      <c r="K22" s="75"/>
      <c r="L22" s="76">
        <f t="shared" si="0"/>
        <v>0</v>
      </c>
      <c r="M22" s="76">
        <f t="shared" si="1"/>
        <v>0</v>
      </c>
    </row>
    <row r="23" spans="1:13" ht="13.5" customHeight="1">
      <c r="A23" s="7">
        <v>17</v>
      </c>
      <c r="B23" s="71" t="s">
        <v>81</v>
      </c>
      <c r="C23" s="166">
        <v>5300</v>
      </c>
      <c r="D23" s="42"/>
      <c r="E23" s="73"/>
      <c r="F23" s="73"/>
      <c r="G23" s="73"/>
      <c r="H23" s="73"/>
      <c r="I23" s="7"/>
      <c r="J23" s="76"/>
      <c r="K23" s="75"/>
      <c r="L23" s="76">
        <f t="shared" si="0"/>
        <v>0</v>
      </c>
      <c r="M23" s="76">
        <f t="shared" si="1"/>
        <v>0</v>
      </c>
    </row>
    <row r="24" spans="1:13" ht="13.5" customHeight="1">
      <c r="A24" s="7">
        <v>18</v>
      </c>
      <c r="B24" s="71" t="s">
        <v>82</v>
      </c>
      <c r="C24" s="166">
        <v>3000</v>
      </c>
      <c r="D24" s="42"/>
      <c r="E24" s="73"/>
      <c r="F24" s="73"/>
      <c r="G24" s="73"/>
      <c r="H24" s="73"/>
      <c r="I24" s="7"/>
      <c r="J24" s="76"/>
      <c r="K24" s="75"/>
      <c r="L24" s="76">
        <f t="shared" si="0"/>
        <v>0</v>
      </c>
      <c r="M24" s="76">
        <f t="shared" si="1"/>
        <v>0</v>
      </c>
    </row>
    <row r="25" spans="1:13" ht="13.5" customHeight="1">
      <c r="A25" s="7">
        <v>19</v>
      </c>
      <c r="B25" s="71" t="s">
        <v>83</v>
      </c>
      <c r="C25" s="166">
        <v>3800</v>
      </c>
      <c r="D25" s="42"/>
      <c r="E25" s="73"/>
      <c r="F25" s="73"/>
      <c r="G25" s="73"/>
      <c r="H25" s="73"/>
      <c r="I25" s="7"/>
      <c r="J25" s="76"/>
      <c r="K25" s="75"/>
      <c r="L25" s="76">
        <f t="shared" si="0"/>
        <v>0</v>
      </c>
      <c r="M25" s="76">
        <f t="shared" si="1"/>
        <v>0</v>
      </c>
    </row>
    <row r="26" spans="1:13" ht="13.5" customHeight="1">
      <c r="A26" s="7">
        <v>20</v>
      </c>
      <c r="B26" s="71" t="s">
        <v>84</v>
      </c>
      <c r="C26" s="166">
        <v>4500</v>
      </c>
      <c r="D26" s="42"/>
      <c r="E26" s="73"/>
      <c r="F26" s="73"/>
      <c r="G26" s="73"/>
      <c r="H26" s="73"/>
      <c r="I26" s="7"/>
      <c r="J26" s="76"/>
      <c r="K26" s="75"/>
      <c r="L26" s="76">
        <f t="shared" si="0"/>
        <v>0</v>
      </c>
      <c r="M26" s="76">
        <f t="shared" si="1"/>
        <v>0</v>
      </c>
    </row>
    <row r="27" spans="1:13" ht="15.75" customHeight="1">
      <c r="A27" s="7">
        <v>21</v>
      </c>
      <c r="B27" s="71" t="s">
        <v>85</v>
      </c>
      <c r="C27" s="166">
        <v>2300</v>
      </c>
      <c r="D27" s="42"/>
      <c r="E27" s="73"/>
      <c r="F27" s="73"/>
      <c r="G27" s="73"/>
      <c r="H27" s="73"/>
      <c r="I27" s="7"/>
      <c r="J27" s="76"/>
      <c r="K27" s="75"/>
      <c r="L27" s="76">
        <f t="shared" si="0"/>
        <v>0</v>
      </c>
      <c r="M27" s="76">
        <f t="shared" si="1"/>
        <v>0</v>
      </c>
    </row>
    <row r="28" spans="1:13" ht="12.75">
      <c r="A28" s="7">
        <v>22</v>
      </c>
      <c r="B28" s="71" t="s">
        <v>86</v>
      </c>
      <c r="C28" s="166">
        <v>3800</v>
      </c>
      <c r="D28" s="42"/>
      <c r="E28" s="73"/>
      <c r="F28" s="73"/>
      <c r="G28" s="73"/>
      <c r="H28" s="73"/>
      <c r="I28" s="7"/>
      <c r="J28" s="76"/>
      <c r="K28" s="75"/>
      <c r="L28" s="76">
        <f t="shared" si="0"/>
        <v>0</v>
      </c>
      <c r="M28" s="76">
        <f t="shared" si="1"/>
        <v>0</v>
      </c>
    </row>
    <row r="29" spans="1:13" ht="23.25" customHeight="1">
      <c r="A29" s="7">
        <v>23</v>
      </c>
      <c r="B29" s="71" t="s">
        <v>39</v>
      </c>
      <c r="C29" s="166">
        <v>1500</v>
      </c>
      <c r="D29" s="42"/>
      <c r="E29" s="73"/>
      <c r="F29" s="73"/>
      <c r="G29" s="73"/>
      <c r="H29" s="73"/>
      <c r="I29" s="7"/>
      <c r="J29" s="76"/>
      <c r="K29" s="75"/>
      <c r="L29" s="76">
        <f t="shared" si="0"/>
        <v>0</v>
      </c>
      <c r="M29" s="76">
        <f t="shared" si="1"/>
        <v>0</v>
      </c>
    </row>
    <row r="30" spans="1:13" ht="12.75">
      <c r="A30" s="7">
        <v>24</v>
      </c>
      <c r="B30" s="71" t="s">
        <v>87</v>
      </c>
      <c r="C30" s="166">
        <v>6000</v>
      </c>
      <c r="D30" s="42"/>
      <c r="E30" s="73"/>
      <c r="F30" s="73"/>
      <c r="G30" s="73"/>
      <c r="H30" s="73"/>
      <c r="I30" s="7"/>
      <c r="J30" s="76"/>
      <c r="K30" s="75"/>
      <c r="L30" s="76">
        <f t="shared" si="0"/>
        <v>0</v>
      </c>
      <c r="M30" s="76">
        <f t="shared" si="1"/>
        <v>0</v>
      </c>
    </row>
    <row r="31" spans="1:13" ht="15.75" customHeight="1">
      <c r="A31" s="7">
        <v>25</v>
      </c>
      <c r="B31" s="71" t="s">
        <v>88</v>
      </c>
      <c r="C31" s="166">
        <v>21000</v>
      </c>
      <c r="D31" s="42"/>
      <c r="E31" s="73"/>
      <c r="F31" s="73"/>
      <c r="G31" s="73"/>
      <c r="H31" s="73"/>
      <c r="I31" s="7"/>
      <c r="J31" s="76"/>
      <c r="K31" s="75"/>
      <c r="L31" s="76">
        <f t="shared" si="0"/>
        <v>0</v>
      </c>
      <c r="M31" s="76">
        <f t="shared" si="1"/>
        <v>0</v>
      </c>
    </row>
    <row r="32" spans="1:13" ht="25.5">
      <c r="A32" s="7">
        <v>26</v>
      </c>
      <c r="B32" s="71" t="s">
        <v>36</v>
      </c>
      <c r="C32" s="166">
        <v>600</v>
      </c>
      <c r="D32" s="42"/>
      <c r="E32" s="73"/>
      <c r="F32" s="73"/>
      <c r="G32" s="73"/>
      <c r="H32" s="73"/>
      <c r="I32" s="7"/>
      <c r="J32" s="76"/>
      <c r="K32" s="75"/>
      <c r="L32" s="76">
        <f t="shared" si="0"/>
        <v>0</v>
      </c>
      <c r="M32" s="76">
        <f t="shared" si="1"/>
        <v>0</v>
      </c>
    </row>
    <row r="33" spans="1:13" ht="12.75">
      <c r="A33" s="7">
        <v>27</v>
      </c>
      <c r="B33" s="71" t="s">
        <v>4</v>
      </c>
      <c r="C33" s="166">
        <v>1500</v>
      </c>
      <c r="D33" s="42"/>
      <c r="E33" s="73"/>
      <c r="F33" s="73"/>
      <c r="G33" s="73"/>
      <c r="H33" s="73"/>
      <c r="I33" s="200"/>
      <c r="J33" s="76"/>
      <c r="K33" s="75"/>
      <c r="L33" s="76">
        <f t="shared" si="0"/>
        <v>0</v>
      </c>
      <c r="M33" s="76">
        <f t="shared" si="1"/>
        <v>0</v>
      </c>
    </row>
    <row r="34" spans="1:13" ht="12.75">
      <c r="A34" s="7">
        <v>28</v>
      </c>
      <c r="B34" s="71" t="s">
        <v>5</v>
      </c>
      <c r="C34" s="166">
        <v>1500</v>
      </c>
      <c r="D34" s="42"/>
      <c r="E34" s="73"/>
      <c r="F34" s="73"/>
      <c r="G34" s="73"/>
      <c r="H34" s="73"/>
      <c r="I34" s="7"/>
      <c r="J34" s="76"/>
      <c r="K34" s="75"/>
      <c r="L34" s="76">
        <f t="shared" si="0"/>
        <v>0</v>
      </c>
      <c r="M34" s="76">
        <f t="shared" si="1"/>
        <v>0</v>
      </c>
    </row>
    <row r="35" spans="1:13" ht="12.75">
      <c r="A35" s="7">
        <v>29</v>
      </c>
      <c r="B35" s="71" t="s">
        <v>89</v>
      </c>
      <c r="C35" s="166">
        <v>3800</v>
      </c>
      <c r="D35" s="42"/>
      <c r="E35" s="73"/>
      <c r="F35" s="73"/>
      <c r="G35" s="73"/>
      <c r="H35" s="73"/>
      <c r="I35" s="7"/>
      <c r="J35" s="76"/>
      <c r="K35" s="75"/>
      <c r="L35" s="76">
        <f t="shared" si="0"/>
        <v>0</v>
      </c>
      <c r="M35" s="76">
        <f t="shared" si="1"/>
        <v>0</v>
      </c>
    </row>
    <row r="36" spans="1:13" ht="12.75">
      <c r="A36" s="7">
        <v>30</v>
      </c>
      <c r="B36" s="71" t="s">
        <v>120</v>
      </c>
      <c r="C36" s="166">
        <v>1500</v>
      </c>
      <c r="D36" s="42"/>
      <c r="E36" s="73"/>
      <c r="F36" s="73"/>
      <c r="G36" s="73"/>
      <c r="H36" s="73"/>
      <c r="I36" s="7"/>
      <c r="J36" s="76"/>
      <c r="K36" s="75"/>
      <c r="L36" s="76">
        <f t="shared" si="0"/>
        <v>0</v>
      </c>
      <c r="M36" s="76">
        <f t="shared" si="1"/>
        <v>0</v>
      </c>
    </row>
    <row r="37" spans="1:13" ht="18" customHeight="1">
      <c r="A37" s="7">
        <v>31</v>
      </c>
      <c r="B37" s="71" t="s">
        <v>119</v>
      </c>
      <c r="C37" s="166">
        <v>1500</v>
      </c>
      <c r="D37" s="42"/>
      <c r="E37" s="73"/>
      <c r="F37" s="73"/>
      <c r="G37" s="73"/>
      <c r="H37" s="73"/>
      <c r="I37" s="7"/>
      <c r="J37" s="76"/>
      <c r="K37" s="75"/>
      <c r="L37" s="76">
        <f t="shared" si="0"/>
        <v>0</v>
      </c>
      <c r="M37" s="76">
        <f t="shared" si="1"/>
        <v>0</v>
      </c>
    </row>
    <row r="38" spans="1:13" ht="12.75">
      <c r="A38" s="235" t="s">
        <v>47</v>
      </c>
      <c r="B38" s="236"/>
      <c r="C38" s="236"/>
      <c r="D38" s="236"/>
      <c r="E38" s="236"/>
      <c r="F38" s="236"/>
      <c r="G38" s="236"/>
      <c r="H38" s="236"/>
      <c r="I38" s="236"/>
      <c r="J38" s="236"/>
      <c r="K38" s="237"/>
      <c r="L38" s="77">
        <f>SUM(L7:L37)</f>
        <v>0</v>
      </c>
      <c r="M38" s="77">
        <f>SUM(M7:M37)</f>
        <v>0</v>
      </c>
    </row>
    <row r="39" spans="1:36" s="78" customFormat="1" ht="12.75">
      <c r="A39" s="231" t="s">
        <v>145</v>
      </c>
      <c r="B39" s="225"/>
      <c r="C39" s="225"/>
      <c r="D39" s="225"/>
      <c r="E39" s="225"/>
      <c r="F39" s="225"/>
      <c r="G39" s="225"/>
      <c r="H39" s="225"/>
      <c r="I39" s="225"/>
      <c r="J39" s="225"/>
      <c r="K39" s="225"/>
      <c r="L39" s="219"/>
      <c r="M39" s="220"/>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row>
    <row r="40" spans="1:13" ht="12.75">
      <c r="A40" s="7">
        <v>1</v>
      </c>
      <c r="B40" s="238" t="s">
        <v>33</v>
      </c>
      <c r="C40" s="71"/>
      <c r="D40" s="42"/>
      <c r="E40" s="73"/>
      <c r="F40" s="73"/>
      <c r="G40" s="73"/>
      <c r="H40" s="73"/>
      <c r="I40" s="7"/>
      <c r="J40" s="76"/>
      <c r="K40" s="75"/>
      <c r="L40" s="76">
        <f>I40*J40</f>
        <v>0</v>
      </c>
      <c r="M40" s="76">
        <f>ROUND(L40*K40/100+L40,2)</f>
        <v>0</v>
      </c>
    </row>
    <row r="41" spans="1:13" ht="12.75">
      <c r="A41" s="7">
        <v>2</v>
      </c>
      <c r="B41" s="239"/>
      <c r="C41" s="71"/>
      <c r="D41" s="42"/>
      <c r="E41" s="73"/>
      <c r="F41" s="73"/>
      <c r="G41" s="73"/>
      <c r="H41" s="73"/>
      <c r="I41" s="7"/>
      <c r="J41" s="76"/>
      <c r="K41" s="75"/>
      <c r="L41" s="76">
        <f>I41*J41</f>
        <v>0</v>
      </c>
      <c r="M41" s="76">
        <f>ROUND(L41*K41/100+L41,2)</f>
        <v>0</v>
      </c>
    </row>
    <row r="42" spans="1:13" ht="12.75">
      <c r="A42" s="7">
        <v>3</v>
      </c>
      <c r="B42" s="239"/>
      <c r="C42" s="71"/>
      <c r="D42" s="42"/>
      <c r="E42" s="73"/>
      <c r="F42" s="73"/>
      <c r="G42" s="73"/>
      <c r="H42" s="73"/>
      <c r="I42" s="7"/>
      <c r="J42" s="76"/>
      <c r="K42" s="75"/>
      <c r="L42" s="76">
        <f>I42*J42</f>
        <v>0</v>
      </c>
      <c r="M42" s="76">
        <f>ROUND(L42*K42/100+L42,2)</f>
        <v>0</v>
      </c>
    </row>
    <row r="43" spans="1:13" ht="12.75">
      <c r="A43" s="7" t="s">
        <v>149</v>
      </c>
      <c r="B43" s="239"/>
      <c r="C43" s="71"/>
      <c r="D43" s="42"/>
      <c r="E43" s="73"/>
      <c r="F43" s="73"/>
      <c r="G43" s="73"/>
      <c r="H43" s="73"/>
      <c r="I43" s="7"/>
      <c r="J43" s="76"/>
      <c r="K43" s="75"/>
      <c r="L43" s="76">
        <f>I43*J43</f>
        <v>0</v>
      </c>
      <c r="M43" s="76">
        <f>ROUND(L43*K43/100+L43,2)</f>
        <v>0</v>
      </c>
    </row>
    <row r="44" spans="1:13" ht="12.75">
      <c r="A44" s="235" t="s">
        <v>47</v>
      </c>
      <c r="B44" s="236"/>
      <c r="C44" s="236"/>
      <c r="D44" s="236"/>
      <c r="E44" s="236"/>
      <c r="F44" s="236"/>
      <c r="G44" s="236"/>
      <c r="H44" s="236"/>
      <c r="I44" s="236"/>
      <c r="J44" s="236"/>
      <c r="K44" s="237"/>
      <c r="L44" s="77">
        <f>SUM(L40:L43)</f>
        <v>0</v>
      </c>
      <c r="M44" s="77">
        <f>SUM(M40:M43)</f>
        <v>0</v>
      </c>
    </row>
    <row r="45" spans="1:36" s="78" customFormat="1" ht="12.75">
      <c r="A45" s="231" t="s">
        <v>46</v>
      </c>
      <c r="B45" s="225"/>
      <c r="C45" s="225"/>
      <c r="D45" s="225"/>
      <c r="E45" s="225"/>
      <c r="F45" s="225"/>
      <c r="G45" s="225"/>
      <c r="H45" s="225"/>
      <c r="I45" s="225"/>
      <c r="J45" s="225"/>
      <c r="K45" s="225"/>
      <c r="L45" s="219"/>
      <c r="M45" s="220"/>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row>
    <row r="46" spans="1:36" s="78" customFormat="1" ht="12.75">
      <c r="A46" s="7">
        <v>1</v>
      </c>
      <c r="B46" s="239" t="s">
        <v>32</v>
      </c>
      <c r="C46" s="71"/>
      <c r="D46" s="42"/>
      <c r="E46" s="73"/>
      <c r="F46" s="73"/>
      <c r="G46" s="73"/>
      <c r="H46" s="73"/>
      <c r="I46" s="7"/>
      <c r="J46" s="76"/>
      <c r="K46" s="75"/>
      <c r="L46" s="76">
        <f>I46*J46</f>
        <v>0</v>
      </c>
      <c r="M46" s="76">
        <f>ROUND(L46*K46/100+L46,2)</f>
        <v>0</v>
      </c>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row>
    <row r="47" spans="1:13" ht="12.75">
      <c r="A47" s="7">
        <v>2</v>
      </c>
      <c r="B47" s="239"/>
      <c r="C47" s="71"/>
      <c r="D47" s="42"/>
      <c r="E47" s="73"/>
      <c r="F47" s="73"/>
      <c r="G47" s="73"/>
      <c r="H47" s="73"/>
      <c r="I47" s="7"/>
      <c r="J47" s="76"/>
      <c r="K47" s="75"/>
      <c r="L47" s="76">
        <f>I47*J47</f>
        <v>0</v>
      </c>
      <c r="M47" s="76">
        <f>ROUND(L47*K47/100+L47,2)</f>
        <v>0</v>
      </c>
    </row>
    <row r="48" spans="1:13" ht="12.75">
      <c r="A48" s="7">
        <v>3</v>
      </c>
      <c r="B48" s="239"/>
      <c r="C48" s="71"/>
      <c r="D48" s="42"/>
      <c r="E48" s="73"/>
      <c r="F48" s="73"/>
      <c r="G48" s="73"/>
      <c r="H48" s="73"/>
      <c r="I48" s="7"/>
      <c r="J48" s="76"/>
      <c r="K48" s="75"/>
      <c r="L48" s="76">
        <f>I48*J48</f>
        <v>0</v>
      </c>
      <c r="M48" s="76">
        <f>ROUND(L48*K48/100+L48,2)</f>
        <v>0</v>
      </c>
    </row>
    <row r="49" spans="1:13" ht="12.75">
      <c r="A49" s="7" t="s">
        <v>149</v>
      </c>
      <c r="B49" s="239"/>
      <c r="C49" s="71"/>
      <c r="D49" s="42"/>
      <c r="E49" s="73"/>
      <c r="F49" s="73"/>
      <c r="G49" s="73"/>
      <c r="H49" s="73"/>
      <c r="I49" s="7"/>
      <c r="J49" s="76"/>
      <c r="K49" s="75"/>
      <c r="L49" s="76">
        <f>I49*J49</f>
        <v>0</v>
      </c>
      <c r="M49" s="76">
        <f>ROUND(L49*K49/100+L49,2)</f>
        <v>0</v>
      </c>
    </row>
    <row r="50" spans="1:13" ht="12.75">
      <c r="A50" s="241" t="s">
        <v>47</v>
      </c>
      <c r="B50" s="242"/>
      <c r="C50" s="242"/>
      <c r="D50" s="242"/>
      <c r="E50" s="242"/>
      <c r="F50" s="242"/>
      <c r="G50" s="242"/>
      <c r="H50" s="242"/>
      <c r="I50" s="242"/>
      <c r="J50" s="242"/>
      <c r="K50" s="243"/>
      <c r="L50" s="82">
        <f>SUM(L46:L49)</f>
        <v>0</v>
      </c>
      <c r="M50" s="82">
        <f>SUM(M46:M49)</f>
        <v>0</v>
      </c>
    </row>
    <row r="51" spans="1:36" s="83" customFormat="1" ht="12.75">
      <c r="A51" s="231" t="s">
        <v>56</v>
      </c>
      <c r="B51" s="225"/>
      <c r="C51" s="225"/>
      <c r="D51" s="225"/>
      <c r="E51" s="225"/>
      <c r="F51" s="225"/>
      <c r="G51" s="225"/>
      <c r="H51" s="225"/>
      <c r="I51" s="225"/>
      <c r="J51" s="225"/>
      <c r="K51" s="219"/>
      <c r="L51" s="219"/>
      <c r="M51" s="220"/>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row>
    <row r="52" spans="1:13" ht="12.75">
      <c r="A52" s="7">
        <v>1</v>
      </c>
      <c r="B52" s="239"/>
      <c r="C52" s="71"/>
      <c r="D52" s="42"/>
      <c r="E52" s="73"/>
      <c r="F52" s="73"/>
      <c r="G52" s="73"/>
      <c r="H52" s="73"/>
      <c r="I52" s="7"/>
      <c r="J52" s="76"/>
      <c r="K52" s="75"/>
      <c r="L52" s="76">
        <f>I52*J52</f>
        <v>0</v>
      </c>
      <c r="M52" s="76">
        <f>ROUND(L52*K52/100+L52,2)</f>
        <v>0</v>
      </c>
    </row>
    <row r="53" spans="1:13" ht="12.75">
      <c r="A53" s="7">
        <v>2</v>
      </c>
      <c r="B53" s="239"/>
      <c r="C53" s="71"/>
      <c r="D53" s="42"/>
      <c r="E53" s="73"/>
      <c r="F53" s="73"/>
      <c r="G53" s="73"/>
      <c r="H53" s="73"/>
      <c r="I53" s="7"/>
      <c r="J53" s="76"/>
      <c r="K53" s="75"/>
      <c r="L53" s="76">
        <f>I53*J53</f>
        <v>0</v>
      </c>
      <c r="M53" s="76">
        <f>ROUND(L53*K53/100+L53,2)</f>
        <v>0</v>
      </c>
    </row>
    <row r="54" spans="1:13" ht="12.75">
      <c r="A54" s="7">
        <v>3</v>
      </c>
      <c r="B54" s="239"/>
      <c r="C54" s="71"/>
      <c r="D54" s="42"/>
      <c r="E54" s="73"/>
      <c r="F54" s="73"/>
      <c r="G54" s="73"/>
      <c r="H54" s="73"/>
      <c r="I54" s="7"/>
      <c r="J54" s="76"/>
      <c r="K54" s="75"/>
      <c r="L54" s="76">
        <f>I54*J54</f>
        <v>0</v>
      </c>
      <c r="M54" s="76">
        <f>ROUND(L54*K54/100+L54,2)</f>
        <v>0</v>
      </c>
    </row>
    <row r="55" spans="1:13" ht="12.75">
      <c r="A55" s="7" t="s">
        <v>149</v>
      </c>
      <c r="B55" s="239"/>
      <c r="C55" s="71"/>
      <c r="D55" s="42"/>
      <c r="E55" s="73"/>
      <c r="F55" s="73"/>
      <c r="G55" s="73"/>
      <c r="H55" s="73"/>
      <c r="I55" s="7"/>
      <c r="J55" s="76"/>
      <c r="K55" s="75"/>
      <c r="L55" s="76">
        <f>I55*J55</f>
        <v>0</v>
      </c>
      <c r="M55" s="76">
        <f>ROUND(L55*K55/100+L55,2)</f>
        <v>0</v>
      </c>
    </row>
    <row r="56" spans="1:13" ht="12.75">
      <c r="A56" s="241" t="s">
        <v>47</v>
      </c>
      <c r="B56" s="242"/>
      <c r="C56" s="242"/>
      <c r="D56" s="242"/>
      <c r="E56" s="242"/>
      <c r="F56" s="242"/>
      <c r="G56" s="242"/>
      <c r="H56" s="242"/>
      <c r="I56" s="242"/>
      <c r="J56" s="242"/>
      <c r="K56" s="243"/>
      <c r="L56" s="82">
        <f>SUM(L52:L55)</f>
        <v>0</v>
      </c>
      <c r="M56" s="82">
        <f>SUM(M52:M55)</f>
        <v>0</v>
      </c>
    </row>
    <row r="57" spans="1:36" s="83" customFormat="1" ht="12.75">
      <c r="A57" s="231" t="s">
        <v>90</v>
      </c>
      <c r="B57" s="225"/>
      <c r="C57" s="225"/>
      <c r="D57" s="225"/>
      <c r="E57" s="225"/>
      <c r="F57" s="225"/>
      <c r="G57" s="225"/>
      <c r="H57" s="225"/>
      <c r="I57" s="225"/>
      <c r="J57" s="225"/>
      <c r="K57" s="225"/>
      <c r="L57" s="219"/>
      <c r="M57" s="220"/>
      <c r="N57" s="149"/>
      <c r="O57" s="149"/>
      <c r="P57" s="149"/>
      <c r="Q57" s="149"/>
      <c r="R57" s="149"/>
      <c r="S57" s="149"/>
      <c r="T57" s="149"/>
      <c r="U57" s="149"/>
      <c r="V57" s="149"/>
      <c r="W57" s="149"/>
      <c r="X57" s="149"/>
      <c r="Y57" s="149"/>
      <c r="Z57" s="149"/>
      <c r="AA57" s="149"/>
      <c r="AB57" s="149"/>
      <c r="AC57" s="149"/>
      <c r="AD57" s="149"/>
      <c r="AE57" s="149"/>
      <c r="AF57" s="149"/>
      <c r="AG57" s="149"/>
      <c r="AH57" s="149"/>
      <c r="AI57" s="149"/>
      <c r="AJ57" s="149"/>
    </row>
    <row r="58" spans="1:13" ht="12.75">
      <c r="A58" s="7">
        <v>1</v>
      </c>
      <c r="B58" s="248" t="s">
        <v>103</v>
      </c>
      <c r="C58" s="249">
        <v>25000</v>
      </c>
      <c r="D58" s="42"/>
      <c r="E58" s="73"/>
      <c r="F58" s="73"/>
      <c r="G58" s="73"/>
      <c r="H58" s="73"/>
      <c r="I58" s="7"/>
      <c r="J58" s="76"/>
      <c r="K58" s="75"/>
      <c r="L58" s="76">
        <f>I58*J58</f>
        <v>0</v>
      </c>
      <c r="M58" s="76">
        <f>ROUND(L58*K58/100+L58,2)</f>
        <v>0</v>
      </c>
    </row>
    <row r="59" spans="1:36" s="42" customFormat="1" ht="12.75">
      <c r="A59" s="7">
        <v>2</v>
      </c>
      <c r="B59" s="248"/>
      <c r="C59" s="249"/>
      <c r="E59" s="73"/>
      <c r="F59" s="73"/>
      <c r="G59" s="73"/>
      <c r="H59" s="73"/>
      <c r="I59" s="7"/>
      <c r="J59" s="76"/>
      <c r="K59" s="75"/>
      <c r="L59" s="76">
        <f>I59*J59</f>
        <v>0</v>
      </c>
      <c r="M59" s="76">
        <f>ROUND(L59*K59/100+L59,2)</f>
        <v>0</v>
      </c>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row>
    <row r="60" spans="1:36" s="42" customFormat="1" ht="12.75">
      <c r="A60" s="7" t="s">
        <v>149</v>
      </c>
      <c r="B60" s="248"/>
      <c r="C60" s="249"/>
      <c r="E60" s="73"/>
      <c r="F60" s="73"/>
      <c r="G60" s="73"/>
      <c r="H60" s="73"/>
      <c r="I60" s="7"/>
      <c r="J60" s="76"/>
      <c r="K60" s="75"/>
      <c r="L60" s="76">
        <f>I60*J60</f>
        <v>0</v>
      </c>
      <c r="M60" s="76">
        <f>ROUND(L60*K60/100+L60,2)</f>
        <v>0</v>
      </c>
      <c r="N60" s="150"/>
      <c r="O60" s="150"/>
      <c r="P60" s="150"/>
      <c r="Q60" s="150"/>
      <c r="R60" s="150"/>
      <c r="S60" s="150"/>
      <c r="T60" s="150"/>
      <c r="U60" s="150"/>
      <c r="V60" s="150"/>
      <c r="W60" s="150"/>
      <c r="X60" s="150"/>
      <c r="Y60" s="150"/>
      <c r="Z60" s="150"/>
      <c r="AA60" s="150"/>
      <c r="AB60" s="150"/>
      <c r="AC60" s="150"/>
      <c r="AD60" s="150"/>
      <c r="AE60" s="150"/>
      <c r="AF60" s="150"/>
      <c r="AG60" s="150"/>
      <c r="AH60" s="150"/>
      <c r="AI60" s="150"/>
      <c r="AJ60" s="150"/>
    </row>
    <row r="61" spans="1:36" s="42" customFormat="1" ht="12.75">
      <c r="A61" s="244" t="s">
        <v>47</v>
      </c>
      <c r="B61" s="245"/>
      <c r="C61" s="245"/>
      <c r="D61" s="245"/>
      <c r="E61" s="245"/>
      <c r="F61" s="245"/>
      <c r="G61" s="245"/>
      <c r="H61" s="245"/>
      <c r="I61" s="245"/>
      <c r="J61" s="245"/>
      <c r="K61" s="246"/>
      <c r="L61" s="104">
        <f>SUM(L58:L60)</f>
        <v>0</v>
      </c>
      <c r="M61" s="104">
        <f>SUM(M58:M60)</f>
        <v>0</v>
      </c>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row>
    <row r="62" spans="1:36" s="83" customFormat="1" ht="12.75">
      <c r="A62" s="247"/>
      <c r="B62" s="247"/>
      <c r="C62" s="247"/>
      <c r="D62" s="247"/>
      <c r="E62" s="247"/>
      <c r="F62" s="247"/>
      <c r="G62" s="247"/>
      <c r="H62" s="247"/>
      <c r="I62" s="247"/>
      <c r="J62" s="247"/>
      <c r="K62" s="247"/>
      <c r="L62" s="247"/>
      <c r="M62" s="247"/>
      <c r="N62" s="149"/>
      <c r="O62" s="149"/>
      <c r="P62" s="149"/>
      <c r="Q62" s="149"/>
      <c r="R62" s="149"/>
      <c r="S62" s="149"/>
      <c r="T62" s="149"/>
      <c r="U62" s="149"/>
      <c r="V62" s="149"/>
      <c r="W62" s="149"/>
      <c r="X62" s="149"/>
      <c r="Y62" s="149"/>
      <c r="Z62" s="149"/>
      <c r="AA62" s="149"/>
      <c r="AB62" s="149"/>
      <c r="AC62" s="149"/>
      <c r="AD62" s="149"/>
      <c r="AE62" s="149"/>
      <c r="AF62" s="149"/>
      <c r="AG62" s="149"/>
      <c r="AH62" s="149"/>
      <c r="AI62" s="149"/>
      <c r="AJ62" s="149"/>
    </row>
    <row r="63" spans="1:13" ht="25.5">
      <c r="A63" s="7"/>
      <c r="B63" s="248" t="s">
        <v>38</v>
      </c>
      <c r="C63" s="248"/>
      <c r="D63" s="131"/>
      <c r="E63" s="131"/>
      <c r="F63" s="105"/>
      <c r="G63" s="73" t="s">
        <v>48</v>
      </c>
      <c r="H63" s="71">
        <v>1</v>
      </c>
      <c r="I63" s="7">
        <v>36</v>
      </c>
      <c r="J63" s="76"/>
      <c r="K63" s="75"/>
      <c r="L63" s="76">
        <f>I63*J63</f>
        <v>0</v>
      </c>
      <c r="M63" s="76">
        <f>ROUND(L63*K63/100+L63,2)</f>
        <v>0</v>
      </c>
    </row>
    <row r="64" spans="1:13" ht="12.75">
      <c r="A64" s="240" t="s">
        <v>93</v>
      </c>
      <c r="B64" s="240"/>
      <c r="C64" s="240"/>
      <c r="D64" s="240"/>
      <c r="E64" s="240"/>
      <c r="F64" s="240"/>
      <c r="G64" s="240"/>
      <c r="H64" s="240"/>
      <c r="I64" s="240"/>
      <c r="J64" s="240"/>
      <c r="K64" s="240"/>
      <c r="L64" s="79">
        <f>L38+L44+L50+L56+L61+L63</f>
        <v>0</v>
      </c>
      <c r="M64" s="79">
        <f>M38+M44+M50+M56+M61+M63</f>
        <v>0</v>
      </c>
    </row>
    <row r="65" spans="9:13" ht="12.75">
      <c r="I65" s="11"/>
      <c r="J65" s="80"/>
      <c r="K65" s="12"/>
      <c r="L65" s="80"/>
      <c r="M65" s="80"/>
    </row>
    <row r="66" spans="9:13" ht="12.75">
      <c r="I66" s="11"/>
      <c r="J66" s="80"/>
      <c r="K66" s="12"/>
      <c r="L66" s="80"/>
      <c r="M66" s="80"/>
    </row>
  </sheetData>
  <sheetProtection/>
  <mergeCells count="21">
    <mergeCell ref="B46:B49"/>
    <mergeCell ref="A4:M5"/>
    <mergeCell ref="A44:K44"/>
    <mergeCell ref="A2:M2"/>
    <mergeCell ref="A64:K64"/>
    <mergeCell ref="A56:K56"/>
    <mergeCell ref="A61:K61"/>
    <mergeCell ref="A62:M62"/>
    <mergeCell ref="B58:B60"/>
    <mergeCell ref="B63:C63"/>
    <mergeCell ref="C58:C60"/>
    <mergeCell ref="A51:J51"/>
    <mergeCell ref="A57:K57"/>
    <mergeCell ref="A1:M1"/>
    <mergeCell ref="A6:M6"/>
    <mergeCell ref="A39:K39"/>
    <mergeCell ref="A45:K45"/>
    <mergeCell ref="A38:K38"/>
    <mergeCell ref="B40:B43"/>
    <mergeCell ref="A50:K50"/>
    <mergeCell ref="B52:B55"/>
  </mergeCells>
  <printOptions/>
  <pageMargins left="0.75" right="0.68" top="0.45" bottom="0.97" header="0.46" footer="0.5"/>
  <pageSetup horizontalDpi="600" verticalDpi="600" orientation="landscape" paperSize="9" r:id="rId1"/>
  <headerFooter alignWithMargins="0">
    <oddFooter>&amp;L&amp;P&amp;C&amp;"Garamond,Normalny"załącznik nr 1, pakiet 2</oddFooter>
  </headerFooter>
</worksheet>
</file>

<file path=xl/worksheets/sheet3.xml><?xml version="1.0" encoding="utf-8"?>
<worksheet xmlns="http://schemas.openxmlformats.org/spreadsheetml/2006/main" xmlns:r="http://schemas.openxmlformats.org/officeDocument/2006/relationships">
  <dimension ref="A1:M14"/>
  <sheetViews>
    <sheetView zoomScalePageLayoutView="0" workbookViewId="0" topLeftCell="A1">
      <selection activeCell="E25" sqref="E25"/>
    </sheetView>
  </sheetViews>
  <sheetFormatPr defaultColWidth="9.00390625" defaultRowHeight="12.75"/>
  <cols>
    <col min="1" max="1" width="4.375" style="1" customWidth="1"/>
    <col min="2" max="2" width="26.25390625" style="99" customWidth="1"/>
    <col min="3" max="3" width="8.75390625" style="1" customWidth="1"/>
    <col min="4" max="4" width="8.25390625" style="1" customWidth="1"/>
    <col min="5" max="5" width="7.625" style="1" customWidth="1"/>
    <col min="6" max="6" width="7.875" style="1" customWidth="1"/>
    <col min="7" max="7" width="6.125" style="1" customWidth="1"/>
    <col min="8" max="8" width="6.25390625" style="1" customWidth="1"/>
    <col min="9" max="9" width="12.00390625" style="1" customWidth="1"/>
    <col min="10" max="10" width="9.875" style="81" customWidth="1"/>
    <col min="11" max="11" width="12.25390625" style="81" customWidth="1"/>
    <col min="12" max="12" width="7.875" style="5" customWidth="1"/>
    <col min="13" max="13" width="13.25390625" style="81" customWidth="1"/>
    <col min="14" max="16384" width="9.125" style="1" customWidth="1"/>
  </cols>
  <sheetData>
    <row r="1" spans="1:13" ht="31.5" customHeight="1">
      <c r="A1" s="223" t="s">
        <v>112</v>
      </c>
      <c r="B1" s="223"/>
      <c r="C1" s="223"/>
      <c r="D1" s="223"/>
      <c r="E1" s="223"/>
      <c r="F1" s="223"/>
      <c r="G1" s="223"/>
      <c r="H1" s="223"/>
      <c r="I1" s="223"/>
      <c r="J1" s="223"/>
      <c r="K1" s="223"/>
      <c r="L1" s="223"/>
      <c r="M1" s="223"/>
    </row>
    <row r="2" spans="1:13" ht="25.5" customHeight="1">
      <c r="A2" s="259" t="s">
        <v>99</v>
      </c>
      <c r="B2" s="259"/>
      <c r="C2" s="259"/>
      <c r="D2" s="259"/>
      <c r="E2" s="259"/>
      <c r="F2" s="259"/>
      <c r="G2" s="259"/>
      <c r="H2" s="259"/>
      <c r="I2" s="259"/>
      <c r="J2" s="259"/>
      <c r="K2" s="259"/>
      <c r="L2" s="259"/>
      <c r="M2" s="259"/>
    </row>
    <row r="3" spans="1:13" ht="334.5" customHeight="1">
      <c r="A3" s="260" t="s">
        <v>141</v>
      </c>
      <c r="B3" s="261"/>
      <c r="C3" s="261"/>
      <c r="D3" s="261"/>
      <c r="E3" s="261"/>
      <c r="F3" s="261"/>
      <c r="G3" s="261"/>
      <c r="H3" s="261"/>
      <c r="I3" s="261"/>
      <c r="J3" s="261"/>
      <c r="K3" s="261"/>
      <c r="L3" s="261"/>
      <c r="M3" s="261"/>
    </row>
    <row r="4" spans="1:13" s="154" customFormat="1" ht="18.75" customHeight="1">
      <c r="A4" s="142" t="s">
        <v>57</v>
      </c>
      <c r="B4" s="151" t="s">
        <v>23</v>
      </c>
      <c r="C4" s="142" t="s">
        <v>95</v>
      </c>
      <c r="D4" s="142" t="s">
        <v>53</v>
      </c>
      <c r="E4" s="142" t="s">
        <v>58</v>
      </c>
      <c r="F4" s="142" t="s">
        <v>62</v>
      </c>
      <c r="G4" s="142" t="s">
        <v>43</v>
      </c>
      <c r="H4" s="142" t="s">
        <v>31</v>
      </c>
      <c r="I4" s="141" t="s">
        <v>29</v>
      </c>
      <c r="J4" s="152" t="s">
        <v>30</v>
      </c>
      <c r="K4" s="152" t="s">
        <v>41</v>
      </c>
      <c r="L4" s="153" t="s">
        <v>66</v>
      </c>
      <c r="M4" s="152" t="s">
        <v>42</v>
      </c>
    </row>
    <row r="5" spans="1:13" s="6" customFormat="1" ht="15">
      <c r="A5" s="32">
        <v>1</v>
      </c>
      <c r="B5" s="170" t="s">
        <v>59</v>
      </c>
      <c r="C5" s="171">
        <v>24000</v>
      </c>
      <c r="D5" s="33"/>
      <c r="E5" s="32"/>
      <c r="F5" s="32"/>
      <c r="G5" s="36"/>
      <c r="H5" s="32"/>
      <c r="I5" s="40"/>
      <c r="J5" s="87"/>
      <c r="K5" s="88">
        <f>ROUND(J5*I5,2)</f>
        <v>0</v>
      </c>
      <c r="L5" s="38"/>
      <c r="M5" s="88">
        <f>ROUND(K5+K5*L5/100,2)</f>
        <v>0</v>
      </c>
    </row>
    <row r="6" spans="1:13" s="6" customFormat="1" ht="15">
      <c r="A6" s="31">
        <v>2</v>
      </c>
      <c r="B6" s="172" t="s">
        <v>60</v>
      </c>
      <c r="C6" s="173">
        <v>16500</v>
      </c>
      <c r="D6" s="33"/>
      <c r="E6" s="32"/>
      <c r="F6" s="32"/>
      <c r="G6" s="37"/>
      <c r="H6" s="32"/>
      <c r="I6" s="40"/>
      <c r="J6" s="87"/>
      <c r="K6" s="88">
        <f>ROUND(J6*I6,2)</f>
        <v>0</v>
      </c>
      <c r="L6" s="38"/>
      <c r="M6" s="88">
        <f>ROUND(K6+K6*L6/100,2)</f>
        <v>0</v>
      </c>
    </row>
    <row r="7" spans="1:13" s="6" customFormat="1" ht="15">
      <c r="A7" s="31">
        <v>3</v>
      </c>
      <c r="B7" s="172" t="s">
        <v>17</v>
      </c>
      <c r="C7" s="173">
        <v>6000</v>
      </c>
      <c r="D7" s="33"/>
      <c r="E7" s="32"/>
      <c r="F7" s="32"/>
      <c r="G7" s="37"/>
      <c r="H7" s="32"/>
      <c r="I7" s="40"/>
      <c r="J7" s="87"/>
      <c r="K7" s="88">
        <f>ROUND(J7*I7,2)</f>
        <v>0</v>
      </c>
      <c r="L7" s="38"/>
      <c r="M7" s="88">
        <f>ROUND(K7+K7*L7/100,2)</f>
        <v>0</v>
      </c>
    </row>
    <row r="8" spans="1:13" s="6" customFormat="1" ht="15">
      <c r="A8" s="31">
        <v>4</v>
      </c>
      <c r="B8" s="172" t="s">
        <v>61</v>
      </c>
      <c r="C8" s="173">
        <v>1000</v>
      </c>
      <c r="D8" s="34"/>
      <c r="E8" s="35"/>
      <c r="F8" s="35"/>
      <c r="G8" s="37"/>
      <c r="H8" s="32"/>
      <c r="I8" s="40"/>
      <c r="J8" s="87"/>
      <c r="K8" s="88">
        <f>ROUND(J8*I8,2)</f>
        <v>0</v>
      </c>
      <c r="L8" s="38"/>
      <c r="M8" s="88">
        <f>ROUND(K8+K8*L8/100,2)</f>
        <v>0</v>
      </c>
    </row>
    <row r="9" spans="1:13" s="6" customFormat="1" ht="13.5" customHeight="1">
      <c r="A9" s="263" t="s">
        <v>96</v>
      </c>
      <c r="B9" s="264"/>
      <c r="C9" s="264"/>
      <c r="D9" s="264"/>
      <c r="E9" s="264"/>
      <c r="F9" s="264"/>
      <c r="G9" s="264"/>
      <c r="H9" s="264"/>
      <c r="I9" s="264"/>
      <c r="J9" s="87"/>
      <c r="K9" s="88"/>
      <c r="L9" s="38"/>
      <c r="M9" s="88"/>
    </row>
    <row r="10" spans="1:13" s="6" customFormat="1" ht="16.5" customHeight="1">
      <c r="A10" s="32">
        <v>1</v>
      </c>
      <c r="B10" s="103"/>
      <c r="C10" s="32"/>
      <c r="D10" s="33"/>
      <c r="E10" s="32"/>
      <c r="F10" s="32"/>
      <c r="G10" s="32"/>
      <c r="H10" s="35"/>
      <c r="I10" s="41"/>
      <c r="J10" s="87"/>
      <c r="K10" s="88">
        <f>ROUND(J10*I10,2)</f>
        <v>0</v>
      </c>
      <c r="L10" s="38"/>
      <c r="M10" s="88">
        <f>ROUND(K10+K10*L10/100,2)</f>
        <v>0</v>
      </c>
    </row>
    <row r="11" spans="1:13" s="6" customFormat="1" ht="16.5" customHeight="1">
      <c r="A11" s="32">
        <v>2</v>
      </c>
      <c r="B11" s="103"/>
      <c r="C11" s="32"/>
      <c r="D11" s="33"/>
      <c r="E11" s="32"/>
      <c r="F11" s="32"/>
      <c r="G11" s="32"/>
      <c r="H11" s="35"/>
      <c r="I11" s="41"/>
      <c r="J11" s="87"/>
      <c r="K11" s="88">
        <f>ROUND(J11*I11,2)</f>
        <v>0</v>
      </c>
      <c r="L11" s="38"/>
      <c r="M11" s="88">
        <f>ROUND(K11+K11*L11/100,2)</f>
        <v>0</v>
      </c>
    </row>
    <row r="12" spans="1:13" s="6" customFormat="1" ht="16.5" customHeight="1">
      <c r="A12" s="32" t="s">
        <v>149</v>
      </c>
      <c r="B12" s="103"/>
      <c r="C12" s="32"/>
      <c r="D12" s="33"/>
      <c r="E12" s="32"/>
      <c r="F12" s="32"/>
      <c r="G12" s="32"/>
      <c r="H12" s="35"/>
      <c r="I12" s="41"/>
      <c r="J12" s="87"/>
      <c r="K12" s="88">
        <f>ROUND(J12*I12,2)</f>
        <v>0</v>
      </c>
      <c r="L12" s="38"/>
      <c r="M12" s="88">
        <f>ROUND(K12+K12*L12/100,2)</f>
        <v>0</v>
      </c>
    </row>
    <row r="13" spans="1:13" s="6" customFormat="1" ht="14.25" customHeight="1">
      <c r="A13" s="32"/>
      <c r="B13" s="265" t="s">
        <v>38</v>
      </c>
      <c r="C13" s="265"/>
      <c r="D13" s="130"/>
      <c r="E13" s="130"/>
      <c r="F13" s="130"/>
      <c r="G13" s="32" t="s">
        <v>48</v>
      </c>
      <c r="H13" s="32">
        <v>1</v>
      </c>
      <c r="I13" s="40">
        <v>32</v>
      </c>
      <c r="J13" s="89"/>
      <c r="K13" s="88">
        <f>ROUND(J13*I13,2)</f>
        <v>0</v>
      </c>
      <c r="L13" s="38"/>
      <c r="M13" s="88">
        <f>ROUND(K13+K13*L13/100,2)</f>
        <v>0</v>
      </c>
    </row>
    <row r="14" spans="1:13" ht="12.75">
      <c r="A14" s="262" t="s">
        <v>92</v>
      </c>
      <c r="B14" s="262"/>
      <c r="C14" s="262"/>
      <c r="D14" s="262"/>
      <c r="E14" s="262"/>
      <c r="F14" s="262"/>
      <c r="G14" s="262"/>
      <c r="H14" s="262"/>
      <c r="I14" s="262"/>
      <c r="J14" s="262"/>
      <c r="K14" s="90">
        <f>SUM(K5:K13)</f>
        <v>0</v>
      </c>
      <c r="L14" s="39"/>
      <c r="M14" s="90">
        <f>SUM(M5:M13)</f>
        <v>0</v>
      </c>
    </row>
  </sheetData>
  <sheetProtection/>
  <mergeCells count="6">
    <mergeCell ref="A1:M1"/>
    <mergeCell ref="A2:M2"/>
    <mergeCell ref="A3:M3"/>
    <mergeCell ref="A14:J14"/>
    <mergeCell ref="A9:I9"/>
    <mergeCell ref="B13:C13"/>
  </mergeCells>
  <printOptions/>
  <pageMargins left="0.56" right="0.5" top="0.41" bottom="0.82" header="0.43" footer="0.4"/>
  <pageSetup horizontalDpi="600" verticalDpi="600" orientation="landscape" paperSize="9" r:id="rId1"/>
  <headerFooter alignWithMargins="0">
    <oddFooter>&amp;L&amp;P&amp;C&amp;"Garamond,Normalny"&amp;9załącznik nr 1, pakiet 3&amp;"Arial CE,Standardowy"&amp;10
</oddFooter>
  </headerFooter>
</worksheet>
</file>

<file path=xl/worksheets/sheet4.xml><?xml version="1.0" encoding="utf-8"?>
<worksheet xmlns="http://schemas.openxmlformats.org/spreadsheetml/2006/main" xmlns:r="http://schemas.openxmlformats.org/officeDocument/2006/relationships">
  <dimension ref="A1:M20"/>
  <sheetViews>
    <sheetView zoomScalePageLayoutView="0" workbookViewId="0" topLeftCell="A4">
      <selection activeCell="E28" sqref="E28"/>
    </sheetView>
  </sheetViews>
  <sheetFormatPr defaultColWidth="9.00390625" defaultRowHeight="12.75"/>
  <cols>
    <col min="1" max="1" width="5.375" style="1" customWidth="1"/>
    <col min="2" max="2" width="26.125" style="99" customWidth="1"/>
    <col min="3" max="3" width="12.625" style="1" customWidth="1"/>
    <col min="4" max="4" width="10.875" style="1" customWidth="1"/>
    <col min="5" max="5" width="6.125" style="1" customWidth="1"/>
    <col min="6" max="6" width="12.125" style="1" customWidth="1"/>
    <col min="7" max="7" width="9.125" style="1" customWidth="1"/>
    <col min="8" max="8" width="12.125" style="1" customWidth="1"/>
    <col min="9" max="9" width="9.125" style="1" customWidth="1"/>
    <col min="10" max="10" width="14.125" style="81" customWidth="1"/>
    <col min="11" max="11" width="11.875" style="81" customWidth="1"/>
    <col min="12" max="16384" width="9.125" style="1" customWidth="1"/>
  </cols>
  <sheetData>
    <row r="1" spans="1:13" ht="31.5" customHeight="1">
      <c r="A1" s="223" t="s">
        <v>112</v>
      </c>
      <c r="B1" s="223"/>
      <c r="C1" s="223"/>
      <c r="D1" s="223"/>
      <c r="E1" s="223"/>
      <c r="F1" s="223"/>
      <c r="G1" s="223"/>
      <c r="H1" s="223"/>
      <c r="I1" s="223"/>
      <c r="J1" s="223"/>
      <c r="K1" s="223"/>
      <c r="L1" s="215"/>
      <c r="M1" s="215"/>
    </row>
    <row r="2" spans="1:11" s="128" customFormat="1" ht="26.25" customHeight="1">
      <c r="A2" s="259" t="s">
        <v>122</v>
      </c>
      <c r="B2" s="266"/>
      <c r="C2" s="266"/>
      <c r="D2" s="266"/>
      <c r="E2" s="266"/>
      <c r="F2" s="266"/>
      <c r="G2" s="266"/>
      <c r="H2" s="266"/>
      <c r="I2" s="266"/>
      <c r="J2" s="266"/>
      <c r="K2" s="266"/>
    </row>
    <row r="3" spans="1:11" s="42" customFormat="1" ht="302.25" customHeight="1">
      <c r="A3" s="269" t="s">
        <v>142</v>
      </c>
      <c r="B3" s="270"/>
      <c r="C3" s="270"/>
      <c r="D3" s="270"/>
      <c r="E3" s="270"/>
      <c r="F3" s="270"/>
      <c r="G3" s="270"/>
      <c r="H3" s="270"/>
      <c r="I3" s="270"/>
      <c r="J3" s="270"/>
      <c r="K3" s="270"/>
    </row>
    <row r="4" spans="1:11" s="140" customFormat="1" ht="18" customHeight="1">
      <c r="A4" s="155" t="s">
        <v>45</v>
      </c>
      <c r="B4" s="156" t="s">
        <v>65</v>
      </c>
      <c r="C4" s="136" t="s">
        <v>58</v>
      </c>
      <c r="D4" s="136" t="s">
        <v>62</v>
      </c>
      <c r="E4" s="137" t="s">
        <v>43</v>
      </c>
      <c r="F4" s="137" t="s">
        <v>31</v>
      </c>
      <c r="G4" s="141" t="s">
        <v>28</v>
      </c>
      <c r="H4" s="139" t="s">
        <v>34</v>
      </c>
      <c r="I4" s="139" t="s">
        <v>66</v>
      </c>
      <c r="J4" s="138" t="s">
        <v>26</v>
      </c>
      <c r="K4" s="138" t="s">
        <v>27</v>
      </c>
    </row>
    <row r="5" spans="1:11" ht="12.75">
      <c r="A5" s="271" t="s">
        <v>44</v>
      </c>
      <c r="B5" s="272"/>
      <c r="C5" s="272"/>
      <c r="D5" s="272"/>
      <c r="E5" s="272"/>
      <c r="F5" s="272"/>
      <c r="G5" s="272"/>
      <c r="H5" s="272"/>
      <c r="I5" s="272"/>
      <c r="J5" s="221"/>
      <c r="K5" s="222"/>
    </row>
    <row r="6" spans="1:11" ht="12.75" customHeight="1">
      <c r="A6" s="92">
        <v>1</v>
      </c>
      <c r="B6" s="97"/>
      <c r="C6" s="94"/>
      <c r="D6" s="94"/>
      <c r="E6" s="2"/>
      <c r="F6" s="2"/>
      <c r="G6" s="10"/>
      <c r="H6" s="95"/>
      <c r="I6" s="4"/>
      <c r="J6" s="84">
        <f>ROUND(G6*H6,2)</f>
        <v>0</v>
      </c>
      <c r="K6" s="84">
        <f>ROUND((J6*I6/100)+J6,2)</f>
        <v>0</v>
      </c>
    </row>
    <row r="7" spans="1:11" ht="12.75" customHeight="1">
      <c r="A7" s="92" t="s">
        <v>149</v>
      </c>
      <c r="B7" s="97"/>
      <c r="C7" s="94"/>
      <c r="D7" s="94"/>
      <c r="E7" s="2"/>
      <c r="F7" s="2"/>
      <c r="G7" s="10"/>
      <c r="H7" s="95"/>
      <c r="I7" s="4"/>
      <c r="J7" s="84">
        <f>ROUND(G7*H7,2)</f>
        <v>0</v>
      </c>
      <c r="K7" s="84">
        <f>ROUND((J7*I7/100)+J7,2)</f>
        <v>0</v>
      </c>
    </row>
    <row r="8" spans="1:11" s="83" customFormat="1" ht="14.25" customHeight="1">
      <c r="A8" s="267" t="s">
        <v>47</v>
      </c>
      <c r="B8" s="268"/>
      <c r="C8" s="268"/>
      <c r="D8" s="268"/>
      <c r="E8" s="268"/>
      <c r="F8" s="268"/>
      <c r="G8" s="268"/>
      <c r="H8" s="268"/>
      <c r="I8" s="268"/>
      <c r="J8" s="96">
        <f>SUM(J6:J7)</f>
        <v>0</v>
      </c>
      <c r="K8" s="96">
        <f>SUM(K6:K7)</f>
        <v>0</v>
      </c>
    </row>
    <row r="9" spans="1:11" ht="14.25" customHeight="1">
      <c r="A9" s="273" t="s">
        <v>46</v>
      </c>
      <c r="B9" s="274"/>
      <c r="C9" s="274"/>
      <c r="D9" s="274"/>
      <c r="E9" s="274"/>
      <c r="F9" s="274"/>
      <c r="G9" s="274"/>
      <c r="H9" s="274"/>
      <c r="I9" s="274"/>
      <c r="J9" s="221"/>
      <c r="K9" s="222"/>
    </row>
    <row r="10" spans="1:11" ht="13.5" customHeight="1">
      <c r="A10" s="92">
        <v>1</v>
      </c>
      <c r="B10" s="97"/>
      <c r="C10" s="94"/>
      <c r="D10" s="94"/>
      <c r="E10" s="2"/>
      <c r="F10" s="2"/>
      <c r="G10" s="10"/>
      <c r="H10" s="95"/>
      <c r="I10" s="4"/>
      <c r="J10" s="84">
        <f>ROUND(G10*H10,2)</f>
        <v>0</v>
      </c>
      <c r="K10" s="84">
        <f>ROUND((J10*I10/100)+J10,2)</f>
        <v>0</v>
      </c>
    </row>
    <row r="11" spans="1:11" ht="13.5" customHeight="1">
      <c r="A11" s="92">
        <v>2</v>
      </c>
      <c r="B11" s="97"/>
      <c r="C11" s="94"/>
      <c r="D11" s="94"/>
      <c r="E11" s="2"/>
      <c r="F11" s="2"/>
      <c r="G11" s="10"/>
      <c r="H11" s="95"/>
      <c r="I11" s="4"/>
      <c r="J11" s="84">
        <f>ROUND(G11*H11,2)</f>
        <v>0</v>
      </c>
      <c r="K11" s="84">
        <f>ROUND((J11*I11/100)+J11,2)</f>
        <v>0</v>
      </c>
    </row>
    <row r="12" spans="1:11" ht="13.5" customHeight="1">
      <c r="A12" s="92" t="s">
        <v>149</v>
      </c>
      <c r="B12" s="97"/>
      <c r="C12" s="94"/>
      <c r="D12" s="94"/>
      <c r="E12" s="2"/>
      <c r="F12" s="2"/>
      <c r="G12" s="10"/>
      <c r="H12" s="95"/>
      <c r="I12" s="4"/>
      <c r="J12" s="84">
        <f>ROUND(G12*H12,2)</f>
        <v>0</v>
      </c>
      <c r="K12" s="84">
        <f>ROUND((J12*I12/100)+J12,2)</f>
        <v>0</v>
      </c>
    </row>
    <row r="13" spans="1:11" s="83" customFormat="1" ht="12.75" customHeight="1">
      <c r="A13" s="267" t="s">
        <v>47</v>
      </c>
      <c r="B13" s="268"/>
      <c r="C13" s="268"/>
      <c r="D13" s="268"/>
      <c r="E13" s="268"/>
      <c r="F13" s="268"/>
      <c r="G13" s="268"/>
      <c r="H13" s="268"/>
      <c r="I13" s="268"/>
      <c r="J13" s="96">
        <f>SUM(J10:J12)</f>
        <v>0</v>
      </c>
      <c r="K13" s="96">
        <f>SUM(K10:K12)</f>
        <v>0</v>
      </c>
    </row>
    <row r="14" spans="1:11" ht="14.25" customHeight="1">
      <c r="A14" s="273" t="s">
        <v>52</v>
      </c>
      <c r="B14" s="274"/>
      <c r="C14" s="274"/>
      <c r="D14" s="274"/>
      <c r="E14" s="274"/>
      <c r="F14" s="274"/>
      <c r="G14" s="274"/>
      <c r="H14" s="274"/>
      <c r="I14" s="274"/>
      <c r="J14" s="221"/>
      <c r="K14" s="222"/>
    </row>
    <row r="15" spans="1:11" ht="12.75" customHeight="1">
      <c r="A15" s="92">
        <v>1</v>
      </c>
      <c r="B15" s="93"/>
      <c r="C15" s="94"/>
      <c r="D15" s="94"/>
      <c r="E15" s="2"/>
      <c r="F15" s="2"/>
      <c r="G15" s="10"/>
      <c r="H15" s="95"/>
      <c r="I15" s="4"/>
      <c r="J15" s="84">
        <f>ROUND(G15*H15,2)</f>
        <v>0</v>
      </c>
      <c r="K15" s="84">
        <f>ROUND((J15*I15/100)+J15,2)</f>
        <v>0</v>
      </c>
    </row>
    <row r="16" spans="1:11" ht="12.75" customHeight="1">
      <c r="A16" s="92">
        <v>2</v>
      </c>
      <c r="B16" s="93"/>
      <c r="C16" s="94"/>
      <c r="D16" s="94"/>
      <c r="E16" s="2"/>
      <c r="F16" s="2"/>
      <c r="G16" s="10"/>
      <c r="H16" s="95"/>
      <c r="I16" s="4"/>
      <c r="J16" s="84">
        <f>ROUND(G16*H16,2)</f>
        <v>0</v>
      </c>
      <c r="K16" s="84">
        <f>ROUND((J16*I16/100)+J16,2)</f>
        <v>0</v>
      </c>
    </row>
    <row r="17" spans="1:11" ht="12.75" customHeight="1">
      <c r="A17" s="92" t="s">
        <v>149</v>
      </c>
      <c r="B17" s="93"/>
      <c r="C17" s="94"/>
      <c r="D17" s="94"/>
      <c r="E17" s="2"/>
      <c r="F17" s="2"/>
      <c r="G17" s="10"/>
      <c r="H17" s="95"/>
      <c r="I17" s="4"/>
      <c r="J17" s="84">
        <f>ROUND(G17*H17,2)</f>
        <v>0</v>
      </c>
      <c r="K17" s="84">
        <f>ROUND((J17*I17/100)+J17,2)</f>
        <v>0</v>
      </c>
    </row>
    <row r="18" spans="1:11" s="83" customFormat="1" ht="13.5" customHeight="1">
      <c r="A18" s="267" t="s">
        <v>47</v>
      </c>
      <c r="B18" s="268"/>
      <c r="C18" s="268"/>
      <c r="D18" s="268"/>
      <c r="E18" s="268"/>
      <c r="F18" s="268"/>
      <c r="G18" s="268"/>
      <c r="H18" s="268"/>
      <c r="I18" s="268"/>
      <c r="J18" s="96">
        <f>SUM(J15:J17)</f>
        <v>0</v>
      </c>
      <c r="K18" s="96">
        <f>SUM(K15:K17)</f>
        <v>0</v>
      </c>
    </row>
    <row r="19" spans="1:11" ht="14.25" customHeight="1">
      <c r="A19" s="92"/>
      <c r="B19" s="97" t="s">
        <v>38</v>
      </c>
      <c r="C19" s="94"/>
      <c r="D19" s="94"/>
      <c r="E19" s="2" t="s">
        <v>48</v>
      </c>
      <c r="F19" s="2">
        <v>1</v>
      </c>
      <c r="G19" s="100">
        <v>36</v>
      </c>
      <c r="H19" s="95"/>
      <c r="I19" s="4"/>
      <c r="J19" s="84">
        <f>ROUND(G19*H19,2)</f>
        <v>0</v>
      </c>
      <c r="K19" s="84">
        <f>ROUND((J19*I19/100)+J19,2)</f>
        <v>0</v>
      </c>
    </row>
    <row r="20" spans="1:11" ht="14.25" customHeight="1">
      <c r="A20" s="275" t="s">
        <v>97</v>
      </c>
      <c r="B20" s="276"/>
      <c r="C20" s="276"/>
      <c r="D20" s="276"/>
      <c r="E20" s="276"/>
      <c r="F20" s="276"/>
      <c r="G20" s="276"/>
      <c r="H20" s="276"/>
      <c r="I20" s="276"/>
      <c r="J20" s="85">
        <f>J8+J13+J18+J19</f>
        <v>0</v>
      </c>
      <c r="K20" s="85">
        <f>K8+K13+K18+K19</f>
        <v>0</v>
      </c>
    </row>
  </sheetData>
  <sheetProtection/>
  <mergeCells count="10">
    <mergeCell ref="A20:I20"/>
    <mergeCell ref="A8:I8"/>
    <mergeCell ref="A13:I13"/>
    <mergeCell ref="A1:K1"/>
    <mergeCell ref="A2:K2"/>
    <mergeCell ref="A18:I18"/>
    <mergeCell ref="A3:K3"/>
    <mergeCell ref="A5:I5"/>
    <mergeCell ref="A9:I9"/>
    <mergeCell ref="A14:I14"/>
  </mergeCells>
  <printOptions/>
  <pageMargins left="0.75" right="0.48" top="0.4" bottom="0.55" header="0.37"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M16"/>
  <sheetViews>
    <sheetView zoomScalePageLayoutView="0" workbookViewId="0" topLeftCell="A1">
      <selection activeCell="F22" sqref="F22"/>
    </sheetView>
  </sheetViews>
  <sheetFormatPr defaultColWidth="9.00390625" defaultRowHeight="12.75"/>
  <cols>
    <col min="1" max="1" width="6.875" style="1" customWidth="1"/>
    <col min="2" max="2" width="32.125" style="98" customWidth="1"/>
    <col min="3" max="4" width="9.625" style="1" customWidth="1"/>
    <col min="5" max="5" width="7.00390625" style="1" customWidth="1"/>
    <col min="6" max="6" width="11.375" style="1" customWidth="1"/>
    <col min="7" max="7" width="9.125" style="1" customWidth="1"/>
    <col min="8" max="8" width="10.625" style="1" customWidth="1"/>
    <col min="9" max="9" width="7.25390625" style="1" customWidth="1"/>
    <col min="10" max="10" width="14.125" style="81" customWidth="1"/>
    <col min="11" max="11" width="17.00390625" style="81" customWidth="1"/>
    <col min="12" max="16384" width="9.125" style="1" customWidth="1"/>
  </cols>
  <sheetData>
    <row r="1" spans="1:13" ht="31.5" customHeight="1">
      <c r="A1" s="223" t="s">
        <v>112</v>
      </c>
      <c r="B1" s="223"/>
      <c r="C1" s="223"/>
      <c r="D1" s="223"/>
      <c r="E1" s="223"/>
      <c r="F1" s="223"/>
      <c r="G1" s="223"/>
      <c r="H1" s="223"/>
      <c r="I1" s="223"/>
      <c r="J1" s="223"/>
      <c r="K1" s="223"/>
      <c r="L1" s="215"/>
      <c r="M1" s="215"/>
    </row>
    <row r="2" spans="1:11" ht="24.75" customHeight="1">
      <c r="A2" s="259" t="s">
        <v>123</v>
      </c>
      <c r="B2" s="266"/>
      <c r="C2" s="266"/>
      <c r="D2" s="266"/>
      <c r="E2" s="266"/>
      <c r="F2" s="266"/>
      <c r="G2" s="266"/>
      <c r="H2" s="266"/>
      <c r="I2" s="266"/>
      <c r="J2" s="266"/>
      <c r="K2" s="266"/>
    </row>
    <row r="3" spans="1:11" ht="215.25" customHeight="1">
      <c r="A3" s="269" t="s">
        <v>113</v>
      </c>
      <c r="B3" s="282"/>
      <c r="C3" s="282"/>
      <c r="D3" s="282"/>
      <c r="E3" s="282"/>
      <c r="F3" s="282"/>
      <c r="G3" s="282"/>
      <c r="H3" s="282"/>
      <c r="I3" s="282"/>
      <c r="J3" s="282"/>
      <c r="K3" s="282"/>
    </row>
    <row r="4" spans="1:11" s="140" customFormat="1" ht="21" customHeight="1">
      <c r="A4" s="155" t="s">
        <v>45</v>
      </c>
      <c r="B4" s="156" t="s">
        <v>65</v>
      </c>
      <c r="C4" s="136" t="s">
        <v>58</v>
      </c>
      <c r="D4" s="136" t="s">
        <v>62</v>
      </c>
      <c r="E4" s="137" t="s">
        <v>43</v>
      </c>
      <c r="F4" s="137" t="s">
        <v>31</v>
      </c>
      <c r="G4" s="141" t="s">
        <v>28</v>
      </c>
      <c r="H4" s="139" t="s">
        <v>34</v>
      </c>
      <c r="I4" s="139" t="s">
        <v>66</v>
      </c>
      <c r="J4" s="138" t="s">
        <v>41</v>
      </c>
      <c r="K4" s="138" t="s">
        <v>42</v>
      </c>
    </row>
    <row r="5" spans="1:11" ht="12.75">
      <c r="A5" s="92"/>
      <c r="B5" s="271" t="s">
        <v>44</v>
      </c>
      <c r="C5" s="280"/>
      <c r="D5" s="280"/>
      <c r="E5" s="280"/>
      <c r="F5" s="280"/>
      <c r="G5" s="280"/>
      <c r="H5" s="280"/>
      <c r="I5" s="280"/>
      <c r="J5" s="280"/>
      <c r="K5" s="281"/>
    </row>
    <row r="6" spans="1:11" ht="16.5" customHeight="1">
      <c r="A6" s="92">
        <v>1</v>
      </c>
      <c r="B6" s="93"/>
      <c r="C6" s="94"/>
      <c r="D6" s="94"/>
      <c r="E6" s="2"/>
      <c r="F6" s="2"/>
      <c r="G6" s="10"/>
      <c r="H6" s="191"/>
      <c r="I6" s="4"/>
      <c r="J6" s="84">
        <f>G6*H6</f>
        <v>0</v>
      </c>
      <c r="K6" s="84">
        <f>ROUND((J6*I6/100)+J6,2)</f>
        <v>0</v>
      </c>
    </row>
    <row r="7" spans="1:11" ht="15.75" customHeight="1">
      <c r="A7" s="92">
        <v>2</v>
      </c>
      <c r="B7" s="93"/>
      <c r="C7" s="94"/>
      <c r="D7" s="94"/>
      <c r="E7" s="2"/>
      <c r="F7" s="2"/>
      <c r="G7" s="10"/>
      <c r="H7" s="191"/>
      <c r="I7" s="4"/>
      <c r="J7" s="84">
        <f>G7*H7</f>
        <v>0</v>
      </c>
      <c r="K7" s="84">
        <f>ROUND((J7*I7/100)+J7,2)</f>
        <v>0</v>
      </c>
    </row>
    <row r="8" spans="1:11" ht="15.75" customHeight="1">
      <c r="A8" s="92" t="s">
        <v>149</v>
      </c>
      <c r="B8" s="93"/>
      <c r="C8" s="94"/>
      <c r="D8" s="94"/>
      <c r="E8" s="2"/>
      <c r="F8" s="2"/>
      <c r="G8" s="10"/>
      <c r="H8" s="191"/>
      <c r="I8" s="4"/>
      <c r="J8" s="84">
        <f>G8*H8</f>
        <v>0</v>
      </c>
      <c r="K8" s="84">
        <f>ROUND((J8*I8/100)+J8,2)</f>
        <v>0</v>
      </c>
    </row>
    <row r="9" spans="1:11" s="83" customFormat="1" ht="14.25" customHeight="1">
      <c r="A9" s="267" t="s">
        <v>47</v>
      </c>
      <c r="B9" s="268"/>
      <c r="C9" s="268"/>
      <c r="D9" s="268"/>
      <c r="E9" s="268"/>
      <c r="F9" s="268"/>
      <c r="G9" s="268"/>
      <c r="H9" s="268"/>
      <c r="I9" s="268"/>
      <c r="J9" s="96">
        <f>SUM(J6:J8)</f>
        <v>0</v>
      </c>
      <c r="K9" s="96">
        <f>SUM(K6:K8)</f>
        <v>0</v>
      </c>
    </row>
    <row r="10" spans="1:11" ht="14.25" customHeight="1">
      <c r="A10" s="273" t="s">
        <v>46</v>
      </c>
      <c r="B10" s="274"/>
      <c r="C10" s="274"/>
      <c r="D10" s="274"/>
      <c r="E10" s="274"/>
      <c r="F10" s="274"/>
      <c r="G10" s="274"/>
      <c r="H10" s="274"/>
      <c r="I10" s="274"/>
      <c r="J10" s="221"/>
      <c r="K10" s="222"/>
    </row>
    <row r="11" spans="1:11" ht="12.75">
      <c r="A11" s="92">
        <v>1</v>
      </c>
      <c r="B11" s="93"/>
      <c r="C11" s="94"/>
      <c r="D11" s="94"/>
      <c r="E11" s="2"/>
      <c r="F11" s="2"/>
      <c r="G11" s="10"/>
      <c r="H11" s="191"/>
      <c r="I11" s="4"/>
      <c r="J11" s="84">
        <f>G11*H11</f>
        <v>0</v>
      </c>
      <c r="K11" s="84">
        <f>ROUND((J11*I11/100)+J11,2)</f>
        <v>0</v>
      </c>
    </row>
    <row r="12" spans="1:11" ht="12.75">
      <c r="A12" s="92">
        <v>2</v>
      </c>
      <c r="B12" s="93"/>
      <c r="C12" s="94"/>
      <c r="D12" s="94"/>
      <c r="E12" s="2"/>
      <c r="F12" s="2"/>
      <c r="G12" s="10"/>
      <c r="H12" s="191"/>
      <c r="I12" s="4"/>
      <c r="J12" s="84">
        <f>G12*H12</f>
        <v>0</v>
      </c>
      <c r="K12" s="84">
        <f>ROUND((J12*I12/100)+J12,2)</f>
        <v>0</v>
      </c>
    </row>
    <row r="13" spans="1:11" ht="12.75">
      <c r="A13" s="92">
        <v>3</v>
      </c>
      <c r="B13" s="93"/>
      <c r="C13" s="94"/>
      <c r="D13" s="94"/>
      <c r="E13" s="2"/>
      <c r="F13" s="2"/>
      <c r="G13" s="10"/>
      <c r="H13" s="191"/>
      <c r="I13" s="4"/>
      <c r="J13" s="84">
        <f>G13*H13</f>
        <v>0</v>
      </c>
      <c r="K13" s="84">
        <f>ROUND((J13*I13/100)+J13,2)</f>
        <v>0</v>
      </c>
    </row>
    <row r="14" spans="1:11" s="83" customFormat="1" ht="14.25" customHeight="1">
      <c r="A14" s="267" t="s">
        <v>47</v>
      </c>
      <c r="B14" s="268"/>
      <c r="C14" s="268"/>
      <c r="D14" s="268"/>
      <c r="E14" s="268"/>
      <c r="F14" s="268"/>
      <c r="G14" s="268"/>
      <c r="H14" s="268"/>
      <c r="I14" s="268"/>
      <c r="J14" s="96">
        <f>SUM(J11:J13)</f>
        <v>0</v>
      </c>
      <c r="K14" s="96">
        <f>SUM(K11:K13)</f>
        <v>0</v>
      </c>
    </row>
    <row r="15" spans="1:11" ht="14.25" customHeight="1">
      <c r="A15" s="92"/>
      <c r="B15" s="93" t="s">
        <v>38</v>
      </c>
      <c r="C15" s="94"/>
      <c r="D15" s="94"/>
      <c r="E15" s="2" t="s">
        <v>48</v>
      </c>
      <c r="F15" s="2">
        <v>1</v>
      </c>
      <c r="G15" s="100">
        <v>33</v>
      </c>
      <c r="H15" s="191"/>
      <c r="I15" s="4"/>
      <c r="J15" s="84">
        <f>G15*H15</f>
        <v>0</v>
      </c>
      <c r="K15" s="84">
        <f>ROUND((J15*I15/100)+J15,2)</f>
        <v>0</v>
      </c>
    </row>
    <row r="16" spans="1:11" ht="14.25" customHeight="1">
      <c r="A16" s="277" t="s">
        <v>97</v>
      </c>
      <c r="B16" s="278"/>
      <c r="C16" s="278"/>
      <c r="D16" s="278"/>
      <c r="E16" s="278"/>
      <c r="F16" s="278"/>
      <c r="G16" s="278"/>
      <c r="H16" s="278"/>
      <c r="I16" s="279"/>
      <c r="J16" s="85">
        <f>J9+J14+J15</f>
        <v>0</v>
      </c>
      <c r="K16" s="85">
        <f>K9+K14+K15</f>
        <v>0</v>
      </c>
    </row>
  </sheetData>
  <sheetProtection/>
  <mergeCells count="8">
    <mergeCell ref="A1:K1"/>
    <mergeCell ref="A14:I14"/>
    <mergeCell ref="A16:I16"/>
    <mergeCell ref="A2:K2"/>
    <mergeCell ref="B5:K5"/>
    <mergeCell ref="A9:I9"/>
    <mergeCell ref="A3:K3"/>
    <mergeCell ref="A10:I10"/>
  </mergeCells>
  <printOptions/>
  <pageMargins left="0.56" right="0.75" top="0.49" bottom="1" header="0.5" footer="0.5"/>
  <pageSetup horizontalDpi="600" verticalDpi="600" orientation="landscape" paperSize="9" r:id="rId1"/>
  <headerFooter alignWithMargins="0">
    <oddFooter>&amp;C&amp;"Garamond,Normalny"&amp;9załącznik nr 1, pakiet 5</oddFooter>
  </headerFooter>
</worksheet>
</file>

<file path=xl/worksheets/sheet6.xml><?xml version="1.0" encoding="utf-8"?>
<worksheet xmlns="http://schemas.openxmlformats.org/spreadsheetml/2006/main" xmlns:r="http://schemas.openxmlformats.org/officeDocument/2006/relationships">
  <dimension ref="A1:M20"/>
  <sheetViews>
    <sheetView zoomScalePageLayoutView="0" workbookViewId="0" topLeftCell="A4">
      <selection activeCell="H47" sqref="H47"/>
    </sheetView>
  </sheetViews>
  <sheetFormatPr defaultColWidth="9.00390625" defaultRowHeight="12.75"/>
  <cols>
    <col min="1" max="1" width="2.75390625" style="102" customWidth="1"/>
    <col min="2" max="2" width="15.375" style="68" customWidth="1"/>
    <col min="3" max="3" width="9.625" style="68" customWidth="1"/>
    <col min="4" max="4" width="19.875" style="68" customWidth="1"/>
    <col min="5" max="5" width="10.625" style="68" customWidth="1"/>
    <col min="6" max="6" width="9.00390625" style="68" customWidth="1"/>
    <col min="7" max="7" width="7.00390625" style="68" customWidth="1"/>
    <col min="8" max="8" width="9.25390625" style="68" customWidth="1"/>
    <col min="9" max="9" width="8.625" style="102" customWidth="1"/>
    <col min="10" max="10" width="8.25390625" style="69" customWidth="1"/>
    <col min="11" max="11" width="14.875" style="69" customWidth="1"/>
    <col min="12" max="12" width="5.25390625" style="70" customWidth="1"/>
    <col min="13" max="13" width="12.75390625" style="69" customWidth="1"/>
    <col min="14" max="16384" width="9.125" style="68" customWidth="1"/>
  </cols>
  <sheetData>
    <row r="1" spans="1:13" s="1" customFormat="1" ht="31.5" customHeight="1">
      <c r="A1" s="223" t="s">
        <v>112</v>
      </c>
      <c r="B1" s="223"/>
      <c r="C1" s="223"/>
      <c r="D1" s="223"/>
      <c r="E1" s="223"/>
      <c r="F1" s="223"/>
      <c r="G1" s="223"/>
      <c r="H1" s="223"/>
      <c r="I1" s="223"/>
      <c r="J1" s="223"/>
      <c r="K1" s="223"/>
      <c r="L1" s="223"/>
      <c r="M1" s="223"/>
    </row>
    <row r="2" spans="1:13" s="167" customFormat="1" ht="15.75" customHeight="1">
      <c r="A2" s="287" t="s">
        <v>0</v>
      </c>
      <c r="B2" s="287"/>
      <c r="C2" s="287"/>
      <c r="D2" s="287"/>
      <c r="E2" s="287"/>
      <c r="F2" s="287"/>
      <c r="G2" s="287"/>
      <c r="H2" s="287"/>
      <c r="I2" s="287"/>
      <c r="J2" s="287"/>
      <c r="K2" s="287"/>
      <c r="L2" s="287"/>
      <c r="M2" s="287"/>
    </row>
    <row r="3" spans="1:13" s="174" customFormat="1" ht="309" customHeight="1">
      <c r="A3" s="288" t="s">
        <v>143</v>
      </c>
      <c r="B3" s="289"/>
      <c r="C3" s="289"/>
      <c r="D3" s="289"/>
      <c r="E3" s="289"/>
      <c r="F3" s="289"/>
      <c r="G3" s="289"/>
      <c r="H3" s="289"/>
      <c r="I3" s="289"/>
      <c r="J3" s="289"/>
      <c r="K3" s="289"/>
      <c r="L3" s="289"/>
      <c r="M3" s="289"/>
    </row>
    <row r="4" spans="1:13" s="135" customFormat="1" ht="24" customHeight="1">
      <c r="A4" s="141" t="s">
        <v>45</v>
      </c>
      <c r="B4" s="142" t="s">
        <v>23</v>
      </c>
      <c r="C4" s="157" t="s">
        <v>40</v>
      </c>
      <c r="D4" s="157" t="s">
        <v>19</v>
      </c>
      <c r="E4" s="141" t="s">
        <v>58</v>
      </c>
      <c r="F4" s="141" t="s">
        <v>63</v>
      </c>
      <c r="G4" s="141" t="s">
        <v>43</v>
      </c>
      <c r="H4" s="141" t="s">
        <v>20</v>
      </c>
      <c r="I4" s="141" t="s">
        <v>21</v>
      </c>
      <c r="J4" s="143" t="s">
        <v>54</v>
      </c>
      <c r="K4" s="158" t="s">
        <v>26</v>
      </c>
      <c r="L4" s="159" t="s">
        <v>66</v>
      </c>
      <c r="M4" s="158" t="s">
        <v>22</v>
      </c>
    </row>
    <row r="5" spans="1:13" s="106" customFormat="1" ht="12.75">
      <c r="A5" s="285" t="s">
        <v>44</v>
      </c>
      <c r="B5" s="264"/>
      <c r="C5" s="264"/>
      <c r="D5" s="264"/>
      <c r="E5" s="264"/>
      <c r="F5" s="264"/>
      <c r="G5" s="264"/>
      <c r="H5" s="264"/>
      <c r="I5" s="264"/>
      <c r="J5" s="286"/>
      <c r="K5" s="48"/>
      <c r="L5" s="49"/>
      <c r="M5" s="50"/>
    </row>
    <row r="6" spans="1:13" s="51" customFormat="1" ht="18.75" customHeight="1">
      <c r="A6" s="43">
        <v>1</v>
      </c>
      <c r="B6" s="44" t="s">
        <v>64</v>
      </c>
      <c r="C6" s="132">
        <v>15000</v>
      </c>
      <c r="D6" s="45"/>
      <c r="E6" s="46"/>
      <c r="F6" s="46"/>
      <c r="G6" s="45"/>
      <c r="H6" s="47"/>
      <c r="I6" s="216"/>
      <c r="J6" s="48"/>
      <c r="K6" s="48">
        <f aca="true" t="shared" si="0" ref="K6:K12">J6*I6</f>
        <v>0</v>
      </c>
      <c r="L6" s="49"/>
      <c r="M6" s="50">
        <f>ROUND((L6*K6/100)+K6,2)</f>
        <v>0</v>
      </c>
    </row>
    <row r="7" spans="1:13" s="51" customFormat="1" ht="18.75" customHeight="1">
      <c r="A7" s="43">
        <v>2</v>
      </c>
      <c r="B7" s="44" t="s">
        <v>91</v>
      </c>
      <c r="C7" s="132">
        <v>45000</v>
      </c>
      <c r="D7" s="45"/>
      <c r="E7" s="46"/>
      <c r="F7" s="46"/>
      <c r="G7" s="45"/>
      <c r="H7" s="47"/>
      <c r="I7" s="216"/>
      <c r="J7" s="48"/>
      <c r="K7" s="48">
        <f t="shared" si="0"/>
        <v>0</v>
      </c>
      <c r="L7" s="49"/>
      <c r="M7" s="50">
        <f>ROUND((L7*K7/100)+K7,2)</f>
        <v>0</v>
      </c>
    </row>
    <row r="8" spans="1:13" s="51" customFormat="1" ht="18.75" customHeight="1">
      <c r="A8" s="43">
        <v>3</v>
      </c>
      <c r="B8" s="190" t="s">
        <v>3</v>
      </c>
      <c r="C8" s="132">
        <v>800</v>
      </c>
      <c r="D8" s="45"/>
      <c r="E8" s="46"/>
      <c r="F8" s="46"/>
      <c r="G8" s="45"/>
      <c r="H8" s="47"/>
      <c r="I8" s="216"/>
      <c r="J8" s="48"/>
      <c r="K8" s="48">
        <f t="shared" si="0"/>
        <v>0</v>
      </c>
      <c r="L8" s="49"/>
      <c r="M8" s="50">
        <f>ROUND((L8*K8/100)+K8,2)</f>
        <v>0</v>
      </c>
    </row>
    <row r="9" spans="1:13" s="51" customFormat="1" ht="18.75" customHeight="1">
      <c r="A9" s="43">
        <v>4</v>
      </c>
      <c r="B9" s="44" t="s">
        <v>2</v>
      </c>
      <c r="C9" s="132">
        <v>250</v>
      </c>
      <c r="D9" s="45"/>
      <c r="E9" s="46"/>
      <c r="F9" s="46"/>
      <c r="G9" s="45"/>
      <c r="H9" s="47"/>
      <c r="I9" s="216"/>
      <c r="J9" s="48"/>
      <c r="K9" s="48">
        <f t="shared" si="0"/>
        <v>0</v>
      </c>
      <c r="L9" s="49"/>
      <c r="M9" s="50">
        <f>ROUND((L9*K9/100)+K9,2)</f>
        <v>0</v>
      </c>
    </row>
    <row r="10" spans="1:13" s="51" customFormat="1" ht="18.75" customHeight="1">
      <c r="A10" s="285" t="s">
        <v>150</v>
      </c>
      <c r="B10" s="264"/>
      <c r="C10" s="264"/>
      <c r="D10" s="264"/>
      <c r="E10" s="264"/>
      <c r="F10" s="264"/>
      <c r="G10" s="264"/>
      <c r="H10" s="264"/>
      <c r="I10" s="264"/>
      <c r="J10" s="286"/>
      <c r="K10" s="48"/>
      <c r="L10" s="49"/>
      <c r="M10" s="50"/>
    </row>
    <row r="11" spans="1:13" s="51" customFormat="1" ht="13.5" customHeight="1">
      <c r="A11" s="43">
        <v>1</v>
      </c>
      <c r="B11" s="44"/>
      <c r="C11" s="45"/>
      <c r="D11" s="45"/>
      <c r="E11" s="46"/>
      <c r="F11" s="46"/>
      <c r="G11" s="45"/>
      <c r="H11" s="47"/>
      <c r="I11" s="216"/>
      <c r="J11" s="48"/>
      <c r="K11" s="48">
        <f t="shared" si="0"/>
        <v>0</v>
      </c>
      <c r="L11" s="49"/>
      <c r="M11" s="50">
        <f>ROUND((L11*K11/100)+K11,2)</f>
        <v>0</v>
      </c>
    </row>
    <row r="12" spans="1:13" s="51" customFormat="1" ht="13.5" customHeight="1">
      <c r="A12" s="43" t="s">
        <v>149</v>
      </c>
      <c r="B12" s="44"/>
      <c r="C12" s="45"/>
      <c r="D12" s="45"/>
      <c r="E12" s="46"/>
      <c r="F12" s="46"/>
      <c r="G12" s="45"/>
      <c r="H12" s="47"/>
      <c r="I12" s="216"/>
      <c r="J12" s="48"/>
      <c r="K12" s="48">
        <f t="shared" si="0"/>
        <v>0</v>
      </c>
      <c r="L12" s="49"/>
      <c r="M12" s="50">
        <f>ROUND((L12*K12/100)+K12,2)</f>
        <v>0</v>
      </c>
    </row>
    <row r="13" spans="1:13" s="51" customFormat="1" ht="18.75" customHeight="1">
      <c r="A13" s="92"/>
      <c r="B13" s="283" t="s">
        <v>115</v>
      </c>
      <c r="C13" s="284"/>
      <c r="D13" s="129"/>
      <c r="E13" s="129"/>
      <c r="F13" s="129"/>
      <c r="G13" s="3" t="s">
        <v>48</v>
      </c>
      <c r="H13" s="100">
        <v>1</v>
      </c>
      <c r="I13" s="100">
        <v>33</v>
      </c>
      <c r="J13" s="84"/>
      <c r="K13" s="101">
        <f>J13*I13</f>
        <v>0</v>
      </c>
      <c r="L13" s="49"/>
      <c r="M13" s="50">
        <f>ROUND((L13*K13/100)+K13,2)</f>
        <v>0</v>
      </c>
    </row>
    <row r="14" spans="1:13" s="51" customFormat="1" ht="18.75" customHeight="1">
      <c r="A14" s="92"/>
      <c r="B14" s="283" t="s">
        <v>116</v>
      </c>
      <c r="C14" s="284"/>
      <c r="D14" s="129"/>
      <c r="E14" s="129"/>
      <c r="F14" s="129"/>
      <c r="G14" s="3" t="s">
        <v>48</v>
      </c>
      <c r="H14" s="100">
        <v>1</v>
      </c>
      <c r="I14" s="100">
        <v>33</v>
      </c>
      <c r="J14" s="84"/>
      <c r="K14" s="101">
        <f>J14*I14</f>
        <v>0</v>
      </c>
      <c r="L14" s="49"/>
      <c r="M14" s="50">
        <f>ROUND((L14*K14/100)+K14,2)</f>
        <v>0</v>
      </c>
    </row>
    <row r="15" spans="1:13" s="1" customFormat="1" ht="14.25" customHeight="1">
      <c r="A15" s="285" t="s">
        <v>97</v>
      </c>
      <c r="B15" s="264"/>
      <c r="C15" s="264"/>
      <c r="D15" s="264"/>
      <c r="E15" s="264"/>
      <c r="F15" s="264"/>
      <c r="G15" s="264"/>
      <c r="H15" s="264"/>
      <c r="I15" s="264"/>
      <c r="J15" s="286"/>
      <c r="K15" s="52">
        <f>SUM(K6:K14)</f>
        <v>0</v>
      </c>
      <c r="L15" s="52"/>
      <c r="M15" s="52">
        <f>SUM(M6:M14)</f>
        <v>0</v>
      </c>
    </row>
    <row r="16" spans="1:13" s="53" customFormat="1" ht="12.75">
      <c r="A16" s="54"/>
      <c r="B16" s="54"/>
      <c r="C16" s="54"/>
      <c r="D16" s="54"/>
      <c r="E16" s="54"/>
      <c r="F16" s="54"/>
      <c r="G16" s="54"/>
      <c r="H16" s="54"/>
      <c r="I16" s="54"/>
      <c r="J16" s="55"/>
      <c r="K16" s="56"/>
      <c r="L16" s="57"/>
      <c r="M16" s="58"/>
    </row>
    <row r="17" spans="1:13" s="53" customFormat="1" ht="12.75">
      <c r="A17" s="54"/>
      <c r="B17" s="54"/>
      <c r="C17" s="54"/>
      <c r="D17" s="54"/>
      <c r="E17" s="54"/>
      <c r="F17" s="54"/>
      <c r="G17" s="54"/>
      <c r="H17" s="54"/>
      <c r="I17" s="54"/>
      <c r="J17" s="55"/>
      <c r="K17" s="56"/>
      <c r="L17" s="57"/>
      <c r="M17" s="58"/>
    </row>
    <row r="18" spans="1:13" s="53" customFormat="1" ht="12.75">
      <c r="A18" s="54"/>
      <c r="B18" s="54"/>
      <c r="C18" s="54"/>
      <c r="D18" s="54"/>
      <c r="E18" s="54"/>
      <c r="F18" s="54"/>
      <c r="G18" s="54"/>
      <c r="H18" s="54"/>
      <c r="I18" s="54"/>
      <c r="J18" s="55"/>
      <c r="K18" s="56"/>
      <c r="L18" s="57"/>
      <c r="M18" s="58"/>
    </row>
    <row r="19" spans="1:13" s="53" customFormat="1" ht="12.75">
      <c r="A19" s="59"/>
      <c r="B19" s="60"/>
      <c r="C19" s="61"/>
      <c r="D19" s="61"/>
      <c r="E19" s="61"/>
      <c r="F19" s="61"/>
      <c r="G19" s="61"/>
      <c r="H19" s="62"/>
      <c r="I19" s="63"/>
      <c r="J19" s="64"/>
      <c r="K19" s="65"/>
      <c r="L19" s="66"/>
      <c r="M19" s="67"/>
    </row>
    <row r="20" spans="1:13" s="51" customFormat="1" ht="12.75">
      <c r="A20" s="102"/>
      <c r="B20" s="68"/>
      <c r="C20" s="68"/>
      <c r="D20" s="68"/>
      <c r="E20" s="68"/>
      <c r="F20" s="68"/>
      <c r="G20" s="68"/>
      <c r="H20" s="68"/>
      <c r="I20" s="102"/>
      <c r="J20" s="69"/>
      <c r="K20" s="69"/>
      <c r="L20" s="70"/>
      <c r="M20" s="69"/>
    </row>
  </sheetData>
  <sheetProtection/>
  <mergeCells count="8">
    <mergeCell ref="A1:M1"/>
    <mergeCell ref="B13:C13"/>
    <mergeCell ref="A15:J15"/>
    <mergeCell ref="A5:J5"/>
    <mergeCell ref="A2:M2"/>
    <mergeCell ref="A10:J10"/>
    <mergeCell ref="A3:M3"/>
    <mergeCell ref="B14:C14"/>
  </mergeCells>
  <printOptions/>
  <pageMargins left="0.56" right="0.5" top="0.58" bottom="1" header="0.5" footer="0.5"/>
  <pageSetup horizontalDpi="600" verticalDpi="600" orientation="landscape" paperSize="9" r:id="rId2"/>
  <headerFooter alignWithMargins="0">
    <oddFooter>&amp;C&amp;"Garamond,Normalny"&amp;9załącznik nt 1, pakiet 6&amp;R&amp;P</oddFooter>
  </headerFooter>
  <drawing r:id="rId1"/>
</worksheet>
</file>

<file path=xl/worksheets/sheet7.xml><?xml version="1.0" encoding="utf-8"?>
<worksheet xmlns="http://schemas.openxmlformats.org/spreadsheetml/2006/main" xmlns:r="http://schemas.openxmlformats.org/officeDocument/2006/relationships">
  <dimension ref="A1:AJ69"/>
  <sheetViews>
    <sheetView zoomScalePageLayoutView="0" workbookViewId="0" topLeftCell="A19">
      <selection activeCell="M43" sqref="M43"/>
    </sheetView>
  </sheetViews>
  <sheetFormatPr defaultColWidth="9.00390625" defaultRowHeight="12.75"/>
  <cols>
    <col min="1" max="1" width="3.875" style="27" bestFit="1" customWidth="1"/>
    <col min="2" max="2" width="29.875" style="29" customWidth="1"/>
    <col min="3" max="4" width="7.25390625" style="24" customWidth="1"/>
    <col min="5" max="5" width="11.625" style="24" customWidth="1"/>
    <col min="6" max="6" width="7.375" style="24" customWidth="1"/>
    <col min="7" max="7" width="9.00390625" style="27" bestFit="1" customWidth="1"/>
    <col min="8" max="8" width="9.00390625" style="27" customWidth="1"/>
    <col min="9" max="9" width="10.875" style="189" customWidth="1"/>
    <col min="10" max="10" width="11.625" style="27" customWidth="1"/>
    <col min="11" max="11" width="13.75390625" style="27" customWidth="1"/>
    <col min="12" max="12" width="5.75390625" style="27" bestFit="1" customWidth="1"/>
    <col min="13" max="13" width="11.75390625" style="27" customWidth="1"/>
    <col min="14" max="16384" width="9.125" style="27" customWidth="1"/>
  </cols>
  <sheetData>
    <row r="1" spans="1:13" s="1" customFormat="1" ht="31.5" customHeight="1">
      <c r="A1" s="223" t="s">
        <v>112</v>
      </c>
      <c r="B1" s="223"/>
      <c r="C1" s="223"/>
      <c r="D1" s="223"/>
      <c r="E1" s="223"/>
      <c r="F1" s="223"/>
      <c r="G1" s="223"/>
      <c r="H1" s="223"/>
      <c r="I1" s="223"/>
      <c r="J1" s="223"/>
      <c r="K1" s="223"/>
      <c r="L1" s="223"/>
      <c r="M1" s="223"/>
    </row>
    <row r="2" spans="1:13" ht="22.5" customHeight="1">
      <c r="A2" s="297" t="s">
        <v>1</v>
      </c>
      <c r="B2" s="297"/>
      <c r="C2" s="297"/>
      <c r="D2" s="297"/>
      <c r="E2" s="297"/>
      <c r="F2" s="297"/>
      <c r="G2" s="297"/>
      <c r="H2" s="297"/>
      <c r="I2" s="297"/>
      <c r="J2" s="297"/>
      <c r="K2" s="297"/>
      <c r="L2" s="297"/>
      <c r="M2" s="297"/>
    </row>
    <row r="3" spans="1:13" ht="409.5" customHeight="1">
      <c r="A3" s="298" t="s">
        <v>144</v>
      </c>
      <c r="B3" s="299"/>
      <c r="C3" s="299"/>
      <c r="D3" s="299"/>
      <c r="E3" s="299"/>
      <c r="F3" s="299"/>
      <c r="G3" s="299"/>
      <c r="H3" s="299"/>
      <c r="I3" s="299"/>
      <c r="J3" s="299"/>
      <c r="K3" s="299"/>
      <c r="L3" s="299"/>
      <c r="M3" s="300"/>
    </row>
    <row r="4" spans="1:13" ht="105.75" customHeight="1">
      <c r="A4" s="303" t="s">
        <v>138</v>
      </c>
      <c r="B4" s="304"/>
      <c r="C4" s="304"/>
      <c r="D4" s="304"/>
      <c r="E4" s="304"/>
      <c r="F4" s="304"/>
      <c r="G4" s="304"/>
      <c r="H4" s="304"/>
      <c r="I4" s="304"/>
      <c r="J4" s="304"/>
      <c r="K4" s="304"/>
      <c r="L4" s="304"/>
      <c r="M4" s="305"/>
    </row>
    <row r="5" spans="1:36" s="145" customFormat="1" ht="24" customHeight="1">
      <c r="A5" s="141" t="s">
        <v>45</v>
      </c>
      <c r="B5" s="142" t="s">
        <v>111</v>
      </c>
      <c r="C5" s="141" t="s">
        <v>40</v>
      </c>
      <c r="D5" s="141" t="s">
        <v>58</v>
      </c>
      <c r="E5" s="141" t="s">
        <v>53</v>
      </c>
      <c r="F5" s="141" t="s">
        <v>62</v>
      </c>
      <c r="G5" s="141" t="s">
        <v>43</v>
      </c>
      <c r="H5" s="141" t="s">
        <v>31</v>
      </c>
      <c r="I5" s="141" t="s">
        <v>28</v>
      </c>
      <c r="J5" s="143" t="s">
        <v>34</v>
      </c>
      <c r="K5" s="133" t="s">
        <v>26</v>
      </c>
      <c r="L5" s="134" t="s">
        <v>66</v>
      </c>
      <c r="M5" s="133" t="s">
        <v>24</v>
      </c>
      <c r="N5" s="146"/>
      <c r="O5" s="146"/>
      <c r="P5" s="146"/>
      <c r="Q5" s="146"/>
      <c r="R5" s="146"/>
      <c r="S5" s="146"/>
      <c r="T5" s="146"/>
      <c r="U5" s="146"/>
      <c r="V5" s="146"/>
      <c r="W5" s="146"/>
      <c r="X5" s="146"/>
      <c r="Y5" s="146"/>
      <c r="Z5" s="146"/>
      <c r="AA5" s="146"/>
      <c r="AB5" s="146"/>
      <c r="AC5" s="146"/>
      <c r="AD5" s="146"/>
      <c r="AE5" s="146"/>
      <c r="AF5" s="146"/>
      <c r="AG5" s="146"/>
      <c r="AH5" s="146"/>
      <c r="AI5" s="146"/>
      <c r="AJ5" s="146"/>
    </row>
    <row r="6" spans="1:14" s="161" customFormat="1" ht="15" customHeight="1">
      <c r="A6" s="301" t="s">
        <v>44</v>
      </c>
      <c r="B6" s="302"/>
      <c r="C6" s="302"/>
      <c r="D6" s="302"/>
      <c r="E6" s="302"/>
      <c r="F6" s="302"/>
      <c r="G6" s="302"/>
      <c r="H6" s="302"/>
      <c r="I6" s="302"/>
      <c r="J6" s="302"/>
      <c r="K6" s="302"/>
      <c r="L6" s="302"/>
      <c r="M6" s="302"/>
      <c r="N6" s="160"/>
    </row>
    <row r="7" spans="1:14" s="20" customFormat="1" ht="24" customHeight="1">
      <c r="A7" s="13">
        <v>1</v>
      </c>
      <c r="B7" s="28" t="s">
        <v>107</v>
      </c>
      <c r="C7" s="186">
        <v>12000</v>
      </c>
      <c r="D7" s="185"/>
      <c r="E7" s="30"/>
      <c r="F7" s="182"/>
      <c r="G7" s="178"/>
      <c r="H7" s="15"/>
      <c r="I7" s="187"/>
      <c r="J7" s="16"/>
      <c r="K7" s="17">
        <f aca="true" t="shared" si="0" ref="K7:K20">J7*I7</f>
        <v>0</v>
      </c>
      <c r="L7" s="18"/>
      <c r="M7" s="19">
        <f aca="true" t="shared" si="1" ref="M7:M20">ROUND(K7*L7/100+K7,2)</f>
        <v>0</v>
      </c>
      <c r="N7" s="108"/>
    </row>
    <row r="8" spans="1:14" s="20" customFormat="1" ht="18" customHeight="1">
      <c r="A8" s="13">
        <v>2</v>
      </c>
      <c r="B8" s="28" t="s">
        <v>108</v>
      </c>
      <c r="C8" s="186">
        <v>3000</v>
      </c>
      <c r="D8" s="185"/>
      <c r="E8" s="30"/>
      <c r="F8" s="182"/>
      <c r="G8" s="178"/>
      <c r="H8" s="15"/>
      <c r="I8" s="187"/>
      <c r="J8" s="16"/>
      <c r="K8" s="17">
        <f t="shared" si="0"/>
        <v>0</v>
      </c>
      <c r="L8" s="18"/>
      <c r="M8" s="19">
        <f t="shared" si="1"/>
        <v>0</v>
      </c>
      <c r="N8" s="108"/>
    </row>
    <row r="9" spans="1:14" s="20" customFormat="1" ht="21" customHeight="1">
      <c r="A9" s="13">
        <v>3</v>
      </c>
      <c r="B9" s="28" t="s">
        <v>109</v>
      </c>
      <c r="C9" s="186">
        <v>3000</v>
      </c>
      <c r="D9" s="185"/>
      <c r="E9" s="30"/>
      <c r="F9" s="182"/>
      <c r="G9" s="178"/>
      <c r="H9" s="15"/>
      <c r="I9" s="187"/>
      <c r="J9" s="16"/>
      <c r="K9" s="17">
        <f t="shared" si="0"/>
        <v>0</v>
      </c>
      <c r="L9" s="18"/>
      <c r="M9" s="19">
        <f t="shared" si="1"/>
        <v>0</v>
      </c>
      <c r="N9" s="108"/>
    </row>
    <row r="10" spans="1:14" s="20" customFormat="1" ht="25.5">
      <c r="A10" s="13">
        <v>4</v>
      </c>
      <c r="B10" s="28" t="s">
        <v>55</v>
      </c>
      <c r="C10" s="184">
        <v>6000</v>
      </c>
      <c r="D10" s="183"/>
      <c r="E10" s="30"/>
      <c r="F10" s="182"/>
      <c r="G10" s="178"/>
      <c r="H10" s="15"/>
      <c r="I10" s="187"/>
      <c r="J10" s="16"/>
      <c r="K10" s="17">
        <f t="shared" si="0"/>
        <v>0</v>
      </c>
      <c r="L10" s="18"/>
      <c r="M10" s="19">
        <f t="shared" si="1"/>
        <v>0</v>
      </c>
      <c r="N10" s="108"/>
    </row>
    <row r="11" spans="1:14" s="20" customFormat="1" ht="25.5">
      <c r="A11" s="13">
        <v>5</v>
      </c>
      <c r="B11" s="28" t="s">
        <v>146</v>
      </c>
      <c r="C11" s="184">
        <v>9000</v>
      </c>
      <c r="D11" s="183"/>
      <c r="E11" s="30"/>
      <c r="F11" s="182"/>
      <c r="G11" s="178"/>
      <c r="H11" s="15"/>
      <c r="I11" s="187"/>
      <c r="J11" s="16"/>
      <c r="K11" s="17">
        <f t="shared" si="0"/>
        <v>0</v>
      </c>
      <c r="L11" s="18"/>
      <c r="M11" s="19">
        <f t="shared" si="1"/>
        <v>0</v>
      </c>
      <c r="N11" s="108"/>
    </row>
    <row r="12" spans="1:14" s="20" customFormat="1" ht="25.5">
      <c r="A12" s="13">
        <v>6</v>
      </c>
      <c r="B12" s="28" t="s">
        <v>14</v>
      </c>
      <c r="C12" s="184">
        <v>900</v>
      </c>
      <c r="D12" s="183"/>
      <c r="E12" s="30"/>
      <c r="F12" s="182"/>
      <c r="G12" s="178"/>
      <c r="H12" s="15"/>
      <c r="I12" s="187"/>
      <c r="J12" s="16"/>
      <c r="K12" s="17">
        <f t="shared" si="0"/>
        <v>0</v>
      </c>
      <c r="L12" s="18"/>
      <c r="M12" s="19">
        <f t="shared" si="1"/>
        <v>0</v>
      </c>
      <c r="N12" s="108"/>
    </row>
    <row r="13" spans="1:14" s="20" customFormat="1" ht="17.25" customHeight="1">
      <c r="A13" s="13">
        <v>7</v>
      </c>
      <c r="B13" s="28" t="s">
        <v>15</v>
      </c>
      <c r="C13" s="184">
        <v>800</v>
      </c>
      <c r="D13" s="183"/>
      <c r="E13" s="30"/>
      <c r="F13" s="182"/>
      <c r="G13" s="178"/>
      <c r="H13" s="15"/>
      <c r="I13" s="187"/>
      <c r="J13" s="16"/>
      <c r="K13" s="17">
        <f t="shared" si="0"/>
        <v>0</v>
      </c>
      <c r="L13" s="18"/>
      <c r="M13" s="19">
        <f t="shared" si="1"/>
        <v>0</v>
      </c>
      <c r="N13" s="108"/>
    </row>
    <row r="14" spans="1:14" s="20" customFormat="1" ht="18" customHeight="1">
      <c r="A14" s="13">
        <v>8</v>
      </c>
      <c r="B14" s="28" t="s">
        <v>16</v>
      </c>
      <c r="C14" s="184">
        <v>800</v>
      </c>
      <c r="D14" s="183"/>
      <c r="E14" s="30"/>
      <c r="F14" s="182"/>
      <c r="G14" s="178"/>
      <c r="H14" s="15"/>
      <c r="I14" s="187"/>
      <c r="J14" s="16"/>
      <c r="K14" s="17">
        <f t="shared" si="0"/>
        <v>0</v>
      </c>
      <c r="L14" s="18"/>
      <c r="M14" s="19">
        <f t="shared" si="1"/>
        <v>0</v>
      </c>
      <c r="N14" s="108"/>
    </row>
    <row r="15" spans="1:14" s="20" customFormat="1" ht="12.75">
      <c r="A15" s="13">
        <v>9</v>
      </c>
      <c r="B15" s="28" t="s">
        <v>18</v>
      </c>
      <c r="C15" s="184">
        <v>7500</v>
      </c>
      <c r="D15" s="183"/>
      <c r="E15" s="30"/>
      <c r="F15" s="182"/>
      <c r="G15" s="178"/>
      <c r="H15" s="15"/>
      <c r="I15" s="187"/>
      <c r="J15" s="16"/>
      <c r="K15" s="17">
        <f t="shared" si="0"/>
        <v>0</v>
      </c>
      <c r="L15" s="18"/>
      <c r="M15" s="19">
        <f t="shared" si="1"/>
        <v>0</v>
      </c>
      <c r="N15" s="108"/>
    </row>
    <row r="16" spans="1:14" s="20" customFormat="1" ht="17.25" customHeight="1">
      <c r="A16" s="13">
        <v>10</v>
      </c>
      <c r="B16" s="28" t="s">
        <v>100</v>
      </c>
      <c r="C16" s="184">
        <v>1200</v>
      </c>
      <c r="D16" s="183"/>
      <c r="E16" s="30"/>
      <c r="F16" s="182"/>
      <c r="G16" s="178"/>
      <c r="H16" s="15"/>
      <c r="I16" s="187"/>
      <c r="J16" s="16"/>
      <c r="K16" s="17">
        <f t="shared" si="0"/>
        <v>0</v>
      </c>
      <c r="L16" s="18"/>
      <c r="M16" s="19">
        <f t="shared" si="1"/>
        <v>0</v>
      </c>
      <c r="N16" s="108"/>
    </row>
    <row r="17" spans="1:14" s="20" customFormat="1" ht="25.5">
      <c r="A17" s="13">
        <v>11</v>
      </c>
      <c r="B17" s="28" t="s">
        <v>147</v>
      </c>
      <c r="C17" s="184">
        <v>900</v>
      </c>
      <c r="D17" s="183"/>
      <c r="E17" s="30"/>
      <c r="F17" s="182"/>
      <c r="G17" s="178"/>
      <c r="H17" s="15"/>
      <c r="I17" s="187"/>
      <c r="J17" s="16"/>
      <c r="K17" s="17">
        <f t="shared" si="0"/>
        <v>0</v>
      </c>
      <c r="L17" s="18"/>
      <c r="M17" s="19">
        <f t="shared" si="1"/>
        <v>0</v>
      </c>
      <c r="N17" s="108"/>
    </row>
    <row r="18" spans="1:14" s="20" customFormat="1" ht="25.5">
      <c r="A18" s="13">
        <v>12</v>
      </c>
      <c r="B18" s="28" t="s">
        <v>101</v>
      </c>
      <c r="C18" s="184">
        <v>800</v>
      </c>
      <c r="D18" s="183"/>
      <c r="E18" s="30"/>
      <c r="F18" s="182"/>
      <c r="G18" s="178"/>
      <c r="H18" s="15"/>
      <c r="I18" s="187"/>
      <c r="J18" s="16"/>
      <c r="K18" s="17">
        <f t="shared" si="0"/>
        <v>0</v>
      </c>
      <c r="L18" s="18"/>
      <c r="M18" s="19">
        <f t="shared" si="1"/>
        <v>0</v>
      </c>
      <c r="N18" s="108"/>
    </row>
    <row r="19" spans="1:14" s="20" customFormat="1" ht="25.5">
      <c r="A19" s="13">
        <v>13</v>
      </c>
      <c r="B19" s="28" t="s">
        <v>102</v>
      </c>
      <c r="C19" s="184">
        <v>800</v>
      </c>
      <c r="D19" s="183"/>
      <c r="E19" s="30"/>
      <c r="F19" s="182"/>
      <c r="G19" s="178"/>
      <c r="H19" s="15"/>
      <c r="I19" s="187"/>
      <c r="J19" s="16"/>
      <c r="K19" s="17">
        <f t="shared" si="0"/>
        <v>0</v>
      </c>
      <c r="L19" s="18"/>
      <c r="M19" s="19">
        <f t="shared" si="1"/>
        <v>0</v>
      </c>
      <c r="N19" s="108"/>
    </row>
    <row r="20" spans="1:14" s="20" customFormat="1" ht="25.5">
      <c r="A20" s="13">
        <v>14</v>
      </c>
      <c r="B20" s="28" t="s">
        <v>114</v>
      </c>
      <c r="C20" s="184">
        <v>900</v>
      </c>
      <c r="D20" s="183"/>
      <c r="E20" s="30"/>
      <c r="F20" s="182"/>
      <c r="G20" s="178"/>
      <c r="H20" s="15"/>
      <c r="I20" s="187"/>
      <c r="J20" s="16"/>
      <c r="K20" s="17">
        <f t="shared" si="0"/>
        <v>0</v>
      </c>
      <c r="L20" s="18"/>
      <c r="M20" s="19">
        <f t="shared" si="1"/>
        <v>0</v>
      </c>
      <c r="N20" s="108"/>
    </row>
    <row r="21" spans="1:14" s="20" customFormat="1" ht="12.75">
      <c r="A21" s="13">
        <v>15</v>
      </c>
      <c r="B21" s="28" t="s">
        <v>110</v>
      </c>
      <c r="C21" s="184">
        <v>2300</v>
      </c>
      <c r="D21" s="183"/>
      <c r="E21" s="30"/>
      <c r="F21" s="182"/>
      <c r="G21" s="178"/>
      <c r="H21" s="15"/>
      <c r="I21" s="187"/>
      <c r="J21" s="16"/>
      <c r="K21" s="17">
        <f aca="true" t="shared" si="2" ref="K21:K28">J21*I21</f>
        <v>0</v>
      </c>
      <c r="L21" s="18"/>
      <c r="M21" s="19">
        <f aca="true" t="shared" si="3" ref="M21:M28">ROUND(K21*L21/100+K21,2)</f>
        <v>0</v>
      </c>
      <c r="N21" s="108"/>
    </row>
    <row r="22" spans="1:14" s="20" customFormat="1" ht="25.5">
      <c r="A22" s="13">
        <v>16</v>
      </c>
      <c r="B22" s="28" t="s">
        <v>6</v>
      </c>
      <c r="C22" s="184">
        <v>900</v>
      </c>
      <c r="D22" s="183"/>
      <c r="E22" s="30"/>
      <c r="F22" s="182"/>
      <c r="G22" s="178"/>
      <c r="H22" s="15"/>
      <c r="I22" s="187"/>
      <c r="J22" s="16"/>
      <c r="K22" s="17">
        <f t="shared" si="2"/>
        <v>0</v>
      </c>
      <c r="L22" s="18"/>
      <c r="M22" s="19">
        <f t="shared" si="3"/>
        <v>0</v>
      </c>
      <c r="N22" s="108"/>
    </row>
    <row r="23" spans="1:14" s="20" customFormat="1" ht="12.75">
      <c r="A23" s="13">
        <v>17</v>
      </c>
      <c r="B23" s="28" t="s">
        <v>7</v>
      </c>
      <c r="C23" s="184">
        <v>400</v>
      </c>
      <c r="D23" s="183"/>
      <c r="E23" s="30"/>
      <c r="F23" s="182"/>
      <c r="G23" s="178"/>
      <c r="H23" s="15"/>
      <c r="I23" s="187"/>
      <c r="J23" s="16"/>
      <c r="K23" s="17">
        <f t="shared" si="2"/>
        <v>0</v>
      </c>
      <c r="L23" s="18"/>
      <c r="M23" s="19">
        <f t="shared" si="3"/>
        <v>0</v>
      </c>
      <c r="N23" s="108"/>
    </row>
    <row r="24" spans="1:14" s="20" customFormat="1" ht="12.75">
      <c r="A24" s="13">
        <v>18</v>
      </c>
      <c r="B24" s="28" t="s">
        <v>9</v>
      </c>
      <c r="C24" s="184">
        <v>400</v>
      </c>
      <c r="D24" s="183"/>
      <c r="E24" s="30"/>
      <c r="F24" s="182"/>
      <c r="G24" s="178"/>
      <c r="H24" s="15"/>
      <c r="I24" s="187"/>
      <c r="J24" s="16"/>
      <c r="K24" s="17">
        <f t="shared" si="2"/>
        <v>0</v>
      </c>
      <c r="L24" s="18"/>
      <c r="M24" s="19">
        <f t="shared" si="3"/>
        <v>0</v>
      </c>
      <c r="N24" s="108"/>
    </row>
    <row r="25" spans="1:14" s="20" customFormat="1" ht="12.75">
      <c r="A25" s="13">
        <v>19</v>
      </c>
      <c r="B25" s="28" t="s">
        <v>8</v>
      </c>
      <c r="C25" s="184">
        <v>400</v>
      </c>
      <c r="D25" s="183"/>
      <c r="E25" s="30"/>
      <c r="F25" s="182"/>
      <c r="G25" s="178"/>
      <c r="H25" s="15"/>
      <c r="I25" s="187"/>
      <c r="J25" s="16"/>
      <c r="K25" s="17">
        <f t="shared" si="2"/>
        <v>0</v>
      </c>
      <c r="L25" s="18"/>
      <c r="M25" s="19">
        <f t="shared" si="3"/>
        <v>0</v>
      </c>
      <c r="N25" s="108"/>
    </row>
    <row r="26" spans="1:14" s="20" customFormat="1" ht="25.5">
      <c r="A26" s="13">
        <v>20</v>
      </c>
      <c r="B26" s="28" t="s">
        <v>10</v>
      </c>
      <c r="C26" s="184">
        <v>900</v>
      </c>
      <c r="D26" s="183"/>
      <c r="E26" s="30"/>
      <c r="F26" s="182"/>
      <c r="G26" s="178"/>
      <c r="H26" s="15"/>
      <c r="I26" s="187"/>
      <c r="J26" s="16"/>
      <c r="K26" s="17">
        <f t="shared" si="2"/>
        <v>0</v>
      </c>
      <c r="L26" s="18"/>
      <c r="M26" s="19">
        <f t="shared" si="3"/>
        <v>0</v>
      </c>
      <c r="N26" s="108"/>
    </row>
    <row r="27" spans="1:14" s="20" customFormat="1" ht="23.25" customHeight="1">
      <c r="A27" s="13">
        <v>21</v>
      </c>
      <c r="B27" s="28" t="s">
        <v>11</v>
      </c>
      <c r="C27" s="184">
        <v>900</v>
      </c>
      <c r="D27" s="183"/>
      <c r="E27" s="30"/>
      <c r="F27" s="182"/>
      <c r="G27" s="178"/>
      <c r="H27" s="15"/>
      <c r="I27" s="187"/>
      <c r="J27" s="16"/>
      <c r="K27" s="17">
        <f t="shared" si="2"/>
        <v>0</v>
      </c>
      <c r="L27" s="18"/>
      <c r="M27" s="19">
        <f t="shared" si="3"/>
        <v>0</v>
      </c>
      <c r="N27" s="108"/>
    </row>
    <row r="28" spans="1:14" s="20" customFormat="1" ht="24.75" customHeight="1">
      <c r="A28" s="13">
        <v>22</v>
      </c>
      <c r="B28" s="28" t="s">
        <v>118</v>
      </c>
      <c r="C28" s="184">
        <v>1500</v>
      </c>
      <c r="D28" s="183"/>
      <c r="E28" s="30"/>
      <c r="F28" s="182"/>
      <c r="G28" s="178"/>
      <c r="H28" s="15"/>
      <c r="I28" s="187"/>
      <c r="J28" s="16"/>
      <c r="K28" s="17">
        <f t="shared" si="2"/>
        <v>0</v>
      </c>
      <c r="L28" s="18"/>
      <c r="M28" s="19">
        <f t="shared" si="3"/>
        <v>0</v>
      </c>
      <c r="N28" s="108"/>
    </row>
    <row r="29" spans="1:14" s="20" customFormat="1" ht="12.75">
      <c r="A29" s="13">
        <v>23</v>
      </c>
      <c r="B29" s="28" t="s">
        <v>117</v>
      </c>
      <c r="C29" s="184">
        <v>1500</v>
      </c>
      <c r="D29" s="183"/>
      <c r="E29" s="30"/>
      <c r="F29" s="182"/>
      <c r="G29" s="178"/>
      <c r="H29" s="15"/>
      <c r="I29" s="187"/>
      <c r="J29" s="17"/>
      <c r="K29" s="17">
        <f>J29*I29</f>
        <v>0</v>
      </c>
      <c r="L29" s="18"/>
      <c r="M29" s="19">
        <f>ROUND(K29*L29/100+K29,2)</f>
        <v>0</v>
      </c>
      <c r="N29" s="108"/>
    </row>
    <row r="30" spans="1:13" s="20" customFormat="1" ht="15.75" customHeight="1">
      <c r="A30" s="290" t="s">
        <v>46</v>
      </c>
      <c r="B30" s="291"/>
      <c r="C30" s="291"/>
      <c r="D30" s="291"/>
      <c r="E30" s="291"/>
      <c r="F30" s="291"/>
      <c r="G30" s="291"/>
      <c r="H30" s="291"/>
      <c r="I30" s="291"/>
      <c r="J30" s="291"/>
      <c r="K30" s="217"/>
      <c r="L30" s="217"/>
      <c r="M30" s="218"/>
    </row>
    <row r="31" spans="1:13" s="20" customFormat="1" ht="12.75">
      <c r="A31" s="13">
        <v>1</v>
      </c>
      <c r="B31" s="181"/>
      <c r="C31" s="199"/>
      <c r="D31" s="177"/>
      <c r="E31" s="177"/>
      <c r="F31" s="179"/>
      <c r="G31" s="178"/>
      <c r="H31" s="177"/>
      <c r="I31" s="187"/>
      <c r="J31" s="16"/>
      <c r="K31" s="17">
        <f>J31*I31</f>
        <v>0</v>
      </c>
      <c r="L31" s="18"/>
      <c r="M31" s="19">
        <f>ROUND(K31*L31/100+K31,2)</f>
        <v>0</v>
      </c>
    </row>
    <row r="32" spans="1:13" s="20" customFormat="1" ht="12.75">
      <c r="A32" s="13">
        <v>2</v>
      </c>
      <c r="B32" s="181"/>
      <c r="C32" s="199"/>
      <c r="D32" s="177"/>
      <c r="E32" s="177"/>
      <c r="F32" s="179"/>
      <c r="G32" s="178"/>
      <c r="H32" s="177"/>
      <c r="I32" s="187"/>
      <c r="J32" s="16"/>
      <c r="K32" s="17">
        <f>J32*I32</f>
        <v>0</v>
      </c>
      <c r="L32" s="18"/>
      <c r="M32" s="19">
        <f>ROUND(K32*L32/100+K32,2)</f>
        <v>0</v>
      </c>
    </row>
    <row r="33" spans="1:13" s="20" customFormat="1" ht="12.75">
      <c r="A33" s="13" t="s">
        <v>149</v>
      </c>
      <c r="B33" s="181"/>
      <c r="C33" s="199"/>
      <c r="D33" s="177"/>
      <c r="E33" s="177"/>
      <c r="F33" s="179"/>
      <c r="G33" s="178"/>
      <c r="H33" s="177"/>
      <c r="I33" s="187"/>
      <c r="J33" s="16"/>
      <c r="K33" s="17">
        <f>J33*I33</f>
        <v>0</v>
      </c>
      <c r="L33" s="18"/>
      <c r="M33" s="19">
        <f>ROUND(K33*L33/100+K33,2)</f>
        <v>0</v>
      </c>
    </row>
    <row r="34" spans="1:13" s="20" customFormat="1" ht="12.75">
      <c r="A34" s="306" t="s">
        <v>145</v>
      </c>
      <c r="B34" s="291"/>
      <c r="C34" s="291"/>
      <c r="D34" s="291"/>
      <c r="E34" s="291"/>
      <c r="F34" s="291"/>
      <c r="G34" s="291"/>
      <c r="H34" s="291"/>
      <c r="I34" s="291"/>
      <c r="J34" s="307"/>
      <c r="K34" s="17"/>
      <c r="L34" s="18"/>
      <c r="M34" s="19"/>
    </row>
    <row r="35" spans="1:13" s="20" customFormat="1" ht="12.75">
      <c r="A35" s="13">
        <v>1</v>
      </c>
      <c r="B35" s="181"/>
      <c r="C35" s="180"/>
      <c r="D35" s="177"/>
      <c r="E35" s="177"/>
      <c r="F35" s="179"/>
      <c r="G35" s="178"/>
      <c r="H35" s="177"/>
      <c r="I35" s="187"/>
      <c r="J35" s="16"/>
      <c r="K35" s="17">
        <f>J35*I35</f>
        <v>0</v>
      </c>
      <c r="L35" s="18"/>
      <c r="M35" s="19">
        <f>ROUND(K35*L35/100+K35,2)</f>
        <v>0</v>
      </c>
    </row>
    <row r="36" spans="1:13" s="20" customFormat="1" ht="12.75">
      <c r="A36" s="13">
        <v>2</v>
      </c>
      <c r="B36" s="181"/>
      <c r="C36" s="180"/>
      <c r="D36" s="177"/>
      <c r="E36" s="177"/>
      <c r="F36" s="179"/>
      <c r="G36" s="178"/>
      <c r="H36" s="177"/>
      <c r="I36" s="187"/>
      <c r="J36" s="16"/>
      <c r="K36" s="17">
        <f>J36*I36</f>
        <v>0</v>
      </c>
      <c r="L36" s="18"/>
      <c r="M36" s="19">
        <f>ROUND(K36*L36/100+K36,2)</f>
        <v>0</v>
      </c>
    </row>
    <row r="37" spans="1:13" s="20" customFormat="1" ht="12.75">
      <c r="A37" s="13" t="s">
        <v>149</v>
      </c>
      <c r="B37" s="181"/>
      <c r="C37" s="180"/>
      <c r="D37" s="177"/>
      <c r="E37" s="177"/>
      <c r="F37" s="179"/>
      <c r="G37" s="178"/>
      <c r="H37" s="177"/>
      <c r="I37" s="187"/>
      <c r="J37" s="16"/>
      <c r="K37" s="17">
        <f>J37*I37</f>
        <v>0</v>
      </c>
      <c r="L37" s="18"/>
      <c r="M37" s="19">
        <f>ROUND(K37*L37/100+K37,2)</f>
        <v>0</v>
      </c>
    </row>
    <row r="38" spans="1:13" s="20" customFormat="1" ht="12.75">
      <c r="A38" s="290" t="s">
        <v>56</v>
      </c>
      <c r="B38" s="291"/>
      <c r="C38" s="291"/>
      <c r="D38" s="291"/>
      <c r="E38" s="291"/>
      <c r="F38" s="291"/>
      <c r="G38" s="291"/>
      <c r="H38" s="291"/>
      <c r="I38" s="291"/>
      <c r="J38" s="291"/>
      <c r="K38" s="217"/>
      <c r="L38" s="217"/>
      <c r="M38" s="217"/>
    </row>
    <row r="39" spans="1:13" s="20" customFormat="1" ht="12.75">
      <c r="A39" s="13">
        <v>1</v>
      </c>
      <c r="B39" s="181"/>
      <c r="C39" s="180"/>
      <c r="D39" s="177"/>
      <c r="E39" s="177"/>
      <c r="F39" s="179"/>
      <c r="G39" s="178"/>
      <c r="H39" s="177"/>
      <c r="I39" s="187"/>
      <c r="J39" s="16"/>
      <c r="K39" s="17">
        <f>J39*I39</f>
        <v>0</v>
      </c>
      <c r="L39" s="18"/>
      <c r="M39" s="19">
        <f>ROUND(K39*L39/100+K39,2)</f>
        <v>0</v>
      </c>
    </row>
    <row r="40" spans="1:13" s="20" customFormat="1" ht="12.75">
      <c r="A40" s="13">
        <v>2</v>
      </c>
      <c r="B40" s="181"/>
      <c r="C40" s="180"/>
      <c r="D40" s="177"/>
      <c r="E40" s="177"/>
      <c r="F40" s="179"/>
      <c r="G40" s="178"/>
      <c r="H40" s="177"/>
      <c r="I40" s="187"/>
      <c r="J40" s="16"/>
      <c r="K40" s="17">
        <f>J40*I40</f>
        <v>0</v>
      </c>
      <c r="L40" s="18"/>
      <c r="M40" s="19">
        <f>ROUND(K40*L40/100+K40,2)</f>
        <v>0</v>
      </c>
    </row>
    <row r="41" spans="1:13" s="20" customFormat="1" ht="12.75">
      <c r="A41" s="13" t="s">
        <v>149</v>
      </c>
      <c r="B41" s="181"/>
      <c r="C41" s="180"/>
      <c r="D41" s="177"/>
      <c r="E41" s="177"/>
      <c r="F41" s="179"/>
      <c r="G41" s="178"/>
      <c r="H41" s="177"/>
      <c r="I41" s="187"/>
      <c r="J41" s="16"/>
      <c r="K41" s="17">
        <f>J41*I41</f>
        <v>0</v>
      </c>
      <c r="L41" s="18"/>
      <c r="M41" s="19">
        <f>ROUND(K41*L41/100+K41,2)</f>
        <v>0</v>
      </c>
    </row>
    <row r="42" spans="1:13" s="20" customFormat="1" ht="12.75">
      <c r="A42" s="13"/>
      <c r="B42" s="292" t="s">
        <v>13</v>
      </c>
      <c r="C42" s="293"/>
      <c r="D42" s="176"/>
      <c r="E42" s="176"/>
      <c r="F42" s="175"/>
      <c r="G42" s="14" t="s">
        <v>48</v>
      </c>
      <c r="H42" s="14">
        <v>1</v>
      </c>
      <c r="I42" s="187">
        <v>36</v>
      </c>
      <c r="J42" s="16"/>
      <c r="K42" s="17">
        <f>J42*I42</f>
        <v>0</v>
      </c>
      <c r="L42" s="18"/>
      <c r="M42" s="19">
        <f>ROUND(K42*L42/100+K42,2)</f>
        <v>0</v>
      </c>
    </row>
    <row r="43" spans="1:13" s="20" customFormat="1" ht="12.75">
      <c r="A43" s="294" t="s">
        <v>92</v>
      </c>
      <c r="B43" s="295"/>
      <c r="C43" s="295"/>
      <c r="D43" s="295"/>
      <c r="E43" s="295"/>
      <c r="F43" s="295"/>
      <c r="G43" s="295"/>
      <c r="H43" s="295"/>
      <c r="I43" s="295"/>
      <c r="J43" s="296"/>
      <c r="K43" s="21">
        <f>SUM(K7:K42)</f>
        <v>0</v>
      </c>
      <c r="L43" s="22"/>
      <c r="M43" s="23">
        <f>SUM(M7:M42)</f>
        <v>0</v>
      </c>
    </row>
    <row r="44" spans="2:13" s="24" customFormat="1" ht="12.75">
      <c r="B44" s="29"/>
      <c r="I44" s="188"/>
      <c r="J44" s="25"/>
      <c r="K44" s="25"/>
      <c r="L44" s="26"/>
      <c r="M44" s="25"/>
    </row>
    <row r="45" spans="2:13" s="24" customFormat="1" ht="12.75">
      <c r="B45" s="29"/>
      <c r="I45" s="188"/>
      <c r="J45" s="25"/>
      <c r="K45" s="25"/>
      <c r="L45" s="26"/>
      <c r="M45" s="25"/>
    </row>
    <row r="46" spans="2:13" s="24" customFormat="1" ht="12.75">
      <c r="B46" s="29"/>
      <c r="I46" s="188"/>
      <c r="J46" s="25"/>
      <c r="K46" s="25"/>
      <c r="L46" s="26"/>
      <c r="M46" s="25"/>
    </row>
    <row r="47" spans="2:13" s="24" customFormat="1" ht="12.75">
      <c r="B47" s="29"/>
      <c r="I47" s="188"/>
      <c r="J47" s="25"/>
      <c r="K47" s="25"/>
      <c r="L47" s="26"/>
      <c r="M47" s="25"/>
    </row>
    <row r="48" spans="2:13" s="24" customFormat="1" ht="12.75">
      <c r="B48" s="29"/>
      <c r="I48" s="188"/>
      <c r="J48" s="25"/>
      <c r="K48" s="25"/>
      <c r="L48" s="26"/>
      <c r="M48" s="25"/>
    </row>
    <row r="49" spans="2:13" s="24" customFormat="1" ht="12.75">
      <c r="B49" s="29"/>
      <c r="I49" s="188"/>
      <c r="J49" s="25"/>
      <c r="K49" s="25"/>
      <c r="L49" s="26"/>
      <c r="M49" s="25"/>
    </row>
    <row r="50" spans="2:13" s="24" customFormat="1" ht="12.75">
      <c r="B50" s="29"/>
      <c r="I50" s="188"/>
      <c r="J50" s="25"/>
      <c r="K50" s="25"/>
      <c r="L50" s="26"/>
      <c r="M50" s="25"/>
    </row>
    <row r="51" spans="2:13" s="24" customFormat="1" ht="12.75">
      <c r="B51" s="29"/>
      <c r="I51" s="188"/>
      <c r="J51" s="25"/>
      <c r="K51" s="25"/>
      <c r="L51" s="26"/>
      <c r="M51" s="25"/>
    </row>
    <row r="52" spans="2:13" s="24" customFormat="1" ht="12.75">
      <c r="B52" s="29"/>
      <c r="I52" s="188"/>
      <c r="J52" s="25"/>
      <c r="K52" s="25"/>
      <c r="L52" s="26"/>
      <c r="M52" s="25"/>
    </row>
    <row r="53" spans="2:13" s="24" customFormat="1" ht="12.75">
      <c r="B53" s="29"/>
      <c r="I53" s="188"/>
      <c r="J53" s="25"/>
      <c r="K53" s="25"/>
      <c r="L53" s="26"/>
      <c r="M53" s="25"/>
    </row>
    <row r="54" spans="2:13" s="24" customFormat="1" ht="12.75">
      <c r="B54" s="29"/>
      <c r="I54" s="188"/>
      <c r="J54" s="25"/>
      <c r="K54" s="25"/>
      <c r="L54" s="26"/>
      <c r="M54" s="25"/>
    </row>
    <row r="55" spans="2:13" s="24" customFormat="1" ht="12.75">
      <c r="B55" s="29"/>
      <c r="I55" s="188"/>
      <c r="J55" s="25"/>
      <c r="K55" s="25"/>
      <c r="L55" s="26"/>
      <c r="M55" s="25"/>
    </row>
    <row r="56" spans="2:13" s="24" customFormat="1" ht="12.75">
      <c r="B56" s="29"/>
      <c r="I56" s="188"/>
      <c r="J56" s="25"/>
      <c r="K56" s="25"/>
      <c r="L56" s="26"/>
      <c r="M56" s="25"/>
    </row>
    <row r="57" spans="2:13" s="24" customFormat="1" ht="12.75">
      <c r="B57" s="29"/>
      <c r="I57" s="188"/>
      <c r="J57" s="25"/>
      <c r="K57" s="25"/>
      <c r="L57" s="26"/>
      <c r="M57" s="25"/>
    </row>
    <row r="58" spans="2:13" s="24" customFormat="1" ht="12.75">
      <c r="B58" s="29"/>
      <c r="I58" s="188"/>
      <c r="J58" s="25"/>
      <c r="K58" s="25"/>
      <c r="L58" s="26"/>
      <c r="M58" s="25"/>
    </row>
    <row r="59" spans="2:13" s="24" customFormat="1" ht="12.75">
      <c r="B59" s="29"/>
      <c r="I59" s="188"/>
      <c r="J59" s="25"/>
      <c r="K59" s="25"/>
      <c r="L59" s="26"/>
      <c r="M59" s="25"/>
    </row>
    <row r="60" spans="2:13" s="24" customFormat="1" ht="12.75">
      <c r="B60" s="29"/>
      <c r="I60" s="188"/>
      <c r="J60" s="25"/>
      <c r="K60" s="25"/>
      <c r="L60" s="26"/>
      <c r="M60" s="25"/>
    </row>
    <row r="61" spans="2:13" s="24" customFormat="1" ht="12.75">
      <c r="B61" s="29"/>
      <c r="I61" s="188"/>
      <c r="J61" s="25"/>
      <c r="K61" s="25"/>
      <c r="L61" s="26"/>
      <c r="M61" s="25"/>
    </row>
    <row r="62" spans="2:13" s="24" customFormat="1" ht="12.75">
      <c r="B62" s="29"/>
      <c r="I62" s="188"/>
      <c r="J62" s="25"/>
      <c r="K62" s="25"/>
      <c r="L62" s="26"/>
      <c r="M62" s="25"/>
    </row>
    <row r="63" spans="2:13" s="24" customFormat="1" ht="12.75">
      <c r="B63" s="29"/>
      <c r="I63" s="188"/>
      <c r="J63" s="25"/>
      <c r="K63" s="25"/>
      <c r="L63" s="26"/>
      <c r="M63" s="25"/>
    </row>
    <row r="64" spans="2:13" s="24" customFormat="1" ht="12.75">
      <c r="B64" s="29"/>
      <c r="I64" s="188"/>
      <c r="J64" s="25"/>
      <c r="K64" s="25"/>
      <c r="L64" s="26"/>
      <c r="M64" s="25"/>
    </row>
    <row r="65" spans="2:13" s="24" customFormat="1" ht="12.75">
      <c r="B65" s="29"/>
      <c r="I65" s="188"/>
      <c r="J65" s="25"/>
      <c r="K65" s="25"/>
      <c r="L65" s="26"/>
      <c r="M65" s="25"/>
    </row>
    <row r="66" spans="2:13" s="24" customFormat="1" ht="12.75">
      <c r="B66" s="29"/>
      <c r="I66" s="188"/>
      <c r="J66" s="25"/>
      <c r="K66" s="25"/>
      <c r="L66" s="26"/>
      <c r="M66" s="25"/>
    </row>
    <row r="67" spans="2:13" s="24" customFormat="1" ht="12.75">
      <c r="B67" s="29"/>
      <c r="I67" s="188"/>
      <c r="J67" s="25"/>
      <c r="K67" s="25"/>
      <c r="L67" s="26"/>
      <c r="M67" s="25"/>
    </row>
    <row r="68" spans="2:13" s="24" customFormat="1" ht="12.75">
      <c r="B68" s="29"/>
      <c r="I68" s="188"/>
      <c r="J68" s="25"/>
      <c r="K68" s="25"/>
      <c r="L68" s="26"/>
      <c r="M68" s="25"/>
    </row>
    <row r="69" spans="1:13" s="24" customFormat="1" ht="12.75">
      <c r="A69" s="27"/>
      <c r="B69" s="29"/>
      <c r="G69" s="27"/>
      <c r="H69" s="27"/>
      <c r="I69" s="189"/>
      <c r="J69" s="27"/>
      <c r="K69" s="27"/>
      <c r="L69" s="27"/>
      <c r="M69" s="27"/>
    </row>
  </sheetData>
  <sheetProtection/>
  <mergeCells count="10">
    <mergeCell ref="A43:J43"/>
    <mergeCell ref="A2:M2"/>
    <mergeCell ref="A3:M3"/>
    <mergeCell ref="A6:M6"/>
    <mergeCell ref="A4:M4"/>
    <mergeCell ref="A34:J34"/>
    <mergeCell ref="A30:J30"/>
    <mergeCell ref="A38:J38"/>
    <mergeCell ref="A1:M1"/>
    <mergeCell ref="B42:C42"/>
  </mergeCells>
  <printOptions/>
  <pageMargins left="0.42" right="0.28" top="0.56" bottom="0.71" header="0.3" footer="0.41"/>
  <pageSetup horizontalDpi="600" verticalDpi="600" orientation="landscape" paperSize="9" r:id="rId1"/>
  <headerFooter alignWithMargins="0">
    <oddFooter>&amp;C&amp;"Garamond,Normalny"&amp;8załącznik nr 1 do umowy PCZSzp/PN/5/5/2020&amp;R&amp;P</oddFooter>
  </headerFooter>
</worksheet>
</file>

<file path=xl/worksheets/sheet8.xml><?xml version="1.0" encoding="utf-8"?>
<worksheet xmlns="http://schemas.openxmlformats.org/spreadsheetml/2006/main" xmlns:r="http://schemas.openxmlformats.org/officeDocument/2006/relationships">
  <dimension ref="A1:N8"/>
  <sheetViews>
    <sheetView zoomScalePageLayoutView="0" workbookViewId="0" topLeftCell="A1">
      <selection activeCell="I19" sqref="I19"/>
    </sheetView>
  </sheetViews>
  <sheetFormatPr defaultColWidth="9.00390625" defaultRowHeight="12.75"/>
  <cols>
    <col min="1" max="1" width="3.875" style="114" bestFit="1" customWidth="1"/>
    <col min="2" max="2" width="35.00390625" style="124" customWidth="1"/>
    <col min="3" max="3" width="6.375" style="114" customWidth="1"/>
    <col min="4" max="4" width="10.75390625" style="125" customWidth="1"/>
    <col min="5" max="5" width="8.00390625" style="114" customWidth="1"/>
    <col min="6" max="6" width="9.75390625" style="114" customWidth="1"/>
    <col min="7" max="7" width="7.00390625" style="114" customWidth="1"/>
    <col min="8" max="8" width="9.125" style="114" customWidth="1"/>
    <col min="9" max="9" width="8.875" style="126" customWidth="1"/>
    <col min="10" max="10" width="10.00390625" style="114" customWidth="1"/>
    <col min="11" max="11" width="11.75390625" style="114" customWidth="1"/>
    <col min="12" max="12" width="6.00390625" style="114" customWidth="1"/>
    <col min="13" max="13" width="11.25390625" style="114" customWidth="1"/>
    <col min="14" max="14" width="7.00390625" style="114" customWidth="1"/>
    <col min="15" max="15" width="9.125" style="114" customWidth="1"/>
    <col min="16" max="16" width="9.75390625" style="114" bestFit="1" customWidth="1"/>
    <col min="17" max="16384" width="9.125" style="114" customWidth="1"/>
  </cols>
  <sheetData>
    <row r="1" spans="1:13" s="1" customFormat="1" ht="31.5" customHeight="1">
      <c r="A1" s="223" t="s">
        <v>112</v>
      </c>
      <c r="B1" s="223"/>
      <c r="C1" s="223"/>
      <c r="D1" s="223"/>
      <c r="E1" s="223"/>
      <c r="F1" s="223"/>
      <c r="G1" s="223"/>
      <c r="H1" s="223"/>
      <c r="I1" s="223"/>
      <c r="J1" s="223"/>
      <c r="K1" s="223"/>
      <c r="L1" s="223"/>
      <c r="M1" s="223"/>
    </row>
    <row r="2" spans="1:14" s="118" customFormat="1" ht="18" customHeight="1">
      <c r="A2" s="308" t="s">
        <v>104</v>
      </c>
      <c r="B2" s="308"/>
      <c r="C2" s="308"/>
      <c r="D2" s="308"/>
      <c r="E2" s="308"/>
      <c r="F2" s="308"/>
      <c r="G2" s="308"/>
      <c r="H2" s="308"/>
      <c r="I2" s="308"/>
      <c r="J2" s="308"/>
      <c r="K2" s="308"/>
      <c r="L2" s="308"/>
      <c r="M2" s="308"/>
      <c r="N2" s="113"/>
    </row>
    <row r="3" spans="1:13" s="165" customFormat="1" ht="17.25" customHeight="1">
      <c r="A3" s="162" t="s">
        <v>45</v>
      </c>
      <c r="B3" s="142" t="s">
        <v>25</v>
      </c>
      <c r="C3" s="162" t="s">
        <v>40</v>
      </c>
      <c r="D3" s="162" t="s">
        <v>53</v>
      </c>
      <c r="E3" s="162" t="s">
        <v>58</v>
      </c>
      <c r="F3" s="165" t="s">
        <v>62</v>
      </c>
      <c r="G3" s="162" t="s">
        <v>43</v>
      </c>
      <c r="H3" s="162" t="s">
        <v>31</v>
      </c>
      <c r="I3" s="142" t="s">
        <v>28</v>
      </c>
      <c r="J3" s="163" t="s">
        <v>54</v>
      </c>
      <c r="K3" s="163" t="s">
        <v>26</v>
      </c>
      <c r="L3" s="164" t="s">
        <v>66</v>
      </c>
      <c r="M3" s="163" t="s">
        <v>24</v>
      </c>
    </row>
    <row r="4" spans="1:13" s="118" customFormat="1" ht="56.25" customHeight="1">
      <c r="A4" s="115">
        <v>1</v>
      </c>
      <c r="B4" s="127" t="s">
        <v>35</v>
      </c>
      <c r="C4" s="116">
        <v>800</v>
      </c>
      <c r="D4" s="116"/>
      <c r="E4" s="116"/>
      <c r="F4" s="116"/>
      <c r="G4" s="116"/>
      <c r="H4" s="110"/>
      <c r="I4" s="116"/>
      <c r="J4" s="111"/>
      <c r="K4" s="111">
        <f>I4*J4</f>
        <v>0</v>
      </c>
      <c r="L4" s="117"/>
      <c r="M4" s="112">
        <f>ROUND(K4*L4/100+K4,2)</f>
        <v>0</v>
      </c>
    </row>
    <row r="5" spans="1:13" s="118" customFormat="1" ht="52.5" customHeight="1">
      <c r="A5" s="119">
        <v>2</v>
      </c>
      <c r="B5" s="86" t="s">
        <v>37</v>
      </c>
      <c r="C5" s="14">
        <v>500</v>
      </c>
      <c r="D5" s="14"/>
      <c r="E5" s="14"/>
      <c r="F5" s="14"/>
      <c r="G5" s="14"/>
      <c r="H5" s="30"/>
      <c r="I5" s="14"/>
      <c r="J5" s="17"/>
      <c r="K5" s="111">
        <f>I5*J5</f>
        <v>0</v>
      </c>
      <c r="L5" s="120"/>
      <c r="M5" s="19">
        <f>ROUND(K5*L5/100+K5,2)</f>
        <v>0</v>
      </c>
    </row>
    <row r="6" spans="1:13" s="118" customFormat="1" ht="33" customHeight="1">
      <c r="A6" s="119">
        <v>3</v>
      </c>
      <c r="B6" s="86" t="s">
        <v>137</v>
      </c>
      <c r="C6" s="14">
        <v>300</v>
      </c>
      <c r="D6" s="14"/>
      <c r="E6" s="14"/>
      <c r="F6" s="14"/>
      <c r="G6" s="14"/>
      <c r="H6" s="30"/>
      <c r="I6" s="14"/>
      <c r="J6" s="17"/>
      <c r="K6" s="111">
        <f>I6*J6</f>
        <v>0</v>
      </c>
      <c r="L6" s="120"/>
      <c r="M6" s="19">
        <f>ROUND(K6*L6/100+K6,2)</f>
        <v>0</v>
      </c>
    </row>
    <row r="7" spans="1:13" s="118" customFormat="1" ht="53.25" customHeight="1">
      <c r="A7" s="119">
        <v>4</v>
      </c>
      <c r="B7" s="86" t="s">
        <v>106</v>
      </c>
      <c r="C7" s="14">
        <v>300</v>
      </c>
      <c r="D7" s="14"/>
      <c r="E7" s="14"/>
      <c r="F7" s="14"/>
      <c r="G7" s="14"/>
      <c r="H7" s="30"/>
      <c r="I7" s="14"/>
      <c r="J7" s="17"/>
      <c r="K7" s="111">
        <f>I7*J7</f>
        <v>0</v>
      </c>
      <c r="L7" s="120"/>
      <c r="M7" s="19">
        <f>ROUND(K7*L7/100+K7,2)</f>
        <v>0</v>
      </c>
    </row>
    <row r="8" spans="1:13" s="122" customFormat="1" ht="12.75">
      <c r="A8" s="309" t="s">
        <v>92</v>
      </c>
      <c r="B8" s="310"/>
      <c r="C8" s="310"/>
      <c r="D8" s="310"/>
      <c r="E8" s="310"/>
      <c r="F8" s="310"/>
      <c r="G8" s="310"/>
      <c r="H8" s="310"/>
      <c r="I8" s="310"/>
      <c r="J8" s="311"/>
      <c r="K8" s="21">
        <f>SUM(K4:K7)</f>
        <v>0</v>
      </c>
      <c r="L8" s="121"/>
      <c r="M8" s="23">
        <f>SUM(M4:M7)</f>
        <v>0</v>
      </c>
    </row>
  </sheetData>
  <sheetProtection/>
  <mergeCells count="3">
    <mergeCell ref="A2:M2"/>
    <mergeCell ref="A8:J8"/>
    <mergeCell ref="A1:M1"/>
  </mergeCells>
  <printOptions/>
  <pageMargins left="0.47" right="0.57" top="1" bottom="1" header="0.5" footer="0.5"/>
  <pageSetup horizontalDpi="600" verticalDpi="600" orientation="landscape" paperSize="9" r:id="rId1"/>
  <headerFooter alignWithMargins="0">
    <oddFooter>&amp;C&amp;"Garamond,Normalny"&amp;8załącznik nr 1, pakiet 8</oddFooter>
  </headerFooter>
</worksheet>
</file>

<file path=xl/worksheets/sheet9.xml><?xml version="1.0" encoding="utf-8"?>
<worksheet xmlns="http://schemas.openxmlformats.org/spreadsheetml/2006/main" xmlns:r="http://schemas.openxmlformats.org/officeDocument/2006/relationships">
  <dimension ref="A1:N6"/>
  <sheetViews>
    <sheetView zoomScalePageLayoutView="0" workbookViewId="0" topLeftCell="A1">
      <selection activeCell="O5" sqref="O5"/>
    </sheetView>
  </sheetViews>
  <sheetFormatPr defaultColWidth="9.00390625" defaultRowHeight="12.75"/>
  <cols>
    <col min="1" max="1" width="3.875" style="114" bestFit="1" customWidth="1"/>
    <col min="2" max="2" width="35.00390625" style="124" customWidth="1"/>
    <col min="3" max="3" width="6.375" style="114" customWidth="1"/>
    <col min="4" max="4" width="7.625" style="125" customWidth="1"/>
    <col min="5" max="6" width="9.25390625" style="114" customWidth="1"/>
    <col min="7" max="7" width="6.875" style="114" customWidth="1"/>
    <col min="8" max="8" width="7.375" style="114" customWidth="1"/>
    <col min="9" max="9" width="7.125" style="126" customWidth="1"/>
    <col min="10" max="11" width="11.125" style="114" customWidth="1"/>
    <col min="12" max="12" width="7.125" style="114" customWidth="1"/>
    <col min="13" max="13" width="12.625" style="114" customWidth="1"/>
    <col min="14" max="14" width="7.00390625" style="114" customWidth="1"/>
    <col min="15" max="15" width="11.375" style="114" bestFit="1" customWidth="1"/>
    <col min="16" max="16" width="11.625" style="114" bestFit="1" customWidth="1"/>
    <col min="17" max="17" width="11.375" style="114" bestFit="1" customWidth="1"/>
    <col min="18" max="16384" width="9.125" style="114" customWidth="1"/>
  </cols>
  <sheetData>
    <row r="1" spans="1:13" s="1" customFormat="1" ht="31.5" customHeight="1">
      <c r="A1" s="223" t="s">
        <v>112</v>
      </c>
      <c r="B1" s="223"/>
      <c r="C1" s="223"/>
      <c r="D1" s="223"/>
      <c r="E1" s="223"/>
      <c r="F1" s="223"/>
      <c r="G1" s="223"/>
      <c r="H1" s="223"/>
      <c r="I1" s="223"/>
      <c r="J1" s="223"/>
      <c r="K1" s="223"/>
      <c r="L1" s="223"/>
      <c r="M1" s="223"/>
    </row>
    <row r="2" spans="1:14" ht="18" customHeight="1">
      <c r="A2" s="308" t="s">
        <v>105</v>
      </c>
      <c r="B2" s="308"/>
      <c r="C2" s="308"/>
      <c r="D2" s="308"/>
      <c r="E2" s="308"/>
      <c r="F2" s="308"/>
      <c r="G2" s="308"/>
      <c r="H2" s="308"/>
      <c r="I2" s="308"/>
      <c r="J2" s="308"/>
      <c r="K2" s="308"/>
      <c r="L2" s="308"/>
      <c r="M2" s="308"/>
      <c r="N2" s="113"/>
    </row>
    <row r="3" spans="1:13" s="165" customFormat="1" ht="21" customHeight="1">
      <c r="A3" s="162" t="s">
        <v>45</v>
      </c>
      <c r="B3" s="142" t="s">
        <v>25</v>
      </c>
      <c r="C3" s="162" t="s">
        <v>40</v>
      </c>
      <c r="D3" s="162" t="s">
        <v>53</v>
      </c>
      <c r="E3" s="162" t="s">
        <v>58</v>
      </c>
      <c r="F3" s="165" t="s">
        <v>62</v>
      </c>
      <c r="G3" s="162" t="s">
        <v>43</v>
      </c>
      <c r="H3" s="162" t="s">
        <v>31</v>
      </c>
      <c r="I3" s="142" t="s">
        <v>28</v>
      </c>
      <c r="J3" s="163" t="s">
        <v>54</v>
      </c>
      <c r="K3" s="163" t="s">
        <v>26</v>
      </c>
      <c r="L3" s="164" t="s">
        <v>66</v>
      </c>
      <c r="M3" s="163" t="s">
        <v>24</v>
      </c>
    </row>
    <row r="4" spans="1:13" s="118" customFormat="1" ht="105" customHeight="1">
      <c r="A4" s="115">
        <v>1</v>
      </c>
      <c r="B4" s="109" t="s">
        <v>151</v>
      </c>
      <c r="C4" s="116">
        <v>150</v>
      </c>
      <c r="D4" s="116"/>
      <c r="E4" s="116"/>
      <c r="F4" s="116"/>
      <c r="G4" s="116"/>
      <c r="H4" s="110"/>
      <c r="I4" s="116"/>
      <c r="J4" s="111"/>
      <c r="K4" s="111">
        <f>I4*J4</f>
        <v>0</v>
      </c>
      <c r="L4" s="117"/>
      <c r="M4" s="112">
        <f>ROUND(K4*L4/100+K4,2)</f>
        <v>0</v>
      </c>
    </row>
    <row r="5" spans="1:13" s="118" customFormat="1" ht="172.5" customHeight="1">
      <c r="A5" s="119">
        <v>2</v>
      </c>
      <c r="B5" s="91" t="s">
        <v>152</v>
      </c>
      <c r="C5" s="14">
        <v>300</v>
      </c>
      <c r="D5" s="14"/>
      <c r="E5" s="14"/>
      <c r="F5" s="14"/>
      <c r="G5" s="14"/>
      <c r="H5" s="30"/>
      <c r="I5" s="14"/>
      <c r="J5" s="17"/>
      <c r="K5" s="111">
        <f>I5*J5</f>
        <v>0</v>
      </c>
      <c r="L5" s="120"/>
      <c r="M5" s="19">
        <f>ROUND(K5*L5/100+K5,2)</f>
        <v>0</v>
      </c>
    </row>
    <row r="6" spans="1:13" s="123" customFormat="1" ht="12.75">
      <c r="A6" s="309" t="s">
        <v>92</v>
      </c>
      <c r="B6" s="310"/>
      <c r="C6" s="310"/>
      <c r="D6" s="310"/>
      <c r="E6" s="310"/>
      <c r="F6" s="310"/>
      <c r="G6" s="310"/>
      <c r="H6" s="310"/>
      <c r="I6" s="310"/>
      <c r="J6" s="311"/>
      <c r="K6" s="21">
        <f>SUM(K4:K5)</f>
        <v>0</v>
      </c>
      <c r="L6" s="121"/>
      <c r="M6" s="23">
        <f>SUM(M4:M5)</f>
        <v>0</v>
      </c>
    </row>
  </sheetData>
  <sheetProtection/>
  <mergeCells count="3">
    <mergeCell ref="A1:M1"/>
    <mergeCell ref="A6:J6"/>
    <mergeCell ref="A2:M2"/>
  </mergeCells>
  <printOptions/>
  <pageMargins left="0.4" right="0.27" top="0.49" bottom="0.62" header="0.45" footer="0.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2024-04-22T09:43:50Z</cp:lastPrinted>
  <dcterms:created xsi:type="dcterms:W3CDTF">2010-09-07T17:18:58Z</dcterms:created>
  <dcterms:modified xsi:type="dcterms:W3CDTF">2024-04-23T12:26:45Z</dcterms:modified>
  <cp:category/>
  <cp:version/>
  <cp:contentType/>
  <cp:contentStatus/>
</cp:coreProperties>
</file>