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0\081-2020 - Serwis centralnych i lokalnych źr zasilania, instalacji i p.poborów gazów medycznych\81-2020-2-SIWZ-pyt-odp-mod\"/>
    </mc:Choice>
  </mc:AlternateContent>
  <bookViews>
    <workbookView xWindow="0" yWindow="0" windowWidth="27870" windowHeight="11685" tabRatio="674"/>
  </bookViews>
  <sheets>
    <sheet name="Zał. 2 inst gaz med" sheetId="7" r:id="rId1"/>
  </sheets>
  <calcPr calcId="162913" iterateDelta="1E-4" concurrentCalc="0"/>
</workbook>
</file>

<file path=xl/calcChain.xml><?xml version="1.0" encoding="utf-8"?>
<calcChain xmlns="http://schemas.openxmlformats.org/spreadsheetml/2006/main">
  <c r="I90" i="7" l="1"/>
  <c r="K90" i="7"/>
  <c r="I91" i="7"/>
  <c r="K91" i="7"/>
  <c r="I92" i="7"/>
  <c r="K92" i="7"/>
  <c r="I93" i="7"/>
  <c r="K93" i="7"/>
  <c r="I94" i="7"/>
  <c r="K94" i="7"/>
  <c r="I95" i="7"/>
  <c r="K95" i="7"/>
  <c r="I96" i="7"/>
  <c r="K96" i="7"/>
  <c r="I97" i="7"/>
  <c r="K97" i="7"/>
  <c r="I98" i="7"/>
  <c r="K98" i="7"/>
  <c r="I99" i="7"/>
  <c r="K99" i="7"/>
  <c r="K100" i="7"/>
  <c r="F110" i="7"/>
  <c r="I100" i="7"/>
  <c r="D110" i="7"/>
  <c r="H90" i="7"/>
  <c r="H91" i="7"/>
  <c r="H92" i="7"/>
  <c r="H93" i="7"/>
  <c r="H94" i="7"/>
  <c r="H95" i="7"/>
  <c r="H96" i="7"/>
  <c r="H97" i="7"/>
  <c r="H98" i="7"/>
  <c r="H99" i="7"/>
  <c r="H100" i="7"/>
  <c r="F100" i="7"/>
  <c r="H40" i="7"/>
  <c r="H41" i="7"/>
  <c r="H42" i="7"/>
  <c r="F42" i="7"/>
  <c r="F52" i="7"/>
  <c r="H44" i="7"/>
  <c r="H45" i="7"/>
  <c r="H46" i="7"/>
  <c r="H48" i="7"/>
  <c r="H49" i="7"/>
  <c r="H50" i="7"/>
  <c r="H51" i="7"/>
  <c r="H52" i="7"/>
  <c r="K81" i="7"/>
  <c r="K34" i="7"/>
  <c r="I44" i="7"/>
  <c r="K44" i="7"/>
  <c r="I45" i="7"/>
  <c r="K45" i="7"/>
  <c r="I46" i="7"/>
  <c r="K46" i="7"/>
  <c r="I48" i="7"/>
  <c r="K48" i="7"/>
  <c r="I49" i="7"/>
  <c r="K49" i="7"/>
  <c r="I50" i="7"/>
  <c r="K50" i="7"/>
  <c r="I51" i="7"/>
  <c r="K51" i="7"/>
  <c r="K52" i="7"/>
  <c r="I52" i="7"/>
  <c r="I70" i="7"/>
  <c r="K70" i="7"/>
  <c r="K80" i="7"/>
  <c r="K82" i="7"/>
  <c r="F109" i="7"/>
  <c r="I80" i="7"/>
  <c r="I82" i="7"/>
  <c r="D109" i="7"/>
  <c r="I40" i="7"/>
  <c r="K40" i="7"/>
  <c r="I41" i="7"/>
  <c r="K41" i="7"/>
  <c r="K42" i="7"/>
  <c r="K53" i="7"/>
  <c r="F108" i="7"/>
  <c r="I42" i="7"/>
  <c r="I53" i="7"/>
  <c r="D108" i="7"/>
  <c r="I14" i="7"/>
  <c r="K14" i="7"/>
  <c r="I15" i="7"/>
  <c r="K15" i="7"/>
  <c r="I25" i="7"/>
  <c r="K25" i="7"/>
  <c r="I26" i="7"/>
  <c r="K26" i="7"/>
  <c r="K33" i="7"/>
  <c r="K35" i="7"/>
  <c r="F107" i="7"/>
  <c r="I33" i="7"/>
  <c r="I35" i="7"/>
  <c r="D107" i="7"/>
  <c r="F111" i="7"/>
  <c r="D111" i="7"/>
</calcChain>
</file>

<file path=xl/sharedStrings.xml><?xml version="1.0" encoding="utf-8"?>
<sst xmlns="http://schemas.openxmlformats.org/spreadsheetml/2006/main" count="322" uniqueCount="150">
  <si>
    <t>PRZEGLĄDY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</si>
  <si>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</si>
  <si>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</si>
  <si>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</si>
  <si>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</si>
  <si>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</si>
  <si>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</si>
  <si>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</si>
  <si>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</si>
  <si>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</si>
  <si>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</si>
  <si>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</si>
  <si>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</si>
  <si>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</si>
  <si>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</si>
  <si>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UWAGA:</t>
  </si>
  <si>
    <t>►</t>
  </si>
  <si>
    <t>Zamawiający zastrzega, iż ocenie zostanie poddana tylko ta oferta, która będzie zawierała 100% oferowanych propozycji cenowych.</t>
  </si>
  <si>
    <t>RAZEM</t>
  </si>
  <si>
    <t>L.p.</t>
  </si>
  <si>
    <t>Asortyment</t>
  </si>
  <si>
    <t>Typ</t>
  </si>
  <si>
    <t>Producent</t>
  </si>
  <si>
    <t>Ilość urządzeń</t>
  </si>
  <si>
    <t>Lokalizacja</t>
  </si>
  <si>
    <t>Cena wykonania jednego przeglądu netto</t>
  </si>
  <si>
    <t>Wartość wykonania przeglądów netto</t>
  </si>
  <si>
    <t>Wartość wykonania przeglądów brutto</t>
  </si>
  <si>
    <t>h</t>
  </si>
  <si>
    <t>i (gxh)</t>
  </si>
  <si>
    <t>j</t>
  </si>
  <si>
    <t>k (i+ixj)</t>
  </si>
  <si>
    <t>7.</t>
  </si>
  <si>
    <t>8.</t>
  </si>
  <si>
    <t>9.</t>
  </si>
  <si>
    <t>10.</t>
  </si>
  <si>
    <t>i</t>
  </si>
  <si>
    <t>ul. Żeromskiego 113</t>
  </si>
  <si>
    <t>-</t>
  </si>
  <si>
    <t>CZĘŚĆ OGÓLNA - Żródła zasilania centralnego</t>
  </si>
  <si>
    <t>Instalacja gazów medycznych</t>
  </si>
  <si>
    <t xml:space="preserve">Pl. Hallera </t>
  </si>
  <si>
    <t>Stacja sprężonego powietrza</t>
  </si>
  <si>
    <t>a.</t>
  </si>
  <si>
    <t>Sprężarka Comp Air</t>
  </si>
  <si>
    <t>0051 START
SN 3436, r.prod. 2002</t>
  </si>
  <si>
    <t>Pl. Hallera - Sprężarkownia budynek główny</t>
  </si>
  <si>
    <t>b.</t>
  </si>
  <si>
    <t>0051 START
SN 3435, r.prod. 2002</t>
  </si>
  <si>
    <t>Stacja próżni</t>
  </si>
  <si>
    <t>Pompa próżniowa Tepro</t>
  </si>
  <si>
    <t>AV 160
r.prod. 2000</t>
  </si>
  <si>
    <t>Pl. Hallera - Stacja próżni budynek główny</t>
  </si>
  <si>
    <t>Stacja redukcyjna tlenu medycznego</t>
  </si>
  <si>
    <t>Ramp30</t>
  </si>
  <si>
    <t>Rozprężalnia Cent 15A</t>
  </si>
  <si>
    <t>Stacja redukcyjna podtlenku azotu</t>
  </si>
  <si>
    <t>Sprężarka Atlas Copco</t>
  </si>
  <si>
    <t>GX5FF
SN 8152101195
r.prod. 2012</t>
  </si>
  <si>
    <t>ul. Żeromskiego 113 - Stacja sprężonego powietrza</t>
  </si>
  <si>
    <t>Sprężarka AIRPOL  - ze Sterlinga 1/3</t>
  </si>
  <si>
    <t>SN 11-380-10
r. prod. 2007</t>
  </si>
  <si>
    <t>ul. Żeromskiego 113, Stacja sprężonego powietrza</t>
  </si>
  <si>
    <t>Tepro</t>
  </si>
  <si>
    <t>ul. Żeromskiego 113, Stacja próżni</t>
  </si>
  <si>
    <t>Rozprężalnia Cent 11B</t>
  </si>
  <si>
    <t>Ryczałt</t>
  </si>
  <si>
    <t>Ilość miesięcy</t>
  </si>
  <si>
    <t>Ryczałt miesięczny netto w zł</t>
  </si>
  <si>
    <t>Ryczałt miesięczny brutto w zł</t>
  </si>
  <si>
    <t>Wartość ryczałtu netto w zł</t>
  </si>
  <si>
    <t>Wartość ryczałtu brutto w zł</t>
  </si>
  <si>
    <t>Ryczałt za usługę nadzoru świadczoną zgodnie z zasadami określonymi w umowie - dotyczy wszystkich pozycji asortymentowych od 2 do 6 - Żródła zasilania centralnego</t>
  </si>
  <si>
    <t>Plac Hallera</t>
  </si>
  <si>
    <t>Ryczałt za "pogotowie" urządzeń zasilających w gazy medyczne  świadczone zgodnie z zasadami określonymi w umowie - dotyczy wszystkich pozycji asortymentowych od 1 do 6 - Żródła i instalacja zasilania centralnego</t>
  </si>
  <si>
    <t>Ryczałt za usługę nadzoru  świadczoną zgodnie z zasadami określonymi w umowie - dotyczy wszystkich pozycji asortymentowych od 8 do 10 - Żródła zasilania centralnego</t>
  </si>
  <si>
    <t>8. Stacja sprężonego powietrza</t>
  </si>
  <si>
    <t>9. Stacja próżni</t>
  </si>
  <si>
    <t>10. Stacja redukcyjna tlenu medycznego</t>
  </si>
  <si>
    <t>Ryczałt za "pogotowie" urządzeń zasilających w gazy medyczne  świadczone zgodnie z zasadami określonymi w umowie - dotyczy wszystkich pozycji asortymentowych od 7 do 10- Żródła i instalacja zasilania centralnego</t>
  </si>
  <si>
    <t>instalacja gazów medycznych</t>
  </si>
  <si>
    <t>stacja sprężonego powietrza</t>
  </si>
  <si>
    <t>stacja próżni</t>
  </si>
  <si>
    <t>stacja redukcyjna tlenu medycznego</t>
  </si>
  <si>
    <t>Wymagania do przeglądów:</t>
  </si>
  <si>
    <t>Przegląd instalacji:</t>
  </si>
  <si>
    <t>Sprawdzenie i kontrola instalacji rurociągowej odkrytej</t>
  </si>
  <si>
    <t>Sprawdzenie i kontrola zaworów odcinających-sprawdzenie i kontrola zaworów nadmiarowych</t>
  </si>
  <si>
    <t>c.</t>
  </si>
  <si>
    <t>Sprawdzenie i kontrola strefowych zespołów kontroli</t>
  </si>
  <si>
    <t>d.</t>
  </si>
  <si>
    <t>Sprawdzenie i kontrola punktów poboru</t>
  </si>
  <si>
    <t>e.</t>
  </si>
  <si>
    <t>Sprawdzenie i kontrola sygnalizacji stanów gazów (sprawdzenie skuteczności zamykania sekcji, sprawdzenie sygnalizacji awaryjnej)</t>
  </si>
  <si>
    <t>Sprawdzenie i przegląd źródeł zasilania centralnego - wymiana materiałów eksploatacyjnych zgodnie z DTR urządzeń</t>
  </si>
  <si>
    <t>CZĘŚĆ OGÓLNA- Żródła zasilania lokalnego</t>
  </si>
  <si>
    <t>Medical-compressor Event</t>
  </si>
  <si>
    <t>DK 50 DM</t>
  </si>
  <si>
    <t>ul. Żeromskiego 113 - IV Blok Operacyjny - Klinika Laryngologii</t>
  </si>
  <si>
    <t>Jun Air</t>
  </si>
  <si>
    <t>2000-40MDZ</t>
  </si>
  <si>
    <t>ul. Żeromskiego 113 - V Blok Operacyjny - Klinika Okulistyki</t>
  </si>
  <si>
    <t>2000-0-MD</t>
  </si>
  <si>
    <t>ul. Żeromskiego 113 - III Blok Operacyjny  - Klinika Neurochirurgii</t>
  </si>
  <si>
    <t>Sprężarka Atlas Copco typ 8115415203</t>
  </si>
  <si>
    <t>rok prod 2016, SN ITR1083283</t>
  </si>
  <si>
    <t xml:space="preserve">ul. Żeromskiego 113 - I Blok Operacyjny - Klinika Ortopedii </t>
  </si>
  <si>
    <t>rok prod 2016, SN ITR1083284</t>
  </si>
  <si>
    <t>Aeris High Flow</t>
  </si>
  <si>
    <t>rok produkcji 2014, SN AA103481</t>
  </si>
  <si>
    <t>ul. Żeromskiego 113 - II Blok Operacyjny - Klinika Chirurgii</t>
  </si>
  <si>
    <t>Kompresor Durr</t>
  </si>
  <si>
    <t>Tornado 130S (55031-11)</t>
  </si>
  <si>
    <t>ul. Żeromskiego 113 - Stomatologia</t>
  </si>
  <si>
    <t>Tornado 70 (5171-11)</t>
  </si>
  <si>
    <t>Silent oil free air</t>
  </si>
  <si>
    <t>SL-140/8</t>
  </si>
  <si>
    <t>SEM 50-8-9w</t>
  </si>
  <si>
    <t>ul. Żeromskiego 113 - Warsztat DZM</t>
  </si>
  <si>
    <t>Ryczałt za "pogotowie" urządzeń zasilających w gazy medyczne  świadczone zgodnie z zasadami określonymi w umowie - dotyczy wszystkich pozycji asortymentowych od 1 do 10 - Żródła zasilania lokalnego</t>
  </si>
  <si>
    <t>CZĘŚĆ A</t>
  </si>
  <si>
    <t>Sprawdzenie i przegląd źródeł zasilania lokalnego  - wymiana materiałów eksploatacyjnych zgodnie z DTR urządzeń</t>
  </si>
  <si>
    <t>AV 100
pompa próżni AT63B SN 3847   r.prod. 2010, SN 4862 r. prod 2017</t>
  </si>
  <si>
    <t>RAZEM CZĘŚĆ A</t>
  </si>
  <si>
    <t>CZĘŚĆ B</t>
  </si>
  <si>
    <t>RAZEM CZĘŚĆ B</t>
  </si>
  <si>
    <t>CZĘŚĆ C</t>
  </si>
  <si>
    <t>RAZEM CZĘŚĆ C</t>
  </si>
  <si>
    <t>CZĘŚĆ D</t>
  </si>
  <si>
    <t>RAZEM CZĘŚĆ D</t>
  </si>
  <si>
    <t>Lp.</t>
  </si>
  <si>
    <t>Wartość netto (zł)</t>
  </si>
  <si>
    <t>Wartość brutto (zł)</t>
  </si>
  <si>
    <t>Razem Część A</t>
  </si>
  <si>
    <t>Razem Część B</t>
  </si>
  <si>
    <t>Razem Część C</t>
  </si>
  <si>
    <t>Razem Część D</t>
  </si>
  <si>
    <t>Razem</t>
  </si>
  <si>
    <t>g (exf)</t>
  </si>
  <si>
    <t>i (gxh+g)</t>
  </si>
  <si>
    <t>Wartości i liczby w kolumnie h), e) należy wpisać z dokładnością do dwóch miejsc po przecinku.</t>
  </si>
  <si>
    <t>Formularz zawiera formuły ułatwiajace sporządzenie oferty. Wystarczy wprowadzić dane do kolumy h) Cena wykonania 1 przeglądu netto oraz do kolumny e) Ryczałt miesięczny netto w zł, zaakceptować bądź zmienić  stawkę podatku VAT, aby uzyskać cenę oferty.</t>
  </si>
  <si>
    <t>Dodatkowa wartość , którą Zamawiający ma zamiar przeznaczyć na części i naprawy oraz rozliczenie godzin pracy i dojazdy w okresie 12 m-cy z kol. k) została wyliczona z 23% stawką VAT</t>
  </si>
  <si>
    <t xml:space="preserve"> i jest to kwota zarezerwowana przez Zamawiającego na ten cel - może, choć nie musi być wykorzystana w całości. </t>
  </si>
  <si>
    <t>Zamawiający przewiduje w okresie trwania umowy rozbudowę instalacji gazów medycznych oraz zamianę źródeł zasilania w sprężone powietrze oraz próżnię - jako centralne źródła zasilania szpitala przy Żeromskiego 113</t>
  </si>
  <si>
    <t>Ilość wymaganych przeglądów w okresie umowy/ sierpień 2020</t>
  </si>
  <si>
    <t>RAZEM RYCZAŁT</t>
  </si>
  <si>
    <t>CZĘŚĆ D. WARTOŚĆ OFERTY</t>
  </si>
  <si>
    <t>WARTOŚĆ OFERTY = 1+2+3+4:</t>
  </si>
  <si>
    <t xml:space="preserve">Dodatkowa wartość, którą Zamawiający ma zamiar przeznaczyć na części i naprawy oraz rozliczenie godzin pracy i dojazdy w okresie 12 m-cy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</si>
</sst>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_-* #,##0.00&quot; zł&quot;_-;\-* #,##0.00&quot; zł&quot;_-;_-* \-??&quot; zł&quot;_-;_-@_-"/>
    <numFmt numFmtId="167" formatCode="#,##0.00&quot; zł&quot;"/>
    <numFmt numFmtId="168" formatCode="#,##0.00\ &quot;zł&quot;"/>
    <numFmt numFmtId="169" formatCode="[$-415]General"/>
    <numFmt numFmtId="170" formatCode="#,##0\ &quot;zł&quot;"/>
  </numFmts>
  <fonts count="18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11"/>
      <color rgb="FF000000"/>
      <name val="Czcionka tekstu podstawowego1"/>
      <charset val="204"/>
    </font>
    <font>
      <b/>
      <sz val="10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8"/>
      </right>
      <top style="thin">
        <color indexed="8"/>
      </top>
      <bottom/>
      <diagonal style="thin">
        <color indexed="64"/>
      </diagonal>
    </border>
    <border diagonalUp="1" diagonalDown="1">
      <left style="thin">
        <color indexed="8"/>
      </left>
      <right style="thin">
        <color indexed="8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8"/>
      </left>
      <right style="medium">
        <color indexed="64"/>
      </right>
      <top style="thin">
        <color indexed="8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8"/>
      </diagonal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7" fillId="0" borderId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169" fontId="9" fillId="0" borderId="0"/>
    <xf numFmtId="9" fontId="7" fillId="0" borderId="0" applyFont="0" applyFill="0" applyBorder="0" applyAlignment="0" applyProtection="0"/>
  </cellStyleXfs>
  <cellXfs count="333">
    <xf numFmtId="0" fontId="0" fillId="0" borderId="0" xfId="0"/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9" fontId="1" fillId="2" borderId="4" xfId="0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2" borderId="9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9" fontId="1" fillId="2" borderId="27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4" fillId="2" borderId="7" xfId="1" applyFont="1" applyFill="1" applyBorder="1" applyAlignment="1">
      <alignment horizontal="center" vertical="center" wrapText="1"/>
    </xf>
    <xf numFmtId="166" fontId="4" fillId="0" borderId="1" xfId="1" applyFont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166" fontId="4" fillId="0" borderId="30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1" fillId="0" borderId="48" xfId="0" quotePrefix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166" fontId="4" fillId="2" borderId="49" xfId="1" applyFont="1" applyFill="1" applyBorder="1" applyAlignment="1">
      <alignment horizontal="center" vertical="center" wrapText="1"/>
    </xf>
    <xf numFmtId="166" fontId="4" fillId="0" borderId="48" xfId="1" applyFont="1" applyBorder="1" applyAlignment="1">
      <alignment vertical="center" wrapText="1"/>
    </xf>
    <xf numFmtId="9" fontId="4" fillId="2" borderId="48" xfId="0" applyNumberFormat="1" applyFont="1" applyFill="1" applyBorder="1" applyAlignment="1">
      <alignment horizontal="center" vertical="center" wrapText="1"/>
    </xf>
    <xf numFmtId="166" fontId="4" fillId="0" borderId="52" xfId="1" applyFont="1" applyBorder="1" applyAlignment="1">
      <alignment vertical="center" wrapText="1"/>
    </xf>
    <xf numFmtId="0" fontId="4" fillId="0" borderId="7" xfId="0" quotePrefix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16" xfId="1" applyFont="1" applyBorder="1" applyAlignment="1">
      <alignment horizontal="center" vertical="center" wrapText="1"/>
    </xf>
    <xf numFmtId="166" fontId="3" fillId="0" borderId="16" xfId="1" applyFont="1" applyBorder="1" applyAlignment="1">
      <alignment vertical="center" wrapText="1"/>
    </xf>
    <xf numFmtId="9" fontId="3" fillId="0" borderId="58" xfId="0" applyNumberFormat="1" applyFont="1" applyBorder="1" applyAlignment="1">
      <alignment horizontal="center" vertical="center" wrapText="1"/>
    </xf>
    <xf numFmtId="166" fontId="3" fillId="0" borderId="59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3" fillId="0" borderId="42" xfId="1" applyFont="1" applyBorder="1" applyAlignment="1">
      <alignment horizontal="center" vertical="center" wrapText="1"/>
    </xf>
    <xf numFmtId="166" fontId="3" fillId="0" borderId="42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6" fontId="3" fillId="0" borderId="0" xfId="1" applyFont="1" applyAlignment="1">
      <alignment horizontal="center" vertical="center" wrapText="1"/>
    </xf>
    <xf numFmtId="166" fontId="3" fillId="0" borderId="0" xfId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65" fontId="1" fillId="0" borderId="50" xfId="0" applyNumberFormat="1" applyFont="1" applyBorder="1" applyAlignment="1">
      <alignment horizontal="center" vertical="center" wrapText="1"/>
    </xf>
    <xf numFmtId="9" fontId="1" fillId="2" borderId="50" xfId="0" applyNumberFormat="1" applyFont="1" applyFill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66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6" fontId="4" fillId="0" borderId="14" xfId="1" applyFont="1" applyBorder="1" applyAlignment="1">
      <alignment vertical="center" wrapText="1"/>
    </xf>
    <xf numFmtId="166" fontId="4" fillId="0" borderId="2" xfId="1" applyFont="1" applyBorder="1" applyAlignment="1">
      <alignment vertical="center" wrapText="1"/>
    </xf>
    <xf numFmtId="166" fontId="4" fillId="0" borderId="67" xfId="1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166" fontId="4" fillId="0" borderId="70" xfId="1" applyFont="1" applyBorder="1" applyAlignment="1">
      <alignment vertical="center" wrapText="1"/>
    </xf>
    <xf numFmtId="166" fontId="4" fillId="0" borderId="44" xfId="1" applyFont="1" applyBorder="1" applyAlignment="1">
      <alignment vertical="center" wrapText="1"/>
    </xf>
    <xf numFmtId="9" fontId="4" fillId="2" borderId="71" xfId="0" applyNumberFormat="1" applyFont="1" applyFill="1" applyBorder="1" applyAlignment="1">
      <alignment horizontal="center" vertical="center" wrapText="1"/>
    </xf>
    <xf numFmtId="166" fontId="4" fillId="0" borderId="72" xfId="1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166" fontId="3" fillId="0" borderId="76" xfId="1" applyFont="1" applyBorder="1" applyAlignment="1">
      <alignment vertical="center" wrapText="1"/>
    </xf>
    <xf numFmtId="166" fontId="3" fillId="0" borderId="77" xfId="1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vertical="center" wrapText="1"/>
    </xf>
    <xf numFmtId="166" fontId="4" fillId="0" borderId="78" xfId="1" applyFont="1" applyBorder="1" applyAlignment="1">
      <alignment vertical="center" wrapText="1"/>
    </xf>
    <xf numFmtId="9" fontId="4" fillId="2" borderId="78" xfId="0" applyNumberFormat="1" applyFont="1" applyFill="1" applyBorder="1" applyAlignment="1">
      <alignment horizontal="center" vertical="center" wrapText="1"/>
    </xf>
    <xf numFmtId="166" fontId="4" fillId="0" borderId="79" xfId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0" fillId="0" borderId="4" xfId="0" applyBorder="1"/>
    <xf numFmtId="166" fontId="4" fillId="0" borderId="4" xfId="1" applyFont="1" applyBorder="1" applyAlignment="1">
      <alignment vertical="center" wrapText="1"/>
    </xf>
    <xf numFmtId="166" fontId="4" fillId="0" borderId="66" xfId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1" applyNumberFormat="1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0" xfId="1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166" fontId="3" fillId="0" borderId="71" xfId="1" applyFont="1" applyBorder="1" applyAlignment="1">
      <alignment vertical="center" wrapText="1"/>
    </xf>
    <xf numFmtId="9" fontId="3" fillId="0" borderId="81" xfId="0" applyNumberFormat="1" applyFont="1" applyBorder="1" applyAlignment="1">
      <alignment horizontal="center" vertical="center" wrapText="1"/>
    </xf>
    <xf numFmtId="166" fontId="3" fillId="0" borderId="82" xfId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165" fontId="1" fillId="0" borderId="6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83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/>
    </xf>
    <xf numFmtId="9" fontId="3" fillId="0" borderId="86" xfId="0" applyNumberFormat="1" applyFont="1" applyBorder="1" applyAlignment="1">
      <alignment horizontal="center" vertical="center" wrapText="1"/>
    </xf>
    <xf numFmtId="166" fontId="3" fillId="0" borderId="61" xfId="1" applyFont="1" applyBorder="1" applyAlignment="1">
      <alignment vertical="center" wrapText="1"/>
    </xf>
    <xf numFmtId="166" fontId="3" fillId="0" borderId="74" xfId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89" xfId="0" applyFont="1" applyBorder="1" applyAlignment="1">
      <alignment horizontal="center" vertical="center"/>
    </xf>
    <xf numFmtId="166" fontId="4" fillId="0" borderId="93" xfId="1" applyFont="1" applyBorder="1" applyAlignment="1">
      <alignment vertical="center" wrapText="1"/>
    </xf>
    <xf numFmtId="166" fontId="3" fillId="0" borderId="94" xfId="1" applyFont="1" applyBorder="1" applyAlignment="1">
      <alignment vertical="center" wrapText="1"/>
    </xf>
    <xf numFmtId="9" fontId="4" fillId="2" borderId="5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6" fontId="4" fillId="0" borderId="15" xfId="1" applyFont="1" applyBorder="1" applyAlignment="1">
      <alignment vertical="center" wrapText="1"/>
    </xf>
    <xf numFmtId="164" fontId="3" fillId="0" borderId="4" xfId="1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66" fontId="4" fillId="0" borderId="0" xfId="1" applyFont="1" applyBorder="1" applyAlignment="1">
      <alignment horizontal="center" vertical="center" wrapText="1"/>
    </xf>
    <xf numFmtId="166" fontId="4" fillId="0" borderId="0" xfId="1" applyFont="1" applyBorder="1" applyAlignment="1">
      <alignment vertical="center" wrapText="1"/>
    </xf>
    <xf numFmtId="166" fontId="3" fillId="0" borderId="0" xfId="1" applyFont="1" applyBorder="1" applyAlignment="1">
      <alignment vertical="center" wrapText="1"/>
    </xf>
    <xf numFmtId="170" fontId="3" fillId="0" borderId="0" xfId="1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4" fontId="0" fillId="0" borderId="95" xfId="0" applyNumberFormat="1" applyBorder="1"/>
    <xf numFmtId="164" fontId="0" fillId="0" borderId="0" xfId="0" applyNumberFormat="1" applyBorder="1"/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88" xfId="0" applyBorder="1"/>
    <xf numFmtId="0" fontId="0" fillId="0" borderId="0" xfId="0" applyBorder="1" applyAlignment="1">
      <alignment wrapText="1"/>
    </xf>
    <xf numFmtId="9" fontId="4" fillId="3" borderId="12" xfId="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98" xfId="1" applyFont="1" applyBorder="1" applyAlignment="1">
      <alignment horizontal="center" vertical="center" wrapText="1"/>
    </xf>
    <xf numFmtId="166" fontId="3" fillId="0" borderId="99" xfId="1" applyFont="1" applyBorder="1" applyAlignment="1">
      <alignment vertical="center" wrapText="1"/>
    </xf>
    <xf numFmtId="9" fontId="3" fillId="0" borderId="100" xfId="0" applyNumberFormat="1" applyFont="1" applyBorder="1" applyAlignment="1">
      <alignment horizontal="center" vertical="center" wrapText="1"/>
    </xf>
    <xf numFmtId="166" fontId="3" fillId="0" borderId="101" xfId="1" applyFont="1" applyBorder="1" applyAlignment="1">
      <alignment vertical="center" wrapText="1"/>
    </xf>
    <xf numFmtId="9" fontId="4" fillId="0" borderId="75" xfId="5" applyFont="1" applyBorder="1" applyAlignment="1">
      <alignment horizontal="center" vertical="center" wrapText="1"/>
    </xf>
    <xf numFmtId="166" fontId="3" fillId="0" borderId="90" xfId="1" applyFont="1" applyBorder="1" applyAlignment="1">
      <alignment vertical="center" wrapText="1"/>
    </xf>
    <xf numFmtId="166" fontId="3" fillId="0" borderId="104" xfId="1" applyFont="1" applyBorder="1" applyAlignment="1">
      <alignment horizontal="center" vertical="center" wrapText="1"/>
    </xf>
    <xf numFmtId="0" fontId="0" fillId="0" borderId="0" xfId="0" applyBorder="1"/>
    <xf numFmtId="166" fontId="3" fillId="0" borderId="0" xfId="1" applyFont="1" applyBorder="1" applyAlignment="1">
      <alignment horizontal="center" vertical="center" wrapText="1"/>
    </xf>
    <xf numFmtId="166" fontId="3" fillId="0" borderId="106" xfId="1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44" fontId="12" fillId="0" borderId="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165" fontId="1" fillId="0" borderId="110" xfId="0" applyNumberFormat="1" applyFont="1" applyBorder="1" applyAlignment="1">
      <alignment horizontal="center" vertical="center" wrapText="1"/>
    </xf>
    <xf numFmtId="9" fontId="1" fillId="2" borderId="110" xfId="0" applyNumberFormat="1" applyFont="1" applyFill="1" applyBorder="1" applyAlignment="1">
      <alignment horizontal="center" vertical="center" wrapText="1"/>
    </xf>
    <xf numFmtId="165" fontId="1" fillId="0" borderId="111" xfId="0" applyNumberFormat="1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165" fontId="1" fillId="0" borderId="113" xfId="0" applyNumberFormat="1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/>
    </xf>
    <xf numFmtId="166" fontId="3" fillId="0" borderId="115" xfId="1" applyFont="1" applyBorder="1" applyAlignment="1">
      <alignment vertical="center" wrapText="1"/>
    </xf>
    <xf numFmtId="0" fontId="4" fillId="0" borderId="112" xfId="0" applyFont="1" applyBorder="1" applyAlignment="1">
      <alignment horizontal="center" vertical="center"/>
    </xf>
    <xf numFmtId="164" fontId="3" fillId="0" borderId="113" xfId="1" applyNumberFormat="1" applyFont="1" applyBorder="1" applyAlignment="1">
      <alignment vertical="center" wrapText="1"/>
    </xf>
    <xf numFmtId="0" fontId="0" fillId="0" borderId="1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4" fillId="0" borderId="117" xfId="0" applyFont="1" applyBorder="1" applyAlignment="1">
      <alignment horizontal="left" vertical="center" wrapText="1"/>
    </xf>
    <xf numFmtId="0" fontId="4" fillId="0" borderId="117" xfId="0" applyFont="1" applyBorder="1" applyAlignment="1">
      <alignment horizontal="center" vertical="center" wrapText="1"/>
    </xf>
    <xf numFmtId="0" fontId="6" fillId="0" borderId="117" xfId="0" applyFont="1" applyBorder="1" applyAlignment="1">
      <alignment vertical="center" wrapText="1"/>
    </xf>
    <xf numFmtId="0" fontId="1" fillId="0" borderId="117" xfId="0" applyFont="1" applyBorder="1" applyAlignment="1">
      <alignment horizontal="center" vertical="center"/>
    </xf>
    <xf numFmtId="164" fontId="3" fillId="0" borderId="117" xfId="1" applyNumberFormat="1" applyFont="1" applyBorder="1" applyAlignment="1">
      <alignment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17" xfId="0" applyNumberFormat="1" applyFont="1" applyFill="1" applyBorder="1" applyAlignment="1">
      <alignment horizontal="center" vertical="center" wrapText="1"/>
    </xf>
    <xf numFmtId="9" fontId="3" fillId="2" borderId="118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4" fillId="0" borderId="71" xfId="1" applyFont="1" applyBorder="1" applyAlignment="1">
      <alignment vertical="center" wrapText="1"/>
    </xf>
    <xf numFmtId="166" fontId="4" fillId="0" borderId="76" xfId="1" applyFont="1" applyBorder="1" applyAlignment="1">
      <alignment vertical="center" wrapText="1"/>
    </xf>
    <xf numFmtId="168" fontId="3" fillId="0" borderId="97" xfId="1" applyNumberFormat="1" applyFont="1" applyBorder="1" applyAlignment="1">
      <alignment vertical="center" wrapText="1"/>
    </xf>
    <xf numFmtId="168" fontId="3" fillId="0" borderId="87" xfId="1" applyNumberFormat="1" applyFont="1" applyBorder="1" applyAlignment="1">
      <alignment vertical="center" wrapText="1"/>
    </xf>
    <xf numFmtId="7" fontId="4" fillId="3" borderId="8" xfId="0" applyNumberFormat="1" applyFont="1" applyFill="1" applyBorder="1" applyAlignment="1">
      <alignment horizontal="right" vertical="center"/>
    </xf>
    <xf numFmtId="7" fontId="4" fillId="3" borderId="13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44" fontId="14" fillId="0" borderId="8" xfId="0" applyNumberFormat="1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/>
    </xf>
    <xf numFmtId="44" fontId="1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44" fontId="14" fillId="0" borderId="89" xfId="0" applyNumberFormat="1" applyFont="1" applyBorder="1" applyAlignment="1">
      <alignment horizontal="center" vertical="center"/>
    </xf>
    <xf numFmtId="44" fontId="14" fillId="0" borderId="90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 wrapText="1"/>
    </xf>
    <xf numFmtId="44" fontId="15" fillId="0" borderId="6" xfId="0" applyNumberFormat="1" applyFont="1" applyBorder="1" applyAlignment="1">
      <alignment horizontal="center" vertical="center"/>
    </xf>
    <xf numFmtId="44" fontId="14" fillId="0" borderId="12" xfId="0" applyNumberFormat="1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 wrapText="1"/>
    </xf>
    <xf numFmtId="0" fontId="4" fillId="0" borderId="89" xfId="0" applyFont="1" applyBorder="1" applyAlignment="1">
      <alignment horizontal="left" vertical="center" wrapText="1"/>
    </xf>
    <xf numFmtId="0" fontId="4" fillId="0" borderId="90" xfId="0" applyFont="1" applyBorder="1" applyAlignment="1">
      <alignment horizontal="left" vertical="center" wrapText="1"/>
    </xf>
    <xf numFmtId="166" fontId="4" fillId="2" borderId="91" xfId="1" applyFont="1" applyFill="1" applyBorder="1" applyAlignment="1">
      <alignment horizontal="center" vertical="center" wrapText="1"/>
    </xf>
    <xf numFmtId="166" fontId="4" fillId="2" borderId="92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166" fontId="4" fillId="2" borderId="8" xfId="1" applyFont="1" applyFill="1" applyBorder="1" applyAlignment="1">
      <alignment horizontal="center" vertical="center" wrapText="1"/>
    </xf>
    <xf numFmtId="166" fontId="4" fillId="2" borderId="13" xfId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9" fontId="4" fillId="2" borderId="36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166" fontId="4" fillId="0" borderId="53" xfId="1" applyFont="1" applyBorder="1" applyAlignment="1">
      <alignment horizontal="center" vertical="center" wrapText="1"/>
    </xf>
    <xf numFmtId="166" fontId="4" fillId="0" borderId="54" xfId="1" applyFont="1" applyBorder="1" applyAlignment="1">
      <alignment horizontal="center" vertical="center" wrapText="1"/>
    </xf>
    <xf numFmtId="166" fontId="4" fillId="0" borderId="67" xfId="1" applyFont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165" fontId="1" fillId="0" borderId="108" xfId="0" applyNumberFormat="1" applyFont="1" applyBorder="1" applyAlignment="1">
      <alignment horizontal="center" vertical="center" wrapText="1"/>
    </xf>
    <xf numFmtId="165" fontId="1" fillId="0" borderId="10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6" fontId="4" fillId="2" borderId="3" xfId="1" applyFont="1" applyFill="1" applyBorder="1" applyAlignment="1">
      <alignment horizontal="center" vertical="center" wrapText="1"/>
    </xf>
    <xf numFmtId="166" fontId="4" fillId="2" borderId="36" xfId="1" applyFont="1" applyFill="1" applyBorder="1" applyAlignment="1">
      <alignment horizontal="center" vertical="center" wrapText="1"/>
    </xf>
    <xf numFmtId="166" fontId="4" fillId="2" borderId="44" xfId="1" applyFont="1" applyFill="1" applyBorder="1" applyAlignment="1">
      <alignment horizontal="center" vertical="center" wrapText="1"/>
    </xf>
    <xf numFmtId="166" fontId="4" fillId="0" borderId="3" xfId="1" applyFont="1" applyBorder="1" applyAlignment="1">
      <alignment horizontal="center" vertical="center" wrapText="1"/>
    </xf>
    <xf numFmtId="166" fontId="4" fillId="0" borderId="36" xfId="1" applyFont="1" applyBorder="1" applyAlignment="1">
      <alignment horizontal="center" vertical="center" wrapText="1"/>
    </xf>
    <xf numFmtId="166" fontId="4" fillId="0" borderId="44" xfId="1" applyFont="1" applyBorder="1" applyAlignment="1">
      <alignment horizontal="center" vertical="center" wrapText="1"/>
    </xf>
    <xf numFmtId="9" fontId="4" fillId="2" borderId="33" xfId="0" applyNumberFormat="1" applyFont="1" applyFill="1" applyBorder="1" applyAlignment="1">
      <alignment horizontal="center" vertical="center" wrapText="1"/>
    </xf>
    <xf numFmtId="9" fontId="4" fillId="2" borderId="37" xfId="0" applyNumberFormat="1" applyFont="1" applyFill="1" applyBorder="1" applyAlignment="1">
      <alignment horizontal="center" vertical="center" wrapText="1"/>
    </xf>
    <xf numFmtId="9" fontId="4" fillId="2" borderId="45" xfId="0" applyNumberFormat="1" applyFont="1" applyFill="1" applyBorder="1" applyAlignment="1">
      <alignment horizontal="center" vertical="center" wrapText="1"/>
    </xf>
    <xf numFmtId="166" fontId="4" fillId="0" borderId="34" xfId="1" applyFont="1" applyBorder="1" applyAlignment="1">
      <alignment horizontal="center" vertical="center" wrapText="1"/>
    </xf>
    <xf numFmtId="166" fontId="4" fillId="0" borderId="38" xfId="1" applyFont="1" applyBorder="1" applyAlignment="1">
      <alignment horizontal="center" vertical="center" wrapText="1"/>
    </xf>
    <xf numFmtId="166" fontId="4" fillId="0" borderId="46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6" fontId="4" fillId="2" borderId="5" xfId="1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166" fontId="3" fillId="0" borderId="68" xfId="1" applyFont="1" applyBorder="1" applyAlignment="1">
      <alignment horizontal="center" vertical="center" wrapText="1"/>
    </xf>
    <xf numFmtId="166" fontId="3" fillId="0" borderId="69" xfId="1" applyFont="1" applyBorder="1" applyAlignment="1">
      <alignment horizontal="center" vertical="center" wrapText="1"/>
    </xf>
    <xf numFmtId="166" fontId="4" fillId="0" borderId="68" xfId="1" applyFont="1" applyBorder="1" applyAlignment="1">
      <alignment horizontal="center" vertical="center" wrapText="1"/>
    </xf>
    <xf numFmtId="166" fontId="4" fillId="0" borderId="69" xfId="1" applyFont="1" applyBorder="1" applyAlignment="1">
      <alignment horizontal="center" vertical="center" wrapText="1"/>
    </xf>
    <xf numFmtId="9" fontId="4" fillId="2" borderId="44" xfId="0" applyNumberFormat="1" applyFont="1" applyFill="1" applyBorder="1" applyAlignment="1">
      <alignment horizontal="center" vertical="center" wrapText="1"/>
    </xf>
    <xf numFmtId="166" fontId="4" fillId="0" borderId="55" xfId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166" fontId="4" fillId="2" borderId="78" xfId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166" fontId="4" fillId="2" borderId="68" xfId="1" applyFont="1" applyFill="1" applyBorder="1" applyAlignment="1">
      <alignment horizontal="center" vertical="center" wrapText="1"/>
    </xf>
    <xf numFmtId="166" fontId="4" fillId="2" borderId="69" xfId="1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6" fontId="4" fillId="2" borderId="74" xfId="1" applyFont="1" applyFill="1" applyBorder="1" applyAlignment="1">
      <alignment horizontal="center" vertical="center" wrapText="1"/>
    </xf>
    <xf numFmtId="166" fontId="4" fillId="2" borderId="73" xfId="1" applyFont="1" applyFill="1" applyBorder="1" applyAlignment="1">
      <alignment horizontal="center" vertical="center" wrapText="1"/>
    </xf>
    <xf numFmtId="166" fontId="3" fillId="0" borderId="119" xfId="1" applyFont="1" applyBorder="1" applyAlignment="1">
      <alignment horizontal="center" vertical="center" wrapText="1"/>
    </xf>
    <xf numFmtId="166" fontId="3" fillId="0" borderId="22" xfId="1" applyFont="1" applyBorder="1" applyAlignment="1">
      <alignment horizontal="center" vertical="center" wrapText="1"/>
    </xf>
    <xf numFmtId="166" fontId="3" fillId="0" borderId="23" xfId="1" applyFont="1" applyBorder="1" applyAlignment="1">
      <alignment horizontal="center" vertical="center" wrapText="1"/>
    </xf>
    <xf numFmtId="166" fontId="4" fillId="2" borderId="2" xfId="1" applyFont="1" applyFill="1" applyBorder="1" applyAlignment="1">
      <alignment horizontal="center" vertical="center" wrapText="1"/>
    </xf>
    <xf numFmtId="166" fontId="4" fillId="0" borderId="2" xfId="1" applyFont="1" applyBorder="1" applyAlignment="1">
      <alignment horizontal="center" vertical="center" wrapText="1"/>
    </xf>
    <xf numFmtId="7" fontId="4" fillId="3" borderId="20" xfId="0" applyNumberFormat="1" applyFont="1" applyFill="1" applyBorder="1" applyAlignment="1">
      <alignment horizontal="right" vertical="center"/>
    </xf>
    <xf numFmtId="7" fontId="4" fillId="3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3" fillId="0" borderId="10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88" xfId="0" applyFill="1" applyBorder="1"/>
    <xf numFmtId="166" fontId="3" fillId="0" borderId="96" xfId="1" applyFont="1" applyFill="1" applyBorder="1" applyAlignment="1">
      <alignment horizontal="center" vertical="center" wrapText="1"/>
    </xf>
  </cellXfs>
  <cellStyles count="6">
    <cellStyle name="Excel Built-in Normal" xfId="4"/>
    <cellStyle name="Normalny" xfId="0" builtinId="0"/>
    <cellStyle name="Normalny 2" xfId="2"/>
    <cellStyle name="Procentowy" xfId="5" builtinId="5"/>
    <cellStyle name="Walutowy" xfId="1" builtinId="4"/>
    <cellStyle name="Walu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topLeftCell="A97" zoomScaleNormal="100" workbookViewId="0">
      <selection activeCell="M80" sqref="M80"/>
    </sheetView>
  </sheetViews>
  <sheetFormatPr defaultRowHeight="12.75"/>
  <cols>
    <col min="1" max="1" width="5.140625" customWidth="1"/>
    <col min="2" max="2" width="16.85546875" customWidth="1"/>
    <col min="3" max="3" width="17.140625" style="13" customWidth="1"/>
    <col min="4" max="4" width="15.85546875" customWidth="1"/>
    <col min="5" max="5" width="7.42578125" customWidth="1"/>
    <col min="6" max="6" width="20.7109375" customWidth="1"/>
    <col min="7" max="7" width="10.5703125" customWidth="1"/>
    <col min="8" max="8" width="13.28515625" customWidth="1"/>
    <col min="9" max="9" width="16.42578125" customWidth="1"/>
    <col min="10" max="10" width="6.140625" customWidth="1"/>
    <col min="11" max="11" width="17.28515625" customWidth="1"/>
    <col min="12" max="12" width="16.85546875" customWidth="1"/>
    <col min="13" max="13" width="35.85546875" style="166" customWidth="1"/>
    <col min="16" max="16" width="24.42578125" style="166" customWidth="1"/>
  </cols>
  <sheetData>
    <row r="1" spans="1:13">
      <c r="A1" s="4"/>
      <c r="B1" s="5" t="s">
        <v>15</v>
      </c>
      <c r="C1" s="6"/>
      <c r="D1" s="6"/>
      <c r="E1" s="6"/>
      <c r="F1" s="6"/>
      <c r="G1" s="6"/>
      <c r="H1" s="6"/>
      <c r="I1" s="6"/>
      <c r="J1" s="6"/>
      <c r="K1" s="6"/>
    </row>
    <row r="2" spans="1:13">
      <c r="A2" s="7" t="s">
        <v>16</v>
      </c>
      <c r="B2" s="10" t="s">
        <v>17</v>
      </c>
      <c r="C2" s="10"/>
      <c r="D2" s="10"/>
      <c r="E2" s="10"/>
      <c r="F2" s="10"/>
      <c r="G2" s="11"/>
      <c r="H2" s="11"/>
      <c r="I2" s="11"/>
      <c r="J2" s="11"/>
      <c r="K2" s="10"/>
    </row>
    <row r="3" spans="1:13">
      <c r="A3" s="7" t="s">
        <v>16</v>
      </c>
      <c r="B3" s="10" t="s">
        <v>140</v>
      </c>
      <c r="C3" s="10"/>
      <c r="D3" s="10"/>
      <c r="E3" s="10"/>
      <c r="F3" s="10"/>
      <c r="G3" s="10"/>
      <c r="H3" s="10"/>
      <c r="I3" s="10"/>
      <c r="J3" s="10"/>
      <c r="K3" s="12"/>
    </row>
    <row r="4" spans="1:13" ht="25.5" customHeight="1">
      <c r="A4" s="7" t="s">
        <v>16</v>
      </c>
      <c r="B4" s="247" t="s">
        <v>141</v>
      </c>
      <c r="C4" s="247"/>
      <c r="D4" s="247"/>
      <c r="E4" s="247"/>
      <c r="F4" s="247"/>
      <c r="G4" s="247"/>
      <c r="H4" s="247"/>
      <c r="I4" s="247"/>
      <c r="J4" s="247"/>
      <c r="K4" s="247"/>
    </row>
    <row r="5" spans="1:13">
      <c r="A5" s="7" t="s">
        <v>16</v>
      </c>
      <c r="B5" s="248" t="s">
        <v>142</v>
      </c>
      <c r="C5" s="248"/>
      <c r="D5" s="248"/>
      <c r="E5" s="248"/>
      <c r="F5" s="248"/>
      <c r="G5" s="248"/>
      <c r="H5" s="248"/>
      <c r="I5" s="248"/>
      <c r="J5" s="248"/>
      <c r="K5" s="248"/>
    </row>
    <row r="6" spans="1:13">
      <c r="A6" s="8"/>
      <c r="B6" s="248" t="s">
        <v>143</v>
      </c>
      <c r="C6" s="248"/>
      <c r="D6" s="248"/>
      <c r="E6" s="248"/>
      <c r="F6" s="248"/>
      <c r="G6" s="248"/>
      <c r="H6" s="248"/>
      <c r="I6" s="248"/>
      <c r="J6" s="248"/>
      <c r="K6" s="248"/>
    </row>
    <row r="10" spans="1:13" ht="13.5" thickBot="1">
      <c r="A10" s="176" t="s">
        <v>120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3" ht="13.5" thickTop="1">
      <c r="A11" s="272" t="s">
        <v>39</v>
      </c>
      <c r="B11" s="273"/>
      <c r="C11" s="273"/>
      <c r="D11" s="273"/>
      <c r="E11" s="273"/>
      <c r="F11" s="274"/>
      <c r="G11" s="275" t="s">
        <v>0</v>
      </c>
      <c r="H11" s="273"/>
      <c r="I11" s="273"/>
      <c r="J11" s="273"/>
      <c r="K11" s="276"/>
    </row>
    <row r="12" spans="1:13" ht="45">
      <c r="A12" s="21" t="s">
        <v>19</v>
      </c>
      <c r="B12" s="22" t="s">
        <v>20</v>
      </c>
      <c r="C12" s="23" t="s">
        <v>21</v>
      </c>
      <c r="D12" s="23" t="s">
        <v>22</v>
      </c>
      <c r="E12" s="23" t="s">
        <v>23</v>
      </c>
      <c r="F12" s="23" t="s">
        <v>24</v>
      </c>
      <c r="G12" s="220" t="s">
        <v>145</v>
      </c>
      <c r="H12" s="9" t="s">
        <v>25</v>
      </c>
      <c r="I12" s="24" t="s">
        <v>26</v>
      </c>
      <c r="J12" s="25" t="s">
        <v>1</v>
      </c>
      <c r="K12" s="26" t="s">
        <v>27</v>
      </c>
      <c r="M12" s="179"/>
    </row>
    <row r="13" spans="1:13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9" t="s">
        <v>7</v>
      </c>
      <c r="G13" s="28" t="s">
        <v>8</v>
      </c>
      <c r="H13" s="2" t="s">
        <v>28</v>
      </c>
      <c r="I13" s="28" t="s">
        <v>29</v>
      </c>
      <c r="J13" s="30" t="s">
        <v>30</v>
      </c>
      <c r="K13" s="31" t="s">
        <v>31</v>
      </c>
      <c r="M13" s="179"/>
    </row>
    <row r="14" spans="1:13" ht="22.5">
      <c r="A14" s="32" t="s">
        <v>9</v>
      </c>
      <c r="B14" s="33" t="s">
        <v>40</v>
      </c>
      <c r="C14" s="34"/>
      <c r="D14" s="35"/>
      <c r="E14" s="36">
        <v>1</v>
      </c>
      <c r="F14" s="17" t="s">
        <v>41</v>
      </c>
      <c r="G14" s="37">
        <v>1</v>
      </c>
      <c r="H14" s="38"/>
      <c r="I14" s="39">
        <f>G14*H14</f>
        <v>0</v>
      </c>
      <c r="J14" s="40">
        <v>0.23</v>
      </c>
      <c r="K14" s="41">
        <f>ROUND(I14*J14+I14,2)</f>
        <v>0</v>
      </c>
      <c r="M14" s="179"/>
    </row>
    <row r="15" spans="1:13" ht="22.5">
      <c r="A15" s="32" t="s">
        <v>10</v>
      </c>
      <c r="B15" s="33" t="s">
        <v>42</v>
      </c>
      <c r="C15" s="34"/>
      <c r="D15" s="35"/>
      <c r="E15" s="35" t="s">
        <v>38</v>
      </c>
      <c r="F15" s="17" t="s">
        <v>41</v>
      </c>
      <c r="G15" s="277">
        <v>1</v>
      </c>
      <c r="H15" s="280"/>
      <c r="I15" s="283">
        <f>G15*H15</f>
        <v>0</v>
      </c>
      <c r="J15" s="286">
        <v>0.23</v>
      </c>
      <c r="K15" s="289">
        <f>ROUND(I15*J15+I15,2)</f>
        <v>0</v>
      </c>
      <c r="M15" s="179"/>
    </row>
    <row r="16" spans="1:13" ht="22.5">
      <c r="A16" s="32" t="s">
        <v>43</v>
      </c>
      <c r="B16" s="33" t="s">
        <v>44</v>
      </c>
      <c r="C16" s="35" t="s">
        <v>45</v>
      </c>
      <c r="D16" s="28"/>
      <c r="E16" s="36">
        <v>1</v>
      </c>
      <c r="F16" s="17" t="s">
        <v>46</v>
      </c>
      <c r="G16" s="278"/>
      <c r="H16" s="281"/>
      <c r="I16" s="284"/>
      <c r="J16" s="287"/>
      <c r="K16" s="290"/>
      <c r="M16" s="179"/>
    </row>
    <row r="17" spans="1:13" ht="22.5">
      <c r="A17" s="32" t="s">
        <v>47</v>
      </c>
      <c r="B17" s="33" t="s">
        <v>44</v>
      </c>
      <c r="C17" s="35" t="s">
        <v>48</v>
      </c>
      <c r="D17" s="28"/>
      <c r="E17" s="36">
        <v>1</v>
      </c>
      <c r="F17" s="17" t="s">
        <v>46</v>
      </c>
      <c r="G17" s="278"/>
      <c r="H17" s="281"/>
      <c r="I17" s="284"/>
      <c r="J17" s="287"/>
      <c r="K17" s="290"/>
      <c r="M17" s="179"/>
    </row>
    <row r="18" spans="1:13">
      <c r="A18" s="32" t="s">
        <v>11</v>
      </c>
      <c r="B18" s="33" t="s">
        <v>49</v>
      </c>
      <c r="C18" s="28"/>
      <c r="D18" s="28"/>
      <c r="E18" s="35" t="s">
        <v>38</v>
      </c>
      <c r="F18" s="17" t="s">
        <v>41</v>
      </c>
      <c r="G18" s="278"/>
      <c r="H18" s="281"/>
      <c r="I18" s="284"/>
      <c r="J18" s="287"/>
      <c r="K18" s="290"/>
      <c r="M18" s="179"/>
    </row>
    <row r="19" spans="1:13" ht="22.5">
      <c r="A19" s="32" t="s">
        <v>43</v>
      </c>
      <c r="B19" s="33" t="s">
        <v>50</v>
      </c>
      <c r="C19" s="35" t="s">
        <v>51</v>
      </c>
      <c r="D19" s="28"/>
      <c r="E19" s="36">
        <v>1</v>
      </c>
      <c r="F19" s="17" t="s">
        <v>52</v>
      </c>
      <c r="G19" s="278"/>
      <c r="H19" s="281"/>
      <c r="I19" s="284"/>
      <c r="J19" s="287"/>
      <c r="K19" s="290"/>
    </row>
    <row r="20" spans="1:13" ht="22.5">
      <c r="A20" s="32" t="s">
        <v>12</v>
      </c>
      <c r="B20" s="33" t="s">
        <v>53</v>
      </c>
      <c r="C20" s="42"/>
      <c r="D20" s="28"/>
      <c r="E20" s="35" t="s">
        <v>38</v>
      </c>
      <c r="F20" s="17" t="s">
        <v>41</v>
      </c>
      <c r="G20" s="278"/>
      <c r="H20" s="281"/>
      <c r="I20" s="284"/>
      <c r="J20" s="287"/>
      <c r="K20" s="290"/>
      <c r="L20" s="167"/>
    </row>
    <row r="21" spans="1:13">
      <c r="A21" s="32" t="s">
        <v>43</v>
      </c>
      <c r="B21" s="33" t="s">
        <v>54</v>
      </c>
      <c r="C21" s="42"/>
      <c r="D21" s="28"/>
      <c r="E21" s="36">
        <v>1</v>
      </c>
      <c r="F21" s="17" t="s">
        <v>41</v>
      </c>
      <c r="G21" s="278"/>
      <c r="H21" s="281"/>
      <c r="I21" s="284"/>
      <c r="J21" s="287"/>
      <c r="K21" s="290"/>
      <c r="L21" s="167"/>
    </row>
    <row r="22" spans="1:13" ht="22.5">
      <c r="A22" s="32" t="s">
        <v>13</v>
      </c>
      <c r="B22" s="33" t="s">
        <v>53</v>
      </c>
      <c r="C22" s="42"/>
      <c r="D22" s="28"/>
      <c r="E22" s="35" t="s">
        <v>38</v>
      </c>
      <c r="F22" s="17" t="s">
        <v>41</v>
      </c>
      <c r="G22" s="278"/>
      <c r="H22" s="281"/>
      <c r="I22" s="284"/>
      <c r="J22" s="287"/>
      <c r="K22" s="290"/>
      <c r="L22" s="167"/>
    </row>
    <row r="23" spans="1:13" ht="22.5">
      <c r="A23" s="32" t="s">
        <v>43</v>
      </c>
      <c r="B23" s="33" t="s">
        <v>55</v>
      </c>
      <c r="C23" s="42"/>
      <c r="D23" s="28"/>
      <c r="E23" s="36">
        <v>1</v>
      </c>
      <c r="F23" s="17" t="s">
        <v>41</v>
      </c>
      <c r="G23" s="278"/>
      <c r="H23" s="281"/>
      <c r="I23" s="284"/>
      <c r="J23" s="287"/>
      <c r="K23" s="290"/>
      <c r="L23" s="167"/>
    </row>
    <row r="24" spans="1:13" ht="23.25" thickBot="1">
      <c r="A24" s="43" t="s">
        <v>14</v>
      </c>
      <c r="B24" s="44" t="s">
        <v>56</v>
      </c>
      <c r="C24" s="45"/>
      <c r="D24" s="46"/>
      <c r="E24" s="47">
        <v>1</v>
      </c>
      <c r="F24" s="48" t="s">
        <v>41</v>
      </c>
      <c r="G24" s="279"/>
      <c r="H24" s="282"/>
      <c r="I24" s="285"/>
      <c r="J24" s="288"/>
      <c r="K24" s="291"/>
      <c r="L24" s="167"/>
    </row>
    <row r="25" spans="1:13" ht="23.25" thickTop="1">
      <c r="A25" s="49" t="s">
        <v>32</v>
      </c>
      <c r="B25" s="50" t="s">
        <v>40</v>
      </c>
      <c r="C25" s="51"/>
      <c r="D25" s="52"/>
      <c r="E25" s="53">
        <v>1</v>
      </c>
      <c r="F25" s="54" t="s">
        <v>37</v>
      </c>
      <c r="G25" s="55">
        <v>1</v>
      </c>
      <c r="H25" s="56"/>
      <c r="I25" s="57">
        <f>G25*H25</f>
        <v>0</v>
      </c>
      <c r="J25" s="58">
        <v>0.23</v>
      </c>
      <c r="K25" s="59">
        <f>ROUND(I25*J25+I25,2)</f>
        <v>0</v>
      </c>
      <c r="L25" s="168"/>
    </row>
    <row r="26" spans="1:13" ht="22.5">
      <c r="A26" s="32" t="s">
        <v>33</v>
      </c>
      <c r="B26" s="33" t="s">
        <v>42</v>
      </c>
      <c r="C26" s="34"/>
      <c r="D26" s="35"/>
      <c r="E26" s="35" t="s">
        <v>38</v>
      </c>
      <c r="F26" s="17" t="s">
        <v>37</v>
      </c>
      <c r="G26" s="277">
        <v>1</v>
      </c>
      <c r="H26" s="280"/>
      <c r="I26" s="283">
        <f>G26*H26</f>
        <v>0</v>
      </c>
      <c r="J26" s="258">
        <v>0.23</v>
      </c>
      <c r="K26" s="261">
        <f>ROUND(I26*J26+I26,2)</f>
        <v>0</v>
      </c>
      <c r="L26" s="167"/>
    </row>
    <row r="27" spans="1:13" ht="33.75">
      <c r="A27" s="32" t="s">
        <v>43</v>
      </c>
      <c r="B27" s="33" t="s">
        <v>57</v>
      </c>
      <c r="C27" s="35" t="s">
        <v>58</v>
      </c>
      <c r="D27" s="35"/>
      <c r="E27" s="36">
        <v>1</v>
      </c>
      <c r="F27" s="17" t="s">
        <v>59</v>
      </c>
      <c r="G27" s="278"/>
      <c r="H27" s="281"/>
      <c r="I27" s="284"/>
      <c r="J27" s="259"/>
      <c r="K27" s="262"/>
      <c r="L27" s="167"/>
    </row>
    <row r="28" spans="1:13" ht="22.5">
      <c r="A28" s="32" t="s">
        <v>47</v>
      </c>
      <c r="B28" s="33" t="s">
        <v>60</v>
      </c>
      <c r="C28" s="35" t="s">
        <v>61</v>
      </c>
      <c r="D28" s="28"/>
      <c r="E28" s="36">
        <v>1</v>
      </c>
      <c r="F28" s="17" t="s">
        <v>62</v>
      </c>
      <c r="G28" s="278"/>
      <c r="H28" s="281"/>
      <c r="I28" s="284"/>
      <c r="J28" s="259"/>
      <c r="K28" s="262"/>
      <c r="L28" s="167"/>
    </row>
    <row r="29" spans="1:13">
      <c r="A29" s="32" t="s">
        <v>34</v>
      </c>
      <c r="B29" s="33" t="s">
        <v>49</v>
      </c>
      <c r="C29" s="28"/>
      <c r="D29" s="28"/>
      <c r="E29" s="60" t="s">
        <v>38</v>
      </c>
      <c r="F29" s="17" t="s">
        <v>37</v>
      </c>
      <c r="G29" s="278"/>
      <c r="H29" s="281"/>
      <c r="I29" s="284"/>
      <c r="J29" s="259"/>
      <c r="K29" s="262"/>
      <c r="L29" s="167"/>
    </row>
    <row r="30" spans="1:13" ht="45" customHeight="1">
      <c r="A30" s="32" t="s">
        <v>43</v>
      </c>
      <c r="B30" s="33" t="s">
        <v>63</v>
      </c>
      <c r="C30" s="28" t="s">
        <v>122</v>
      </c>
      <c r="D30" s="28"/>
      <c r="E30" s="36">
        <v>1</v>
      </c>
      <c r="F30" s="17" t="s">
        <v>64</v>
      </c>
      <c r="G30" s="278"/>
      <c r="H30" s="281"/>
      <c r="I30" s="284"/>
      <c r="J30" s="259"/>
      <c r="K30" s="262"/>
      <c r="L30" s="167"/>
    </row>
    <row r="31" spans="1:13" ht="22.5">
      <c r="A31" s="32" t="s">
        <v>35</v>
      </c>
      <c r="B31" s="33" t="s">
        <v>53</v>
      </c>
      <c r="C31" s="42"/>
      <c r="D31" s="28"/>
      <c r="E31" s="60" t="s">
        <v>38</v>
      </c>
      <c r="F31" s="17" t="s">
        <v>37</v>
      </c>
      <c r="G31" s="278"/>
      <c r="H31" s="281"/>
      <c r="I31" s="284"/>
      <c r="J31" s="259"/>
      <c r="K31" s="262"/>
      <c r="L31" s="167"/>
    </row>
    <row r="32" spans="1:13" ht="23.25" thickBot="1">
      <c r="A32" s="43" t="s">
        <v>43</v>
      </c>
      <c r="B32" s="44" t="s">
        <v>65</v>
      </c>
      <c r="C32" s="45"/>
      <c r="D32" s="46"/>
      <c r="E32" s="47">
        <v>1</v>
      </c>
      <c r="F32" s="48" t="s">
        <v>37</v>
      </c>
      <c r="G32" s="279"/>
      <c r="H32" s="282"/>
      <c r="I32" s="285"/>
      <c r="J32" s="299"/>
      <c r="K32" s="300"/>
      <c r="L32" s="167"/>
    </row>
    <row r="33" spans="1:12" ht="14.25" thickTop="1" thickBot="1">
      <c r="A33" s="61"/>
      <c r="B33" s="62"/>
      <c r="C33" s="63"/>
      <c r="D33" s="63"/>
      <c r="E33" s="64"/>
      <c r="F33" s="64"/>
      <c r="G33" s="65"/>
      <c r="H33" s="66" t="s">
        <v>18</v>
      </c>
      <c r="I33" s="67">
        <f>SUM(I14:I32)</f>
        <v>0</v>
      </c>
      <c r="J33" s="68"/>
      <c r="K33" s="69">
        <f>SUM(K14:K32)</f>
        <v>0</v>
      </c>
      <c r="L33" s="169"/>
    </row>
    <row r="34" spans="1:12" ht="38.25" customHeight="1" thickTop="1" thickBot="1">
      <c r="A34" s="70"/>
      <c r="B34" s="71"/>
      <c r="C34" s="70"/>
      <c r="D34" s="70"/>
      <c r="E34" s="249" t="s">
        <v>149</v>
      </c>
      <c r="F34" s="250"/>
      <c r="G34" s="250"/>
      <c r="H34" s="251"/>
      <c r="I34" s="187">
        <v>20000</v>
      </c>
      <c r="J34" s="180">
        <v>0.23</v>
      </c>
      <c r="K34" s="223">
        <f>I34*J34+I34</f>
        <v>24600</v>
      </c>
      <c r="L34" s="170"/>
    </row>
    <row r="35" spans="1:12" ht="23.25" thickBot="1">
      <c r="A35" s="70"/>
      <c r="B35" s="71"/>
      <c r="C35" s="70"/>
      <c r="D35" s="70"/>
      <c r="E35" s="70"/>
      <c r="F35" s="70"/>
      <c r="G35" s="74"/>
      <c r="H35" s="188" t="s">
        <v>123</v>
      </c>
      <c r="I35" s="183">
        <f>SUM(I33:I34)</f>
        <v>20000</v>
      </c>
      <c r="J35" s="184"/>
      <c r="K35" s="185">
        <f>SUM(K33:K34)</f>
        <v>24600</v>
      </c>
      <c r="L35" s="76"/>
    </row>
    <row r="36" spans="1:12">
      <c r="A36" s="70"/>
      <c r="B36" s="71"/>
      <c r="C36" s="70"/>
      <c r="D36" s="70"/>
      <c r="E36" s="70"/>
      <c r="F36" s="70"/>
      <c r="G36" s="74"/>
      <c r="H36" s="75"/>
      <c r="I36" s="76"/>
      <c r="J36" s="77"/>
      <c r="K36" s="76"/>
      <c r="L36" s="76"/>
    </row>
    <row r="37" spans="1:12" ht="13.5" thickBot="1">
      <c r="A37" s="176" t="s">
        <v>124</v>
      </c>
      <c r="B37" s="71"/>
      <c r="C37" s="70"/>
      <c r="D37" s="70"/>
      <c r="E37" s="70"/>
      <c r="F37" s="70"/>
      <c r="G37" s="74"/>
      <c r="H37" s="75"/>
      <c r="I37" s="76"/>
      <c r="J37" s="77"/>
      <c r="K37" s="76"/>
      <c r="L37" s="76"/>
    </row>
    <row r="38" spans="1:12" ht="32.25" thickTop="1">
      <c r="A38" s="78" t="s">
        <v>19</v>
      </c>
      <c r="B38" s="270" t="s">
        <v>66</v>
      </c>
      <c r="C38" s="271"/>
      <c r="D38" s="79" t="s">
        <v>24</v>
      </c>
      <c r="E38" s="79" t="s">
        <v>67</v>
      </c>
      <c r="F38" s="307" t="s">
        <v>68</v>
      </c>
      <c r="G38" s="308"/>
      <c r="H38" s="80" t="s">
        <v>69</v>
      </c>
      <c r="I38" s="80" t="s">
        <v>70</v>
      </c>
      <c r="J38" s="81" t="s">
        <v>1</v>
      </c>
      <c r="K38" s="82" t="s">
        <v>71</v>
      </c>
      <c r="L38" s="171"/>
    </row>
    <row r="39" spans="1:12">
      <c r="A39" s="83" t="s">
        <v>2</v>
      </c>
      <c r="B39" s="268" t="s">
        <v>3</v>
      </c>
      <c r="C39" s="269"/>
      <c r="D39" s="23" t="s">
        <v>4</v>
      </c>
      <c r="E39" s="84" t="s">
        <v>5</v>
      </c>
      <c r="F39" s="268" t="s">
        <v>6</v>
      </c>
      <c r="G39" s="269"/>
      <c r="H39" s="85" t="s">
        <v>7</v>
      </c>
      <c r="I39" s="86" t="s">
        <v>138</v>
      </c>
      <c r="J39" s="14" t="s">
        <v>28</v>
      </c>
      <c r="K39" s="87" t="s">
        <v>139</v>
      </c>
      <c r="L39" s="171"/>
    </row>
    <row r="40" spans="1:12" ht="65.25" customHeight="1">
      <c r="A40" s="88" t="s">
        <v>9</v>
      </c>
      <c r="B40" s="309" t="s">
        <v>72</v>
      </c>
      <c r="C40" s="310"/>
      <c r="D40" s="17" t="s">
        <v>73</v>
      </c>
      <c r="E40" s="89">
        <v>12</v>
      </c>
      <c r="F40" s="256"/>
      <c r="G40" s="257"/>
      <c r="H40" s="90">
        <f>ROUND(F40+F40*J40,2)</f>
        <v>0</v>
      </c>
      <c r="I40" s="91">
        <f>F40*E40</f>
        <v>0</v>
      </c>
      <c r="J40" s="20">
        <v>0.23</v>
      </c>
      <c r="K40" s="92">
        <f>ROUND(I40*J40+I40,2)</f>
        <v>0</v>
      </c>
      <c r="L40" s="168"/>
    </row>
    <row r="41" spans="1:12" ht="77.25" customHeight="1" thickBot="1">
      <c r="A41" s="93">
        <v>2</v>
      </c>
      <c r="B41" s="303" t="s">
        <v>74</v>
      </c>
      <c r="C41" s="304"/>
      <c r="D41" s="48" t="s">
        <v>73</v>
      </c>
      <c r="E41" s="94">
        <v>12</v>
      </c>
      <c r="F41" s="305"/>
      <c r="G41" s="306"/>
      <c r="H41" s="95">
        <f>ROUND(F41+F41*J41,2)</f>
        <v>0</v>
      </c>
      <c r="I41" s="96">
        <f>F41*E41</f>
        <v>0</v>
      </c>
      <c r="J41" s="97">
        <v>0.23</v>
      </c>
      <c r="K41" s="98">
        <f t="shared" ref="K41" si="0">ROUND(I41*J41+I41,2)</f>
        <v>0</v>
      </c>
      <c r="L41" s="168"/>
    </row>
    <row r="42" spans="1:12" ht="14.25" thickTop="1" thickBot="1">
      <c r="A42" s="99"/>
      <c r="B42" s="100"/>
      <c r="C42" s="101"/>
      <c r="D42" s="311" t="s">
        <v>146</v>
      </c>
      <c r="E42" s="312"/>
      <c r="F42" s="313">
        <f>SUM(F40:F41)</f>
        <v>0</v>
      </c>
      <c r="G42" s="314"/>
      <c r="H42" s="222">
        <f>SUM(H40:H41)</f>
        <v>0</v>
      </c>
      <c r="I42" s="102">
        <f>SUM(I40:I41)</f>
        <v>0</v>
      </c>
      <c r="J42" s="218"/>
      <c r="K42" s="103">
        <f>SUM(K40:K41)</f>
        <v>0</v>
      </c>
      <c r="L42" s="169"/>
    </row>
    <row r="43" spans="1:12" ht="65.25" customHeight="1" thickTop="1">
      <c r="A43" s="104">
        <v>1</v>
      </c>
      <c r="B43" s="301" t="s">
        <v>75</v>
      </c>
      <c r="C43" s="301"/>
      <c r="D43" s="105" t="s">
        <v>37</v>
      </c>
      <c r="E43" s="104"/>
      <c r="F43" s="302"/>
      <c r="G43" s="302"/>
      <c r="H43" s="106"/>
      <c r="I43" s="106"/>
      <c r="J43" s="107"/>
      <c r="K43" s="108"/>
      <c r="L43" s="168"/>
    </row>
    <row r="44" spans="1:12" ht="33.75">
      <c r="A44" s="109" t="s">
        <v>2</v>
      </c>
      <c r="B44" s="110" t="s">
        <v>76</v>
      </c>
      <c r="C44" s="111"/>
      <c r="D44" s="112"/>
      <c r="E44" s="109">
        <v>12</v>
      </c>
      <c r="F44" s="256"/>
      <c r="G44" s="257"/>
      <c r="H44" s="113">
        <f>ROUND(F44+F44*J44,2)</f>
        <v>0</v>
      </c>
      <c r="I44" s="113">
        <f>F44*E44</f>
        <v>0</v>
      </c>
      <c r="J44" s="15">
        <v>0.23</v>
      </c>
      <c r="K44" s="114">
        <f t="shared" ref="K44:K51" si="1">ROUND(I44*J44+I44,2)</f>
        <v>0</v>
      </c>
      <c r="L44" s="168"/>
    </row>
    <row r="45" spans="1:12">
      <c r="A45" s="109" t="s">
        <v>3</v>
      </c>
      <c r="B45" s="110" t="s">
        <v>77</v>
      </c>
      <c r="C45" s="115"/>
      <c r="D45" s="112"/>
      <c r="E45" s="109">
        <v>12</v>
      </c>
      <c r="F45" s="256"/>
      <c r="G45" s="257"/>
      <c r="H45" s="113">
        <f>ROUND(F45+F45*J45,2)</f>
        <v>0</v>
      </c>
      <c r="I45" s="113">
        <f>F45*E45</f>
        <v>0</v>
      </c>
      <c r="J45" s="15">
        <v>0.23</v>
      </c>
      <c r="K45" s="114">
        <f t="shared" si="1"/>
        <v>0</v>
      </c>
      <c r="L45" s="168"/>
    </row>
    <row r="46" spans="1:12" ht="33.75">
      <c r="A46" s="109" t="s">
        <v>4</v>
      </c>
      <c r="B46" s="110" t="s">
        <v>78</v>
      </c>
      <c r="C46" s="115"/>
      <c r="D46" s="112"/>
      <c r="E46" s="109">
        <v>12</v>
      </c>
      <c r="F46" s="256"/>
      <c r="G46" s="257"/>
      <c r="H46" s="113">
        <f>ROUND(F46+F46*J46,2)</f>
        <v>0</v>
      </c>
      <c r="I46" s="113">
        <f>F46*E46</f>
        <v>0</v>
      </c>
      <c r="J46" s="15">
        <v>0.23</v>
      </c>
      <c r="K46" s="114">
        <f t="shared" si="1"/>
        <v>0</v>
      </c>
      <c r="L46" s="168"/>
    </row>
    <row r="47" spans="1:12" ht="75.75" customHeight="1">
      <c r="A47" s="109">
        <v>2</v>
      </c>
      <c r="B47" s="292" t="s">
        <v>79</v>
      </c>
      <c r="C47" s="292"/>
      <c r="D47" s="116" t="s">
        <v>37</v>
      </c>
      <c r="E47" s="109"/>
      <c r="F47" s="293"/>
      <c r="G47" s="293"/>
      <c r="H47" s="219"/>
      <c r="I47" s="117"/>
      <c r="J47" s="118"/>
      <c r="K47" s="119"/>
      <c r="L47" s="172"/>
    </row>
    <row r="48" spans="1:12" ht="22.5">
      <c r="A48" s="109" t="s">
        <v>2</v>
      </c>
      <c r="B48" s="110" t="s">
        <v>80</v>
      </c>
      <c r="C48" s="120"/>
      <c r="D48" s="116"/>
      <c r="E48" s="109">
        <v>12</v>
      </c>
      <c r="F48" s="256"/>
      <c r="G48" s="257"/>
      <c r="H48" s="113">
        <f>ROUND(F48+F48*J48,2)</f>
        <v>0</v>
      </c>
      <c r="I48" s="113">
        <f>F48*E48</f>
        <v>0</v>
      </c>
      <c r="J48" s="15">
        <v>0.23</v>
      </c>
      <c r="K48" s="114">
        <f t="shared" si="1"/>
        <v>0</v>
      </c>
      <c r="L48" s="168"/>
    </row>
    <row r="49" spans="1:12" ht="22.5">
      <c r="A49" s="109" t="s">
        <v>3</v>
      </c>
      <c r="B49" s="110" t="s">
        <v>81</v>
      </c>
      <c r="C49" s="120"/>
      <c r="D49" s="116"/>
      <c r="E49" s="109">
        <v>12</v>
      </c>
      <c r="F49" s="256"/>
      <c r="G49" s="257"/>
      <c r="H49" s="113">
        <f>ROUND(F49+F49*J49,2)</f>
        <v>0</v>
      </c>
      <c r="I49" s="113">
        <f>F49*E49</f>
        <v>0</v>
      </c>
      <c r="J49" s="15">
        <v>0.23</v>
      </c>
      <c r="K49" s="114">
        <f t="shared" si="1"/>
        <v>0</v>
      </c>
      <c r="L49" s="168"/>
    </row>
    <row r="50" spans="1:12">
      <c r="A50" s="109" t="s">
        <v>4</v>
      </c>
      <c r="B50" s="110" t="s">
        <v>82</v>
      </c>
      <c r="C50" s="120"/>
      <c r="D50" s="116"/>
      <c r="E50" s="109">
        <v>12</v>
      </c>
      <c r="F50" s="256"/>
      <c r="G50" s="257"/>
      <c r="H50" s="113">
        <f>ROUND(F50+F50*J50,2)</f>
        <v>0</v>
      </c>
      <c r="I50" s="113">
        <f>F50*E50</f>
        <v>0</v>
      </c>
      <c r="J50" s="15">
        <v>0.23</v>
      </c>
      <c r="K50" s="114">
        <f t="shared" si="1"/>
        <v>0</v>
      </c>
      <c r="L50" s="168"/>
    </row>
    <row r="51" spans="1:12" ht="22.5">
      <c r="A51" s="109" t="s">
        <v>5</v>
      </c>
      <c r="B51" s="110" t="s">
        <v>83</v>
      </c>
      <c r="C51" s="120"/>
      <c r="D51" s="116"/>
      <c r="E51" s="109">
        <v>12</v>
      </c>
      <c r="F51" s="256"/>
      <c r="G51" s="257"/>
      <c r="H51" s="113">
        <f>ROUND(F51+F51*J51,2)</f>
        <v>0</v>
      </c>
      <c r="I51" s="113">
        <f>F51*E51</f>
        <v>0</v>
      </c>
      <c r="J51" s="15">
        <v>0.23</v>
      </c>
      <c r="K51" s="114">
        <f t="shared" si="1"/>
        <v>0</v>
      </c>
      <c r="L51" s="168"/>
    </row>
    <row r="52" spans="1:12" ht="23.25" customHeight="1" thickBot="1">
      <c r="A52" s="121"/>
      <c r="B52" s="122"/>
      <c r="C52" s="123"/>
      <c r="D52" s="295" t="s">
        <v>146</v>
      </c>
      <c r="E52" s="296"/>
      <c r="F52" s="297">
        <f t="shared" ref="F52:H52" si="2">SUM(F44:F51)</f>
        <v>0</v>
      </c>
      <c r="G52" s="298"/>
      <c r="H52" s="221">
        <f t="shared" si="2"/>
        <v>0</v>
      </c>
      <c r="I52" s="124">
        <f>SUM(I44:I51)</f>
        <v>0</v>
      </c>
      <c r="J52" s="125"/>
      <c r="K52" s="126">
        <f>SUM(K44:K51)</f>
        <v>0</v>
      </c>
      <c r="L52" s="169"/>
    </row>
    <row r="53" spans="1:12" ht="24" thickTop="1" thickBot="1">
      <c r="A53" s="12"/>
      <c r="B53" s="10"/>
      <c r="C53" s="127"/>
      <c r="D53" s="12"/>
      <c r="E53" s="75"/>
      <c r="F53" s="75"/>
      <c r="G53" s="75"/>
      <c r="H53" s="182" t="s">
        <v>125</v>
      </c>
      <c r="I53" s="183">
        <f>I42+I52</f>
        <v>0</v>
      </c>
      <c r="J53" s="184"/>
      <c r="K53" s="183">
        <f>K42+K52</f>
        <v>0</v>
      </c>
      <c r="L53" s="76"/>
    </row>
    <row r="54" spans="1:12">
      <c r="A54" s="12"/>
      <c r="B54" s="10"/>
      <c r="C54" s="127"/>
      <c r="D54" s="12"/>
      <c r="E54" s="75"/>
      <c r="F54" s="75"/>
      <c r="G54" s="75"/>
      <c r="H54" s="76"/>
      <c r="I54" s="76"/>
      <c r="J54" s="77"/>
      <c r="K54" s="76"/>
      <c r="L54" s="76"/>
    </row>
    <row r="55" spans="1:12" ht="24.75" customHeight="1">
      <c r="A55" s="252" t="s">
        <v>144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76"/>
    </row>
    <row r="56" spans="1:12">
      <c r="A56" s="70"/>
      <c r="B56" s="71"/>
      <c r="C56" s="70"/>
      <c r="D56" s="70"/>
      <c r="E56" s="70"/>
      <c r="F56" s="70"/>
      <c r="G56" s="74"/>
      <c r="H56" s="75"/>
      <c r="I56" s="76"/>
      <c r="J56" s="77"/>
      <c r="K56" s="76"/>
      <c r="L56" s="76"/>
    </row>
    <row r="57" spans="1:12">
      <c r="A57" s="70"/>
      <c r="B57" s="181" t="s">
        <v>84</v>
      </c>
      <c r="C57" s="70"/>
      <c r="D57" s="70"/>
      <c r="E57" s="70"/>
      <c r="F57" s="70"/>
      <c r="G57" s="74"/>
      <c r="H57" s="75"/>
      <c r="I57" s="76"/>
      <c r="J57" s="77"/>
      <c r="K57" s="76"/>
      <c r="L57" s="76"/>
    </row>
    <row r="58" spans="1:12">
      <c r="A58" s="128" t="s">
        <v>9</v>
      </c>
      <c r="B58" s="129" t="s">
        <v>85</v>
      </c>
      <c r="C58" s="127"/>
      <c r="D58" s="12"/>
      <c r="E58" s="12"/>
      <c r="F58" s="12"/>
      <c r="G58" s="12"/>
      <c r="H58" s="12"/>
      <c r="I58" s="12"/>
      <c r="J58" s="12"/>
      <c r="K58" s="12"/>
      <c r="L58" s="12"/>
    </row>
    <row r="59" spans="1:12">
      <c r="A59" s="130" t="s">
        <v>43</v>
      </c>
      <c r="B59" s="131" t="s">
        <v>86</v>
      </c>
      <c r="C59" s="127"/>
      <c r="D59" s="12"/>
      <c r="E59" s="12"/>
      <c r="F59" s="12"/>
      <c r="G59" s="12"/>
      <c r="H59" s="12"/>
      <c r="I59" s="12"/>
      <c r="J59" s="12"/>
      <c r="K59" s="12"/>
      <c r="L59" s="12"/>
    </row>
    <row r="60" spans="1:12">
      <c r="A60" s="130" t="s">
        <v>47</v>
      </c>
      <c r="B60" s="131" t="s">
        <v>87</v>
      </c>
      <c r="C60" s="127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30" t="s">
        <v>88</v>
      </c>
      <c r="B61" s="131" t="s">
        <v>89</v>
      </c>
      <c r="C61" s="127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30" t="s">
        <v>90</v>
      </c>
      <c r="B62" s="131" t="s">
        <v>91</v>
      </c>
      <c r="C62" s="127"/>
      <c r="D62" s="12"/>
      <c r="E62" s="12"/>
      <c r="F62" s="12"/>
      <c r="G62" s="12"/>
      <c r="H62" s="12"/>
      <c r="I62" s="12"/>
      <c r="J62" s="12"/>
      <c r="K62" s="12"/>
      <c r="L62" s="12"/>
    </row>
    <row r="63" spans="1:12">
      <c r="A63" s="130" t="s">
        <v>92</v>
      </c>
      <c r="B63" s="131" t="s">
        <v>93</v>
      </c>
      <c r="C63" s="127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28" t="s">
        <v>10</v>
      </c>
      <c r="B64" s="129" t="s">
        <v>94</v>
      </c>
      <c r="C64" s="127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2"/>
      <c r="B65" s="10"/>
      <c r="C65" s="127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3.5" thickBot="1">
      <c r="A66" s="176" t="s">
        <v>126</v>
      </c>
      <c r="B66" s="132"/>
      <c r="C66" s="132"/>
      <c r="D66" s="133"/>
      <c r="E66" s="133"/>
      <c r="F66" s="133"/>
      <c r="G66" s="133"/>
      <c r="H66" s="133"/>
      <c r="I66" s="133"/>
      <c r="J66" s="133"/>
      <c r="K66" s="133"/>
      <c r="L66" s="133"/>
    </row>
    <row r="67" spans="1:12" ht="13.5" thickTop="1">
      <c r="A67" s="272" t="s">
        <v>95</v>
      </c>
      <c r="B67" s="273"/>
      <c r="C67" s="273"/>
      <c r="D67" s="273"/>
      <c r="E67" s="273"/>
      <c r="F67" s="274"/>
      <c r="G67" s="275" t="s">
        <v>0</v>
      </c>
      <c r="H67" s="273"/>
      <c r="I67" s="273"/>
      <c r="J67" s="273"/>
      <c r="K67" s="276"/>
      <c r="L67" s="65"/>
    </row>
    <row r="68" spans="1:12" ht="63">
      <c r="A68" s="21" t="s">
        <v>19</v>
      </c>
      <c r="B68" s="22" t="s">
        <v>20</v>
      </c>
      <c r="C68" s="23" t="s">
        <v>21</v>
      </c>
      <c r="D68" s="23" t="s">
        <v>22</v>
      </c>
      <c r="E68" s="134" t="s">
        <v>23</v>
      </c>
      <c r="F68" s="23" t="s">
        <v>24</v>
      </c>
      <c r="G68" s="16" t="s">
        <v>145</v>
      </c>
      <c r="H68" s="9" t="s">
        <v>25</v>
      </c>
      <c r="I68" s="24" t="s">
        <v>26</v>
      </c>
      <c r="J68" s="1" t="s">
        <v>1</v>
      </c>
      <c r="K68" s="135" t="s">
        <v>27</v>
      </c>
      <c r="L68" s="171"/>
    </row>
    <row r="69" spans="1:12">
      <c r="A69" s="27" t="s">
        <v>2</v>
      </c>
      <c r="B69" s="28" t="s">
        <v>3</v>
      </c>
      <c r="C69" s="28" t="s">
        <v>4</v>
      </c>
      <c r="D69" s="28" t="s">
        <v>5</v>
      </c>
      <c r="E69" s="136" t="s">
        <v>6</v>
      </c>
      <c r="F69" s="29" t="s">
        <v>7</v>
      </c>
      <c r="G69" s="28" t="s">
        <v>8</v>
      </c>
      <c r="H69" s="2" t="s">
        <v>28</v>
      </c>
      <c r="I69" s="28" t="s">
        <v>29</v>
      </c>
      <c r="J69" s="3" t="s">
        <v>30</v>
      </c>
      <c r="K69" s="137" t="s">
        <v>31</v>
      </c>
      <c r="L69" s="173"/>
    </row>
    <row r="70" spans="1:12" ht="33.75">
      <c r="A70" s="32" t="s">
        <v>9</v>
      </c>
      <c r="B70" s="33" t="s">
        <v>96</v>
      </c>
      <c r="C70" s="42" t="s">
        <v>97</v>
      </c>
      <c r="D70" s="35"/>
      <c r="E70" s="138">
        <v>1</v>
      </c>
      <c r="F70" s="17" t="s">
        <v>98</v>
      </c>
      <c r="G70" s="277">
        <v>1</v>
      </c>
      <c r="H70" s="280"/>
      <c r="I70" s="283">
        <f>G70*H70</f>
        <v>0</v>
      </c>
      <c r="J70" s="258">
        <v>0.23</v>
      </c>
      <c r="K70" s="261">
        <f>ROUND(I70*J70+I70,2)</f>
        <v>0</v>
      </c>
      <c r="L70" s="167"/>
    </row>
    <row r="71" spans="1:12" ht="33.75">
      <c r="A71" s="32" t="s">
        <v>10</v>
      </c>
      <c r="B71" s="33" t="s">
        <v>99</v>
      </c>
      <c r="C71" s="42" t="s">
        <v>100</v>
      </c>
      <c r="D71" s="28"/>
      <c r="E71" s="139">
        <v>1</v>
      </c>
      <c r="F71" s="17" t="s">
        <v>101</v>
      </c>
      <c r="G71" s="278"/>
      <c r="H71" s="281"/>
      <c r="I71" s="284"/>
      <c r="J71" s="259"/>
      <c r="K71" s="262"/>
      <c r="L71" s="167"/>
    </row>
    <row r="72" spans="1:12" ht="33.75">
      <c r="A72" s="140" t="s">
        <v>11</v>
      </c>
      <c r="B72" s="141" t="s">
        <v>99</v>
      </c>
      <c r="C72" s="142" t="s">
        <v>102</v>
      </c>
      <c r="D72" s="29"/>
      <c r="E72" s="143">
        <v>1</v>
      </c>
      <c r="F72" s="144" t="s">
        <v>103</v>
      </c>
      <c r="G72" s="278"/>
      <c r="H72" s="281"/>
      <c r="I72" s="284"/>
      <c r="J72" s="259"/>
      <c r="K72" s="262"/>
      <c r="L72" s="167"/>
    </row>
    <row r="73" spans="1:12" ht="33.75">
      <c r="A73" s="109" t="s">
        <v>12</v>
      </c>
      <c r="B73" s="145" t="s">
        <v>104</v>
      </c>
      <c r="C73" s="146" t="s">
        <v>105</v>
      </c>
      <c r="D73" s="18"/>
      <c r="E73" s="147">
        <v>1</v>
      </c>
      <c r="F73" s="17" t="s">
        <v>106</v>
      </c>
      <c r="G73" s="278"/>
      <c r="H73" s="281"/>
      <c r="I73" s="284"/>
      <c r="J73" s="259"/>
      <c r="K73" s="262"/>
      <c r="L73" s="167"/>
    </row>
    <row r="74" spans="1:12" ht="33.75">
      <c r="A74" s="32" t="s">
        <v>13</v>
      </c>
      <c r="B74" s="145" t="s">
        <v>104</v>
      </c>
      <c r="C74" s="146" t="s">
        <v>107</v>
      </c>
      <c r="D74" s="112"/>
      <c r="E74" s="148">
        <v>1</v>
      </c>
      <c r="F74" s="17" t="s">
        <v>106</v>
      </c>
      <c r="G74" s="278"/>
      <c r="H74" s="281"/>
      <c r="I74" s="284"/>
      <c r="J74" s="259"/>
      <c r="K74" s="262"/>
      <c r="L74" s="167"/>
    </row>
    <row r="75" spans="1:12" ht="33.75">
      <c r="A75" s="32" t="s">
        <v>14</v>
      </c>
      <c r="B75" s="145" t="s">
        <v>108</v>
      </c>
      <c r="C75" s="19" t="s">
        <v>109</v>
      </c>
      <c r="D75" s="18"/>
      <c r="E75" s="149">
        <v>1</v>
      </c>
      <c r="F75" s="17" t="s">
        <v>110</v>
      </c>
      <c r="G75" s="278"/>
      <c r="H75" s="281"/>
      <c r="I75" s="284"/>
      <c r="J75" s="259"/>
      <c r="K75" s="262"/>
      <c r="L75" s="167"/>
    </row>
    <row r="76" spans="1:12" ht="22.5">
      <c r="A76" s="140" t="s">
        <v>32</v>
      </c>
      <c r="B76" s="150" t="s">
        <v>111</v>
      </c>
      <c r="C76" s="151" t="s">
        <v>112</v>
      </c>
      <c r="D76" s="23"/>
      <c r="E76" s="152">
        <v>1</v>
      </c>
      <c r="F76" s="153" t="s">
        <v>113</v>
      </c>
      <c r="G76" s="278"/>
      <c r="H76" s="281"/>
      <c r="I76" s="284"/>
      <c r="J76" s="259"/>
      <c r="K76" s="262"/>
      <c r="L76" s="167"/>
    </row>
    <row r="77" spans="1:12" ht="22.5">
      <c r="A77" s="109" t="s">
        <v>33</v>
      </c>
      <c r="B77" s="33" t="s">
        <v>111</v>
      </c>
      <c r="C77" s="42" t="s">
        <v>114</v>
      </c>
      <c r="D77" s="28"/>
      <c r="E77" s="138">
        <v>1</v>
      </c>
      <c r="F77" s="17" t="s">
        <v>113</v>
      </c>
      <c r="G77" s="278"/>
      <c r="H77" s="281"/>
      <c r="I77" s="284"/>
      <c r="J77" s="259"/>
      <c r="K77" s="262"/>
      <c r="L77" s="167"/>
    </row>
    <row r="78" spans="1:12" ht="22.5">
      <c r="A78" s="32" t="s">
        <v>34</v>
      </c>
      <c r="B78" s="33" t="s">
        <v>115</v>
      </c>
      <c r="C78" s="42" t="s">
        <v>116</v>
      </c>
      <c r="D78" s="28"/>
      <c r="E78" s="138">
        <v>1</v>
      </c>
      <c r="F78" s="17" t="s">
        <v>113</v>
      </c>
      <c r="G78" s="278"/>
      <c r="H78" s="281"/>
      <c r="I78" s="284"/>
      <c r="J78" s="259"/>
      <c r="K78" s="262"/>
      <c r="L78" s="167"/>
    </row>
    <row r="79" spans="1:12" ht="22.5">
      <c r="A79" s="32" t="s">
        <v>35</v>
      </c>
      <c r="B79" s="33" t="s">
        <v>111</v>
      </c>
      <c r="C79" s="42" t="s">
        <v>117</v>
      </c>
      <c r="D79" s="28"/>
      <c r="E79" s="138">
        <v>1</v>
      </c>
      <c r="F79" s="17" t="s">
        <v>118</v>
      </c>
      <c r="G79" s="294"/>
      <c r="H79" s="318"/>
      <c r="I79" s="319"/>
      <c r="J79" s="260"/>
      <c r="K79" s="263"/>
      <c r="L79" s="167"/>
    </row>
    <row r="80" spans="1:12" ht="13.5" thickBot="1">
      <c r="A80" s="61"/>
      <c r="B80" s="62"/>
      <c r="C80" s="63"/>
      <c r="D80" s="63"/>
      <c r="E80" s="63"/>
      <c r="F80" s="63"/>
      <c r="G80" s="154"/>
      <c r="H80" s="72" t="s">
        <v>18</v>
      </c>
      <c r="I80" s="73">
        <f>SUM(I70:I79)</f>
        <v>0</v>
      </c>
      <c r="J80" s="155"/>
      <c r="K80" s="156">
        <f>SUM(K70:K79)</f>
        <v>0</v>
      </c>
      <c r="L80" s="169"/>
    </row>
    <row r="81" spans="1:12" ht="33.75" customHeight="1" thickTop="1" thickBot="1">
      <c r="A81" s="70"/>
      <c r="B81" s="71"/>
      <c r="C81" s="70"/>
      <c r="D81" s="70"/>
      <c r="E81" s="253" t="s">
        <v>149</v>
      </c>
      <c r="F81" s="254"/>
      <c r="G81" s="254"/>
      <c r="H81" s="255"/>
      <c r="I81" s="157">
        <v>5000</v>
      </c>
      <c r="J81" s="186">
        <v>0.23</v>
      </c>
      <c r="K81" s="224">
        <f>I81*J81+I81</f>
        <v>6150</v>
      </c>
      <c r="L81" s="170"/>
    </row>
    <row r="82" spans="1:12" ht="24" thickTop="1" thickBot="1">
      <c r="A82" s="70"/>
      <c r="B82" s="71"/>
      <c r="C82" s="70"/>
      <c r="D82" s="70"/>
      <c r="E82" s="70"/>
      <c r="F82" s="177"/>
      <c r="G82" s="178"/>
      <c r="H82" s="188" t="s">
        <v>127</v>
      </c>
      <c r="I82" s="183">
        <f>SUM(I80:I81)</f>
        <v>5000</v>
      </c>
      <c r="J82" s="184"/>
      <c r="K82" s="185">
        <f>SUM(K80:K81)</f>
        <v>6150</v>
      </c>
      <c r="L82" s="170"/>
    </row>
    <row r="83" spans="1:12">
      <c r="A83" s="322"/>
      <c r="B83" s="323" t="s">
        <v>84</v>
      </c>
      <c r="C83" s="324"/>
      <c r="D83" s="325"/>
      <c r="E83" s="325"/>
      <c r="F83" s="326"/>
      <c r="G83" s="327"/>
      <c r="H83" s="328"/>
      <c r="I83" s="191"/>
      <c r="J83" s="170"/>
      <c r="K83" s="170"/>
      <c r="L83" s="170"/>
    </row>
    <row r="84" spans="1:12">
      <c r="A84" s="329" t="s">
        <v>9</v>
      </c>
      <c r="B84" s="330" t="s">
        <v>121</v>
      </c>
      <c r="C84" s="324"/>
      <c r="D84" s="325"/>
      <c r="E84" s="325"/>
      <c r="F84" s="326"/>
      <c r="G84" s="331"/>
      <c r="H84" s="332"/>
      <c r="I84" s="169"/>
      <c r="J84" s="170"/>
      <c r="K84" s="170"/>
      <c r="L84" s="170"/>
    </row>
    <row r="85" spans="1:12">
      <c r="A85" s="70"/>
      <c r="B85" s="71"/>
      <c r="C85" s="70"/>
      <c r="D85" s="70"/>
      <c r="E85" s="70"/>
      <c r="F85" s="177"/>
      <c r="G85" s="189"/>
      <c r="H85" s="190"/>
      <c r="I85" s="169"/>
      <c r="J85" s="170"/>
      <c r="K85" s="170"/>
      <c r="L85" s="170"/>
    </row>
    <row r="86" spans="1:12" ht="13.5" thickBot="1">
      <c r="A86" s="176" t="s">
        <v>128</v>
      </c>
      <c r="B86" s="71"/>
      <c r="C86" s="70"/>
      <c r="D86" s="70"/>
      <c r="E86" s="70"/>
      <c r="F86" s="64"/>
      <c r="G86" s="177"/>
      <c r="H86" s="190"/>
      <c r="I86" s="169"/>
      <c r="J86" s="170"/>
      <c r="K86" s="170"/>
      <c r="L86" s="170"/>
    </row>
    <row r="87" spans="1:12" ht="31.5">
      <c r="A87" s="198" t="s">
        <v>19</v>
      </c>
      <c r="B87" s="264" t="s">
        <v>66</v>
      </c>
      <c r="C87" s="265"/>
      <c r="D87" s="199" t="s">
        <v>24</v>
      </c>
      <c r="E87" s="199" t="s">
        <v>67</v>
      </c>
      <c r="F87" s="266" t="s">
        <v>68</v>
      </c>
      <c r="G87" s="267"/>
      <c r="H87" s="200" t="s">
        <v>69</v>
      </c>
      <c r="I87" s="200" t="s">
        <v>70</v>
      </c>
      <c r="J87" s="201" t="s">
        <v>1</v>
      </c>
      <c r="K87" s="202" t="s">
        <v>71</v>
      </c>
      <c r="L87" s="171"/>
    </row>
    <row r="88" spans="1:12">
      <c r="A88" s="203" t="s">
        <v>2</v>
      </c>
      <c r="B88" s="268" t="s">
        <v>3</v>
      </c>
      <c r="C88" s="269"/>
      <c r="D88" s="23" t="s">
        <v>4</v>
      </c>
      <c r="E88" s="84" t="s">
        <v>5</v>
      </c>
      <c r="F88" s="268" t="s">
        <v>6</v>
      </c>
      <c r="G88" s="269"/>
      <c r="H88" s="85" t="s">
        <v>7</v>
      </c>
      <c r="I88" s="86" t="s">
        <v>8</v>
      </c>
      <c r="J88" s="14" t="s">
        <v>28</v>
      </c>
      <c r="K88" s="204" t="s">
        <v>36</v>
      </c>
      <c r="L88" s="171"/>
    </row>
    <row r="89" spans="1:12" ht="68.25" customHeight="1">
      <c r="A89" s="205" t="s">
        <v>9</v>
      </c>
      <c r="B89" s="243" t="s">
        <v>119</v>
      </c>
      <c r="C89" s="244"/>
      <c r="D89" s="158" t="s">
        <v>37</v>
      </c>
      <c r="E89" s="159"/>
      <c r="F89" s="245"/>
      <c r="G89" s="246"/>
      <c r="H89" s="160"/>
      <c r="I89" s="161"/>
      <c r="J89" s="162"/>
      <c r="K89" s="206"/>
      <c r="L89" s="169"/>
    </row>
    <row r="90" spans="1:12" ht="33.75">
      <c r="A90" s="207" t="s">
        <v>2</v>
      </c>
      <c r="B90" s="145" t="s">
        <v>96</v>
      </c>
      <c r="C90" s="19" t="s">
        <v>97</v>
      </c>
      <c r="D90" s="17" t="s">
        <v>98</v>
      </c>
      <c r="E90" s="163">
        <v>12</v>
      </c>
      <c r="F90" s="225"/>
      <c r="G90" s="226"/>
      <c r="H90" s="164">
        <f>ROUND(F90*J90+F90,2)</f>
        <v>0</v>
      </c>
      <c r="I90" s="165">
        <f t="shared" ref="I90:I99" si="3">F90*E90</f>
        <v>0</v>
      </c>
      <c r="J90" s="216">
        <v>0.23</v>
      </c>
      <c r="K90" s="208">
        <f>ROUND(I90+I90*J90,2)</f>
        <v>0</v>
      </c>
      <c r="L90" s="76"/>
    </row>
    <row r="91" spans="1:12" ht="33.75">
      <c r="A91" s="209" t="s">
        <v>3</v>
      </c>
      <c r="B91" s="145" t="s">
        <v>99</v>
      </c>
      <c r="C91" s="19" t="s">
        <v>100</v>
      </c>
      <c r="D91" s="17" t="s">
        <v>101</v>
      </c>
      <c r="E91" s="159">
        <v>12</v>
      </c>
      <c r="F91" s="225"/>
      <c r="G91" s="226"/>
      <c r="H91" s="164">
        <f t="shared" ref="H91:H99" si="4">ROUND(F91*J91+F91,2)</f>
        <v>0</v>
      </c>
      <c r="I91" s="165">
        <f t="shared" si="3"/>
        <v>0</v>
      </c>
      <c r="J91" s="216">
        <v>0.23</v>
      </c>
      <c r="K91" s="208">
        <f t="shared" ref="K91:K99" si="5">ROUND(I91+I91*J91,2)</f>
        <v>0</v>
      </c>
    </row>
    <row r="92" spans="1:12" ht="33.75">
      <c r="A92" s="209" t="s">
        <v>4</v>
      </c>
      <c r="B92" s="145" t="s">
        <v>99</v>
      </c>
      <c r="C92" s="19" t="s">
        <v>102</v>
      </c>
      <c r="D92" s="144" t="s">
        <v>103</v>
      </c>
      <c r="E92" s="163">
        <v>12</v>
      </c>
      <c r="F92" s="225"/>
      <c r="G92" s="226"/>
      <c r="H92" s="164">
        <f t="shared" si="4"/>
        <v>0</v>
      </c>
      <c r="I92" s="165">
        <f t="shared" si="3"/>
        <v>0</v>
      </c>
      <c r="J92" s="216">
        <v>0.23</v>
      </c>
      <c r="K92" s="208">
        <f t="shared" si="5"/>
        <v>0</v>
      </c>
    </row>
    <row r="93" spans="1:12" ht="33.75">
      <c r="A93" s="209" t="s">
        <v>5</v>
      </c>
      <c r="B93" s="145" t="s">
        <v>104</v>
      </c>
      <c r="C93" s="146" t="s">
        <v>105</v>
      </c>
      <c r="D93" s="17" t="s">
        <v>106</v>
      </c>
      <c r="E93" s="159">
        <v>12</v>
      </c>
      <c r="F93" s="225"/>
      <c r="G93" s="226"/>
      <c r="H93" s="164">
        <f t="shared" si="4"/>
        <v>0</v>
      </c>
      <c r="I93" s="165">
        <f t="shared" si="3"/>
        <v>0</v>
      </c>
      <c r="J93" s="216">
        <v>0.23</v>
      </c>
      <c r="K93" s="208">
        <f t="shared" si="5"/>
        <v>0</v>
      </c>
    </row>
    <row r="94" spans="1:12" ht="33.75">
      <c r="A94" s="209" t="s">
        <v>6</v>
      </c>
      <c r="B94" s="145" t="s">
        <v>104</v>
      </c>
      <c r="C94" s="146" t="s">
        <v>107</v>
      </c>
      <c r="D94" s="17" t="s">
        <v>106</v>
      </c>
      <c r="E94" s="163">
        <v>12</v>
      </c>
      <c r="F94" s="225"/>
      <c r="G94" s="226"/>
      <c r="H94" s="164">
        <f t="shared" si="4"/>
        <v>0</v>
      </c>
      <c r="I94" s="165">
        <f t="shared" si="3"/>
        <v>0</v>
      </c>
      <c r="J94" s="216">
        <v>0.23</v>
      </c>
      <c r="K94" s="208">
        <f t="shared" si="5"/>
        <v>0</v>
      </c>
    </row>
    <row r="95" spans="1:12" ht="33.75">
      <c r="A95" s="209" t="s">
        <v>7</v>
      </c>
      <c r="B95" s="145" t="s">
        <v>108</v>
      </c>
      <c r="C95" s="19" t="s">
        <v>109</v>
      </c>
      <c r="D95" s="17" t="s">
        <v>110</v>
      </c>
      <c r="E95" s="159">
        <v>12</v>
      </c>
      <c r="F95" s="225"/>
      <c r="G95" s="226"/>
      <c r="H95" s="164">
        <f t="shared" si="4"/>
        <v>0</v>
      </c>
      <c r="I95" s="165">
        <f t="shared" si="3"/>
        <v>0</v>
      </c>
      <c r="J95" s="216">
        <v>0.23</v>
      </c>
      <c r="K95" s="208">
        <f t="shared" si="5"/>
        <v>0</v>
      </c>
    </row>
    <row r="96" spans="1:12" ht="22.5">
      <c r="A96" s="209" t="s">
        <v>8</v>
      </c>
      <c r="B96" s="145" t="s">
        <v>111</v>
      </c>
      <c r="C96" s="19" t="s">
        <v>112</v>
      </c>
      <c r="D96" s="153" t="s">
        <v>113</v>
      </c>
      <c r="E96" s="163">
        <v>12</v>
      </c>
      <c r="F96" s="225"/>
      <c r="G96" s="226"/>
      <c r="H96" s="164">
        <f t="shared" si="4"/>
        <v>0</v>
      </c>
      <c r="I96" s="165">
        <f t="shared" si="3"/>
        <v>0</v>
      </c>
      <c r="J96" s="216">
        <v>0.23</v>
      </c>
      <c r="K96" s="208">
        <f t="shared" si="5"/>
        <v>0</v>
      </c>
    </row>
    <row r="97" spans="1:11" ht="22.5">
      <c r="A97" s="209" t="s">
        <v>28</v>
      </c>
      <c r="B97" s="145" t="s">
        <v>111</v>
      </c>
      <c r="C97" s="19" t="s">
        <v>114</v>
      </c>
      <c r="D97" s="17" t="s">
        <v>113</v>
      </c>
      <c r="E97" s="159">
        <v>12</v>
      </c>
      <c r="F97" s="225"/>
      <c r="G97" s="226"/>
      <c r="H97" s="164">
        <f t="shared" si="4"/>
        <v>0</v>
      </c>
      <c r="I97" s="165">
        <f t="shared" si="3"/>
        <v>0</v>
      </c>
      <c r="J97" s="216">
        <v>0.23</v>
      </c>
      <c r="K97" s="208">
        <f t="shared" si="5"/>
        <v>0</v>
      </c>
    </row>
    <row r="98" spans="1:11" ht="22.5">
      <c r="A98" s="209" t="s">
        <v>36</v>
      </c>
      <c r="B98" s="145" t="s">
        <v>115</v>
      </c>
      <c r="C98" s="19" t="s">
        <v>116</v>
      </c>
      <c r="D98" s="17" t="s">
        <v>113</v>
      </c>
      <c r="E98" s="163">
        <v>12</v>
      </c>
      <c r="F98" s="225"/>
      <c r="G98" s="226"/>
      <c r="H98" s="164">
        <f t="shared" si="4"/>
        <v>0</v>
      </c>
      <c r="I98" s="165">
        <f t="shared" si="3"/>
        <v>0</v>
      </c>
      <c r="J98" s="216">
        <v>0.23</v>
      </c>
      <c r="K98" s="208">
        <f t="shared" si="5"/>
        <v>0</v>
      </c>
    </row>
    <row r="99" spans="1:11" ht="23.25" thickBot="1">
      <c r="A99" s="210" t="s">
        <v>30</v>
      </c>
      <c r="B99" s="211" t="s">
        <v>111</v>
      </c>
      <c r="C99" s="212" t="s">
        <v>117</v>
      </c>
      <c r="D99" s="213" t="s">
        <v>118</v>
      </c>
      <c r="E99" s="214">
        <v>12</v>
      </c>
      <c r="F99" s="320"/>
      <c r="G99" s="321"/>
      <c r="H99" s="164">
        <f t="shared" si="4"/>
        <v>0</v>
      </c>
      <c r="I99" s="215">
        <f t="shared" si="3"/>
        <v>0</v>
      </c>
      <c r="J99" s="217">
        <v>0.23</v>
      </c>
      <c r="K99" s="208">
        <f t="shared" si="5"/>
        <v>0</v>
      </c>
    </row>
    <row r="100" spans="1:11" ht="14.25" thickTop="1" thickBot="1">
      <c r="A100" s="99"/>
      <c r="B100" s="100"/>
      <c r="C100" s="101"/>
      <c r="D100" s="311" t="s">
        <v>146</v>
      </c>
      <c r="E100" s="312"/>
      <c r="F100" s="313">
        <f>SUM(F90:F99)</f>
        <v>0</v>
      </c>
      <c r="G100" s="314"/>
      <c r="H100" s="222">
        <f>SUM(H90:H99)</f>
        <v>0</v>
      </c>
      <c r="I100" s="102">
        <f>SUM(I90:I99)</f>
        <v>0</v>
      </c>
      <c r="J100" s="218"/>
      <c r="K100" s="103">
        <f>SUM(K90:K99)</f>
        <v>0</v>
      </c>
    </row>
    <row r="101" spans="1:11" ht="13.5" thickTop="1">
      <c r="I101" s="315" t="s">
        <v>129</v>
      </c>
      <c r="J101" s="316"/>
      <c r="K101" s="317"/>
    </row>
    <row r="102" spans="1:11">
      <c r="G102" s="175"/>
      <c r="H102" s="175"/>
      <c r="I102" s="174"/>
      <c r="J102" s="174"/>
      <c r="K102" s="174"/>
    </row>
    <row r="104" spans="1:11" ht="15">
      <c r="A104" s="196" t="s">
        <v>147</v>
      </c>
      <c r="B104" s="192"/>
      <c r="C104" s="193"/>
      <c r="D104" s="193"/>
      <c r="F104" s="193"/>
      <c r="G104" s="194"/>
    </row>
    <row r="105" spans="1:11" ht="22.5" customHeight="1">
      <c r="A105" s="195" t="s">
        <v>130</v>
      </c>
      <c r="B105" s="231" t="s">
        <v>137</v>
      </c>
      <c r="C105" s="231"/>
      <c r="D105" s="235" t="s">
        <v>131</v>
      </c>
      <c r="E105" s="235"/>
      <c r="F105" s="232" t="s">
        <v>132</v>
      </c>
      <c r="G105" s="232"/>
    </row>
    <row r="106" spans="1:11">
      <c r="A106" s="109" t="s">
        <v>2</v>
      </c>
      <c r="B106" s="233" t="s">
        <v>3</v>
      </c>
      <c r="C106" s="233"/>
      <c r="D106" s="233" t="s">
        <v>4</v>
      </c>
      <c r="E106" s="233"/>
      <c r="F106" s="234" t="s">
        <v>5</v>
      </c>
      <c r="G106" s="234"/>
    </row>
    <row r="107" spans="1:11" ht="27.75" customHeight="1">
      <c r="A107" s="195" t="s">
        <v>9</v>
      </c>
      <c r="B107" s="227" t="s">
        <v>133</v>
      </c>
      <c r="C107" s="227"/>
      <c r="D107" s="230">
        <f>I35</f>
        <v>20000</v>
      </c>
      <c r="E107" s="230"/>
      <c r="F107" s="228">
        <f>K35</f>
        <v>24600</v>
      </c>
      <c r="G107" s="229"/>
    </row>
    <row r="108" spans="1:11" ht="28.5" customHeight="1">
      <c r="A108" s="195" t="s">
        <v>10</v>
      </c>
      <c r="B108" s="227" t="s">
        <v>134</v>
      </c>
      <c r="C108" s="227"/>
      <c r="D108" s="230">
        <f>I53</f>
        <v>0</v>
      </c>
      <c r="E108" s="230"/>
      <c r="F108" s="228">
        <f>K53</f>
        <v>0</v>
      </c>
      <c r="G108" s="229"/>
    </row>
    <row r="109" spans="1:11" ht="28.5" customHeight="1">
      <c r="A109" s="195" t="s">
        <v>11</v>
      </c>
      <c r="B109" s="227" t="s">
        <v>135</v>
      </c>
      <c r="C109" s="227"/>
      <c r="D109" s="230">
        <f>I82</f>
        <v>5000</v>
      </c>
      <c r="E109" s="230"/>
      <c r="F109" s="228">
        <f>K82</f>
        <v>6150</v>
      </c>
      <c r="G109" s="229"/>
    </row>
    <row r="110" spans="1:11" ht="24.75" customHeight="1" thickBot="1">
      <c r="A110" s="197" t="s">
        <v>12</v>
      </c>
      <c r="B110" s="236" t="s">
        <v>136</v>
      </c>
      <c r="C110" s="236"/>
      <c r="D110" s="241">
        <f>I100</f>
        <v>0</v>
      </c>
      <c r="E110" s="241"/>
      <c r="F110" s="237">
        <f>K100</f>
        <v>0</v>
      </c>
      <c r="G110" s="238"/>
    </row>
    <row r="111" spans="1:11" ht="27.75" customHeight="1" thickBot="1">
      <c r="A111" s="239" t="s">
        <v>148</v>
      </c>
      <c r="B111" s="239"/>
      <c r="C111" s="239"/>
      <c r="D111" s="242">
        <f>SUM(D107:D110)</f>
        <v>25000</v>
      </c>
      <c r="E111" s="242"/>
      <c r="F111" s="240">
        <f>SUM(F107:F110)</f>
        <v>30750</v>
      </c>
      <c r="G111" s="240"/>
    </row>
  </sheetData>
  <mergeCells count="88">
    <mergeCell ref="D100:E100"/>
    <mergeCell ref="F100:G100"/>
    <mergeCell ref="I101:K101"/>
    <mergeCell ref="H26:H32"/>
    <mergeCell ref="I26:I32"/>
    <mergeCell ref="H70:H79"/>
    <mergeCell ref="I70:I79"/>
    <mergeCell ref="F44:G44"/>
    <mergeCell ref="F45:G45"/>
    <mergeCell ref="F46:G46"/>
    <mergeCell ref="F93:G93"/>
    <mergeCell ref="F92:G92"/>
    <mergeCell ref="F91:G91"/>
    <mergeCell ref="F90:G90"/>
    <mergeCell ref="F99:G99"/>
    <mergeCell ref="F98:G98"/>
    <mergeCell ref="J26:J32"/>
    <mergeCell ref="K26:K32"/>
    <mergeCell ref="B43:C43"/>
    <mergeCell ref="F43:G43"/>
    <mergeCell ref="B41:C41"/>
    <mergeCell ref="F41:G41"/>
    <mergeCell ref="G26:G32"/>
    <mergeCell ref="F38:G38"/>
    <mergeCell ref="B39:C39"/>
    <mergeCell ref="F39:G39"/>
    <mergeCell ref="B40:C40"/>
    <mergeCell ref="F40:G40"/>
    <mergeCell ref="D42:E42"/>
    <mergeCell ref="F42:G42"/>
    <mergeCell ref="B47:C47"/>
    <mergeCell ref="F47:G47"/>
    <mergeCell ref="A67:F67"/>
    <mergeCell ref="G67:K67"/>
    <mergeCell ref="G70:G79"/>
    <mergeCell ref="D52:E52"/>
    <mergeCell ref="F52:G52"/>
    <mergeCell ref="F51:G51"/>
    <mergeCell ref="F50:G50"/>
    <mergeCell ref="F49:G49"/>
    <mergeCell ref="A11:F11"/>
    <mergeCell ref="G11:K11"/>
    <mergeCell ref="G15:G24"/>
    <mergeCell ref="H15:H24"/>
    <mergeCell ref="I15:I24"/>
    <mergeCell ref="J15:J24"/>
    <mergeCell ref="K15:K24"/>
    <mergeCell ref="B89:C89"/>
    <mergeCell ref="F89:G89"/>
    <mergeCell ref="B4:K4"/>
    <mergeCell ref="B5:K5"/>
    <mergeCell ref="B6:K6"/>
    <mergeCell ref="E34:H34"/>
    <mergeCell ref="A55:K55"/>
    <mergeCell ref="E81:H81"/>
    <mergeCell ref="F48:G48"/>
    <mergeCell ref="J70:J79"/>
    <mergeCell ref="K70:K79"/>
    <mergeCell ref="B87:C87"/>
    <mergeCell ref="F87:G87"/>
    <mergeCell ref="B88:C88"/>
    <mergeCell ref="F88:G88"/>
    <mergeCell ref="B38:C38"/>
    <mergeCell ref="B110:C110"/>
    <mergeCell ref="F110:G110"/>
    <mergeCell ref="A111:C111"/>
    <mergeCell ref="F111:G111"/>
    <mergeCell ref="B109:C109"/>
    <mergeCell ref="D109:E109"/>
    <mergeCell ref="D110:E110"/>
    <mergeCell ref="F109:G109"/>
    <mergeCell ref="D111:E111"/>
    <mergeCell ref="F97:G97"/>
    <mergeCell ref="F96:G96"/>
    <mergeCell ref="F95:G95"/>
    <mergeCell ref="F94:G94"/>
    <mergeCell ref="B108:C108"/>
    <mergeCell ref="F108:G108"/>
    <mergeCell ref="D108:E108"/>
    <mergeCell ref="B105:C105"/>
    <mergeCell ref="F105:G105"/>
    <mergeCell ref="B106:C106"/>
    <mergeCell ref="F106:G106"/>
    <mergeCell ref="B107:C107"/>
    <mergeCell ref="F107:G107"/>
    <mergeCell ref="D107:E107"/>
    <mergeCell ref="D105:E105"/>
    <mergeCell ref="D106:E106"/>
  </mergeCells>
  <pageMargins left="0.15748031496062992" right="0.15748031496062992" top="0.55118110236220474" bottom="0.55118110236220474" header="0.27559055118110237" footer="0.27559055118110237"/>
  <pageSetup paperSize="9" orientation="landscape" r:id="rId1"/>
  <headerFooter>
    <oddHeader>&amp;L&amp;"Arial,Pogrubiony"&amp;8 81/PN/ZP/U/2020&amp;C&amp;"Arial,Pogrubiony"&amp;9FORMULARZ CENOWY&amp;R&amp;"Arial,Pogrubiony"&amp;9Załącznik nr 2</oddHeader>
    <oddFooter>&amp;L&amp;8Pakiet nr 22&amp;R&amp;8Strona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 inst gaz med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użytkownik</cp:lastModifiedBy>
  <cp:lastPrinted>2019-05-22T09:02:11Z</cp:lastPrinted>
  <dcterms:created xsi:type="dcterms:W3CDTF">2016-03-18T07:53:20Z</dcterms:created>
  <dcterms:modified xsi:type="dcterms:W3CDTF">2020-05-04T07:36:59Z</dcterms:modified>
</cp:coreProperties>
</file>