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ZP\Przetargi i zapytania\2024\22 MEB DCZP 2024 P - meble\"/>
    </mc:Choice>
  </mc:AlternateContent>
  <xr:revisionPtr revIDLastSave="0" documentId="13_ncr:1_{C627B5B4-12A8-41F9-8871-B8168737B56F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Zadanie nr 1" sheetId="1" r:id="rId1"/>
    <sheet name="Zadanie nr 2" sheetId="3" r:id="rId2"/>
    <sheet name="Zadanie nr 3" sheetId="6" r:id="rId3"/>
    <sheet name="Zadanie nr 4" sheetId="7" r:id="rId4"/>
    <sheet name="Zadanie nr 5" sheetId="8" r:id="rId5"/>
    <sheet name="koszty" sheetId="5" r:id="rId6"/>
  </sheets>
  <definedNames>
    <definedName name="_xlnm.Print_Area" localSheetId="5">koszty!$A$1:$D$16</definedName>
    <definedName name="_xlnm.Print_Area" localSheetId="0">'Zadanie nr 1'!$A$1:$K$49</definedName>
    <definedName name="_xlnm.Print_Area" localSheetId="1">'Zadanie nr 2'!$A$1:$K$18</definedName>
    <definedName name="_xlnm.Print_Area" localSheetId="2">'Zadanie nr 3'!$A$1:$K$17</definedName>
  </definedNames>
  <calcPr calcId="191029"/>
</workbook>
</file>

<file path=xl/calcChain.xml><?xml version="1.0" encoding="utf-8"?>
<calcChain xmlns="http://schemas.openxmlformats.org/spreadsheetml/2006/main">
  <c r="D14" i="1" l="1"/>
  <c r="D10" i="1"/>
  <c r="H31" i="1"/>
  <c r="K31" i="1" s="1"/>
  <c r="I31" i="1"/>
  <c r="D27" i="1"/>
  <c r="H36" i="1"/>
  <c r="K36" i="1" s="1"/>
  <c r="I36" i="1"/>
  <c r="D19" i="1"/>
  <c r="D39" i="1"/>
  <c r="H30" i="1"/>
  <c r="K30" i="1" s="1"/>
  <c r="I30" i="1"/>
  <c r="I29" i="1"/>
  <c r="H29" i="1"/>
  <c r="K29" i="1" s="1"/>
  <c r="I32" i="1"/>
  <c r="H32" i="1"/>
  <c r="K32" i="1" s="1"/>
  <c r="H40" i="1"/>
  <c r="K40" i="1" s="1"/>
  <c r="I40" i="1"/>
  <c r="D24" i="1"/>
  <c r="H38" i="1"/>
  <c r="K38" i="1" s="1"/>
  <c r="I38" i="1"/>
  <c r="H16" i="1"/>
  <c r="K16" i="1" s="1"/>
  <c r="I16" i="1"/>
  <c r="D9" i="1"/>
  <c r="D28" i="1"/>
  <c r="I37" i="1"/>
  <c r="H37" i="1"/>
  <c r="K37" i="1" s="1"/>
  <c r="J31" i="1" l="1"/>
  <c r="J30" i="1"/>
  <c r="J36" i="1"/>
  <c r="J29" i="1"/>
  <c r="J40" i="1"/>
  <c r="J38" i="1"/>
  <c r="J32" i="1"/>
  <c r="J16" i="1"/>
  <c r="J37" i="1"/>
  <c r="I35" i="1"/>
  <c r="H35" i="1"/>
  <c r="K35" i="1" s="1"/>
  <c r="D18" i="1"/>
  <c r="H26" i="1"/>
  <c r="K26" i="1" s="1"/>
  <c r="I26" i="1"/>
  <c r="I13" i="1"/>
  <c r="H13" i="1"/>
  <c r="K13" i="1" s="1"/>
  <c r="H22" i="1"/>
  <c r="K22" i="1" s="1"/>
  <c r="I22" i="1"/>
  <c r="I11" i="3"/>
  <c r="H11" i="3"/>
  <c r="K11" i="3" s="1"/>
  <c r="H9" i="8"/>
  <c r="K9" i="8" s="1"/>
  <c r="I9" i="3"/>
  <c r="I10" i="3"/>
  <c r="H9" i="3"/>
  <c r="K9" i="3" s="1"/>
  <c r="H10" i="3"/>
  <c r="K10" i="3" s="1"/>
  <c r="H34" i="1"/>
  <c r="K34" i="1" s="1"/>
  <c r="I34" i="1"/>
  <c r="H25" i="1"/>
  <c r="K25" i="1" s="1"/>
  <c r="I25" i="1"/>
  <c r="I15" i="1"/>
  <c r="H15" i="1"/>
  <c r="K15" i="1" s="1"/>
  <c r="I33" i="1"/>
  <c r="H33" i="1"/>
  <c r="K33" i="1" s="1"/>
  <c r="I28" i="1"/>
  <c r="H28" i="1"/>
  <c r="K28" i="1" s="1"/>
  <c r="H21" i="1"/>
  <c r="K21" i="1" s="1"/>
  <c r="I21" i="1"/>
  <c r="I10" i="1"/>
  <c r="H10" i="1"/>
  <c r="K10" i="1" s="1"/>
  <c r="I9" i="6"/>
  <c r="I10" i="6"/>
  <c r="H9" i="6"/>
  <c r="K9" i="6" s="1"/>
  <c r="J9" i="6" s="1"/>
  <c r="H10" i="6"/>
  <c r="K10" i="6" s="1"/>
  <c r="D8" i="6"/>
  <c r="D8" i="3"/>
  <c r="D9" i="7"/>
  <c r="I9" i="7" s="1"/>
  <c r="I10" i="7" s="1"/>
  <c r="B5" i="5" s="1"/>
  <c r="D12" i="3"/>
  <c r="H9" i="7"/>
  <c r="J10" i="6" l="1"/>
  <c r="J26" i="1"/>
  <c r="J35" i="1"/>
  <c r="J13" i="1"/>
  <c r="J22" i="1"/>
  <c r="J11" i="3"/>
  <c r="J10" i="3"/>
  <c r="J9" i="3"/>
  <c r="K10" i="8"/>
  <c r="C6" i="5" s="1"/>
  <c r="I9" i="8"/>
  <c r="I10" i="8" s="1"/>
  <c r="B6" i="5" s="1"/>
  <c r="J25" i="1"/>
  <c r="J15" i="1"/>
  <c r="J34" i="1"/>
  <c r="J33" i="1"/>
  <c r="J28" i="1"/>
  <c r="J10" i="1"/>
  <c r="J21" i="1"/>
  <c r="K9" i="7"/>
  <c r="K10" i="7"/>
  <c r="C5" i="5" s="1"/>
  <c r="J9" i="7"/>
  <c r="J10" i="7" s="1"/>
  <c r="J9" i="8" l="1"/>
  <c r="J10" i="8" s="1"/>
  <c r="D23" i="1"/>
  <c r="D17" i="1"/>
  <c r="D11" i="1"/>
  <c r="H23" i="1" l="1"/>
  <c r="K23" i="1" s="1"/>
  <c r="I23" i="1"/>
  <c r="H20" i="1"/>
  <c r="K20" i="1" s="1"/>
  <c r="I20" i="1"/>
  <c r="I12" i="1"/>
  <c r="H12" i="1"/>
  <c r="K12" i="1" s="1"/>
  <c r="I17" i="1"/>
  <c r="H17" i="1"/>
  <c r="K17" i="1" s="1"/>
  <c r="J12" i="1" l="1"/>
  <c r="J23" i="1"/>
  <c r="J20" i="1"/>
  <c r="J17" i="1"/>
  <c r="I12" i="3" l="1"/>
  <c r="H12" i="3"/>
  <c r="K12" i="3" s="1"/>
  <c r="H27" i="1"/>
  <c r="K27" i="1" s="1"/>
  <c r="I27" i="1"/>
  <c r="I19" i="1"/>
  <c r="H19" i="1"/>
  <c r="K19" i="1" s="1"/>
  <c r="H18" i="1"/>
  <c r="K18" i="1" s="1"/>
  <c r="I18" i="1"/>
  <c r="I24" i="1"/>
  <c r="H24" i="1"/>
  <c r="K24" i="1" s="1"/>
  <c r="I11" i="1"/>
  <c r="H11" i="1"/>
  <c r="K11" i="1" s="1"/>
  <c r="H39" i="1"/>
  <c r="K39" i="1" s="1"/>
  <c r="I39" i="1"/>
  <c r="J12" i="3" l="1"/>
  <c r="J19" i="1"/>
  <c r="J27" i="1"/>
  <c r="J18" i="1"/>
  <c r="J11" i="1"/>
  <c r="J24" i="1"/>
  <c r="J39" i="1"/>
  <c r="H41" i="1"/>
  <c r="K41" i="1" s="1"/>
  <c r="I41" i="1"/>
  <c r="J41" i="1" l="1"/>
  <c r="I11" i="6" l="1"/>
  <c r="I8" i="6"/>
  <c r="H11" i="6"/>
  <c r="K11" i="6" s="1"/>
  <c r="H8" i="6"/>
  <c r="K8" i="6" s="1"/>
  <c r="J11" i="6" l="1"/>
  <c r="I12" i="6"/>
  <c r="B4" i="5" s="1"/>
  <c r="J8" i="6"/>
  <c r="K12" i="6"/>
  <c r="C4" i="5" s="1"/>
  <c r="J12" i="6" l="1"/>
  <c r="I9" i="1"/>
  <c r="H9" i="1"/>
  <c r="K9" i="1" s="1"/>
  <c r="J9" i="1" l="1"/>
  <c r="I8" i="3"/>
  <c r="H8" i="3"/>
  <c r="K8" i="3" s="1"/>
  <c r="K13" i="3" s="1"/>
  <c r="C3" i="5" l="1"/>
  <c r="I13" i="3"/>
  <c r="B3" i="5" s="1"/>
  <c r="J8" i="3"/>
  <c r="J13" i="3" s="1"/>
  <c r="I14" i="1"/>
  <c r="I42" i="1" s="1"/>
  <c r="H14" i="1"/>
  <c r="K14" i="1" s="1"/>
  <c r="K42" i="1" s="1"/>
  <c r="C2" i="5" l="1"/>
  <c r="C7" i="5" s="1"/>
  <c r="B2" i="5"/>
  <c r="B7" i="5" s="1"/>
  <c r="J14" i="1"/>
  <c r="J42" i="1" s="1"/>
</calcChain>
</file>

<file path=xl/sharedStrings.xml><?xml version="1.0" encoding="utf-8"?>
<sst xmlns="http://schemas.openxmlformats.org/spreadsheetml/2006/main" count="194" uniqueCount="77">
  <si>
    <t>Lp</t>
  </si>
  <si>
    <t>Nazwa artykułu</t>
  </si>
  <si>
    <t xml:space="preserve"> j.m</t>
  </si>
  <si>
    <t xml:space="preserve">Cena jednost. netto  </t>
  </si>
  <si>
    <t>% Vat</t>
  </si>
  <si>
    <t xml:space="preserve">Cena jednost. brutto    </t>
  </si>
  <si>
    <t xml:space="preserve">Wartość netto  </t>
  </si>
  <si>
    <t>Wartość Vat</t>
  </si>
  <si>
    <t xml:space="preserve">Wartość brutto  </t>
  </si>
  <si>
    <t>szt.</t>
  </si>
  <si>
    <t>RAZEM</t>
  </si>
  <si>
    <t>Nazwa i adres Wykonawcy……………………………..</t>
  </si>
  <si>
    <t>Formularz cenowy</t>
  </si>
  <si>
    <t xml:space="preserve"> Oświadczamy, że w cenie oferty uwzględniliśmy wszystkie elementy cenotwórcze wynikajace z zakresu i sposobu realizacji przedmiotu zamówienia.</t>
  </si>
  <si>
    <t xml:space="preserve">(data i podpis Wykonawcy) </t>
  </si>
  <si>
    <t>………………………………………….</t>
  </si>
  <si>
    <t xml:space="preserve">szt. </t>
  </si>
  <si>
    <t>Rysunek poglądowy</t>
  </si>
  <si>
    <t>Ilość</t>
  </si>
  <si>
    <t xml:space="preserve">nr zadania </t>
  </si>
  <si>
    <t>wartość netto</t>
  </si>
  <si>
    <t>wartość brutto</t>
  </si>
  <si>
    <t>Załącznik nr 2 do SWZ</t>
  </si>
  <si>
    <t>Zadanie nr 1 *</t>
  </si>
  <si>
    <t>Zadanie nr 2*</t>
  </si>
  <si>
    <t>Zadanie nr 3*</t>
  </si>
  <si>
    <r>
      <rPr>
        <b/>
        <u/>
        <sz val="10"/>
        <rFont val="Calibri"/>
        <family val="2"/>
        <charset val="238"/>
        <scheme val="minor"/>
      </rPr>
      <t>Wieszak na odzież: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uchwyty zapobiegające zsuwaniu się odzieży min. 5, stelaż ze stali nierdzewnej, malowanej proszkowo na kolor czarny; stabilna podstawa np. z kamienia, utrudniająca przewrócenie się wieszka pod wpływem ciężaru ubrań; dopuszczalne elementy drewniane jak na rysunku poglądowym; wymiary: wysokść min. 170 cm do 190cm; średnica podstawy: od 30 do 40cm; typu: Producent: HALMAR
Kod producenta: V-CH-W45-WIESZAK lub równoważny.</t>
    </r>
  </si>
  <si>
    <r>
      <rPr>
        <b/>
        <u/>
        <sz val="10"/>
        <rFont val="Calibri"/>
        <family val="2"/>
        <charset val="238"/>
      </rPr>
      <t>Fotel biurowy:</t>
    </r>
    <r>
      <rPr>
        <sz val="10"/>
        <rFont val="Calibri"/>
        <family val="2"/>
        <charset val="238"/>
      </rPr>
      <t xml:space="preserve"> ergonomiczny,z regulowanymi podłokietnikam oraz regulacją wysokości siedziska, kolor czarny; profilowane oparcie; fotel wyposażony w podstawę jezdną z kółkami wykonaną z metalu; kółka nie rysujące podłogi lub do powierzchni twardych (panele, kafle); Materiał: tkanina membranowa (siedzisko) oraz siatka (oparcie)</t>
    </r>
  </si>
  <si>
    <r>
      <rPr>
        <b/>
        <u/>
        <sz val="8"/>
        <rFont val="Calibri"/>
        <family val="2"/>
        <charset val="238"/>
      </rPr>
      <t>Biurko JEDNOOSOBOWE wolnostojące</t>
    </r>
    <r>
      <rPr>
        <sz val="8"/>
        <rFont val="Calibri"/>
        <family val="2"/>
        <charset val="238"/>
      </rPr>
      <t xml:space="preserve"> o wymiarach: dł. 120cm gł. 55cm, wys. 76cm ( +/- 2 cm); blat wykonany z płyty wiórowej, trzywarstwowej o gr. min. 25 mm, obustronnie melaminowanej; wszystkie krawędzie zabezpieczone obrzeżem PCV o gr. min. 2 mm; stelaż o konstrukcji z płyty meblowej tej samej co blat, zakończone regulatorem o zakresie regulacji od 0 - 20mm; osłona z płyty meblowej przymontowana trwale do przedniej krawędzi blatu biurka w kolorze mebla,  zakrywająca ½ wysokości mebla; Łączenie osłony do biurka w sposób niewidoczny i na równym poziomie wysokości;  płyta meblowa dąb sonoma - D3025 lub równoważna;  rysunek poglądowy; </t>
    </r>
  </si>
  <si>
    <r>
      <rPr>
        <b/>
        <u/>
        <sz val="8"/>
        <rFont val="Calibri"/>
        <family val="2"/>
        <charset val="238"/>
        <scheme val="minor"/>
      </rPr>
      <t xml:space="preserve">Regał zamykany: </t>
    </r>
    <r>
      <rPr>
        <sz val="8"/>
        <rFont val="Calibri"/>
        <family val="2"/>
        <charset val="238"/>
        <scheme val="minor"/>
      </rPr>
      <t>dzielony na dwie pary drzwi o wymiarach: szer. 40 cm wys. 184cm gł. 40 cm (+/- 2cm);  wykonany z płyty meblowej, obustronnie laminowanej; wszystkie krawędzie boczne wykończone doklejką PCV o grubości 2mm;  uchwyty metalowe srebrne; wieńce górne i dolne oraz półki o grubości 25 mm, obrzeże 3 mm; ściany boczne o grubości 18 mm; wszystkie półki płytowe o grubości min. 18 mm, obrzeże 2 mm; górny i dolny moduł zamykany drzwiczkami na zamek (min. 2szt); tylna ściana wykonana z płyty HDF;Kolor okleiny dąb sonoma - D3025 lub równoważna; rysunek poglądowy</t>
    </r>
  </si>
  <si>
    <r>
      <rPr>
        <b/>
        <u/>
        <sz val="8"/>
        <rFont val="Calibri"/>
        <family val="2"/>
        <charset val="238"/>
      </rPr>
      <t xml:space="preserve"> Szafa biurowa półotwarta</t>
    </r>
    <r>
      <rPr>
        <sz val="8"/>
        <rFont val="Calibri"/>
        <family val="2"/>
        <charset val="238"/>
      </rPr>
      <t xml:space="preserve"> o wymiarach: wys. 184cm, gł. 40 cm, szer. 80 cm (+/- 2cm); Szafa wykonana z płyty meblowej, obustronnie laminowanej; wszystkie krawędzie boczne wykończone doklejką PCV o grubości 2mm;  uchwyty metalowe srebrne; wieńce górne i dolne oraz półki o grubości 25 mm, obrzeże 3 mm; ściany boczne o grubości 18 mm; wszystkie półki płytowe o grubości min. 18 mm, obrzeże 2 mm; górny moduł szafy otwarty z półkami, dolny moduł zamykany drzwiczkami na zamek; tylna ściana wykonana z płyty HDF;Kolor okleiny dąb sonoma - D3025 lub równoważna; rysunek poglądowy</t>
    </r>
  </si>
  <si>
    <r>
      <rPr>
        <b/>
        <u/>
        <sz val="8"/>
        <rFont val="Calibri"/>
        <family val="2"/>
        <charset val="238"/>
        <scheme val="minor"/>
      </rPr>
      <t>Regał z półkami otwarty</t>
    </r>
    <r>
      <rPr>
        <sz val="8"/>
        <rFont val="Calibri"/>
        <family val="2"/>
        <charset val="238"/>
        <scheme val="minor"/>
      </rPr>
      <t>: 5-półek,  o wymiarach: wys. 184cm, gł. 40cm, szer. 60 cm (+/- 2cm); wykonany z płyty meblowej, obustronnie laminowanej; wszystkie krawędzie boczne wykończone doklejką PCV o grubości 2mm;  wieńce górne i dolne o grubości 25 mm, obrzeże 3 mm; ściany boczne o grubości 18 mm; wszystkie półki płytowe o grubości min. 18 mm, obrzeże 2 mm; tylna ściana wykonana z płyty HDF ; kolor płyty meblowej dąb sonoma - D3025 lub równoważny; rysunek poglądowy</t>
    </r>
  </si>
  <si>
    <r>
      <rPr>
        <b/>
        <u/>
        <sz val="8"/>
        <rFont val="Calibri"/>
        <family val="2"/>
        <charset val="238"/>
        <scheme val="minor"/>
      </rPr>
      <t>Szafa ubraniowa dwudrzwiowa</t>
    </r>
    <r>
      <rPr>
        <sz val="8"/>
        <rFont val="Calibri"/>
        <family val="2"/>
        <charset val="238"/>
        <scheme val="minor"/>
      </rPr>
      <t xml:space="preserve"> o wymiarach: szerokość 80cm, głębokość 60cm, wysokość 184 cm (+/- 2cm); szafa wykonana z płyty meblowej obustronnie laminowanej, odpornej na ścieranie, działanie światła; grubość płyty meblowej:  korpus, cokół, fronty - 18 mm; wieniec górny i dolny, półka - 25 mm; szafa wyposażona w górnej części w półkę z drążkiem na wieszaki; szafa zamykana frontami w okleinie drewnopodobnej, wyposażona w zamek (min. 2 kluczyki); wszystkie krawędzie zabezpieczone trwałym obrzeżem w kolorze płyty; uchwyt w kolorze srebrnym; tylna ściana wykonana z płyty HDF; kolor płyty meblowej dąb sonoma - D3025 lub równoważny; rysunek poglądowy</t>
    </r>
  </si>
  <si>
    <r>
      <rPr>
        <b/>
        <u/>
        <sz val="8"/>
        <rFont val="Calibri"/>
        <family val="2"/>
        <charset val="238"/>
        <scheme val="minor"/>
      </rPr>
      <t>Regał z półkami otwarty</t>
    </r>
    <r>
      <rPr>
        <sz val="8"/>
        <rFont val="Calibri"/>
        <family val="2"/>
        <charset val="238"/>
        <scheme val="minor"/>
      </rPr>
      <t>: 5-półek,  o wymiarach: wys. 184cm, gł. 35cm, szer. 50 cm (+/- 2cm); wykonany z płyty meblowej, obustronnie laminowanej; wszystkie krawędzie boczne wykończone doklejką PCV o grubości 2mm;  wieńce górne i dolne o grubości 25 mm, obrzeże 3 mm; ściany boczne o grubości 18 mm; wszystkie półki płytowe o grubości min. 18 mm, obrzeże 2 mm; tylna ściana wykonana z płyty HDF ; kolor płyty meblowej dąb sonoma - D3025 lub równoważny; rysunek poglądowy</t>
    </r>
  </si>
  <si>
    <r>
      <rPr>
        <b/>
        <u/>
        <sz val="8"/>
        <rFont val="Calibri"/>
        <family val="2"/>
        <charset val="238"/>
        <scheme val="minor"/>
      </rPr>
      <t>szafa ubraniowa jednodrzwiowa</t>
    </r>
    <r>
      <rPr>
        <sz val="8"/>
        <rFont val="Calibri"/>
        <family val="2"/>
        <charset val="238"/>
        <scheme val="minor"/>
      </rPr>
      <t xml:space="preserve"> o wymiarach:   o wymiarach: szerokość 60cm, głębokość 40cm, wysokość 184 cm (+/- 2cm); szafa wykonana z płyty meblowej obustronnie laminowanej, odpornej na ścieranie, działanie światła; grubość płyty meblowej:  korpus, cokół, fronty - 18 mm; wieniec górny i dolny, półka - 25 mm; szafa wyposażona w górnej części w półkę z drążkiem na wieszaki; szafa zamykana frontem w okleinie drewnopodobnej, wyposażona w zamek (min. 2 kluczyki); wszystkie krawędzie zabezpieczone trwałym obrzeżem w kolorze płyty; uchwyt w kolorze srebrnym; tylna ściana wykonana z płyty HDF; Kolor okleiny dąb sonoma - D3025 lub równoważna ; rysunek poglądowy</t>
    </r>
  </si>
  <si>
    <t>Zadanie nr 4</t>
  </si>
  <si>
    <r>
      <rPr>
        <b/>
        <u/>
        <sz val="8"/>
        <rFont val="Calibri"/>
        <family val="2"/>
        <charset val="238"/>
        <scheme val="minor"/>
      </rPr>
      <t xml:space="preserve">Fotel tapicerowany: </t>
    </r>
    <r>
      <rPr>
        <sz val="8"/>
        <rFont val="Calibri"/>
        <family val="2"/>
        <charset val="238"/>
        <scheme val="minor"/>
      </rPr>
      <t>pikowane oparcie; Zamawiający dopuszcza różnicę w wymiarach: +/- 2 cm; Szerokość całkowita: 80 cm
Wysokość całkowita: 97 cm
Głębokość całkowita: 89 cm
Głębokość siedziska: 56 cm
Wysokość do siedziska: 43 cm
Siedzisko - rodzaj materiału: tkanina typu velvet ; Stelaż nóg - rodzaj stelaża: 4 nogi
Kolor nóg: Czarny/ w kolorze drewna (bukowe); Stelaż nóg - rodzaj materiału: drewno; Kolor tapicerki: min. 5 kolorów do wyboru w tym: granatowy, zielony, szary ;  typu fotel ANGEL KR09 lub równoważny;</t>
    </r>
  </si>
  <si>
    <t>szt</t>
  </si>
  <si>
    <t>Zadanie nr 5</t>
  </si>
  <si>
    <t xml:space="preserve">Nr sprawy: 22/MEB/DCZP/2024 /P                                                               </t>
  </si>
  <si>
    <r>
      <rPr>
        <b/>
        <u/>
        <sz val="8"/>
        <rFont val="Calibri"/>
        <family val="2"/>
        <charset val="238"/>
        <scheme val="minor"/>
      </rPr>
      <t>Regał z półkami otwarty</t>
    </r>
    <r>
      <rPr>
        <sz val="8"/>
        <rFont val="Calibri"/>
        <family val="2"/>
        <charset val="238"/>
        <scheme val="minor"/>
      </rPr>
      <t>: 5-półek,  o wymiarach: wys. 184cm, gł. 40cm, szer. 40 cm (+/- 2cm); wykonany z płyty meblowej, obustronnie laminowanej; wszystkie krawędzie boczne wykończone doklejką PCV o grubości 2mm;  wieńce górne i dolne o grubości 25 mm, obrzeże 3 mm; ściany boczne o grubości 18 mm; wszystkie półki płytowe o grubości min. 18 mm, obrzeże 2 mm; tylna ściana wykonana z płyty HDF ; kolor płyty meblowej dąb sonoma - D3025 lub równoważny; rysunek poglądowy</t>
    </r>
  </si>
  <si>
    <r>
      <rPr>
        <b/>
        <u/>
        <sz val="8"/>
        <rFont val="Calibri"/>
        <family val="2"/>
        <charset val="238"/>
        <scheme val="minor"/>
      </rPr>
      <t>Stolik kwadratowy</t>
    </r>
    <r>
      <rPr>
        <sz val="8"/>
        <rFont val="Calibri"/>
        <family val="2"/>
        <charset val="238"/>
        <scheme val="minor"/>
      </rPr>
      <t xml:space="preserve"> o wymiarach blatu 80cmx80 cm, wysokość 76 cm (+/- 1 cm), Blat wykonany z płyty melaminowanej o grubości min. 25mm; nogi/podstawa wykonana z czterech metalowych nóg, wytrzymałych, stabilnych , malowane proszkowo na kolor czarny lub chromowane , odporne na środki czystości, zabezpieczone przed zarysowaniem podłóg;  takie jak na zdjęciu poglądowym; blat z płyty w kolorze: dąb sonoma - D3025 lub równoważna, rockford jasny; rysunek poglądowy;</t>
    </r>
  </si>
  <si>
    <r>
      <rPr>
        <b/>
        <u/>
        <sz val="8"/>
        <rFont val="Calibri"/>
        <family val="2"/>
        <charset val="238"/>
      </rPr>
      <t>BIURKO JEDNOOSOBOWE wolnostojące</t>
    </r>
    <r>
      <rPr>
        <sz val="8"/>
        <rFont val="Calibri"/>
        <family val="2"/>
        <charset val="238"/>
      </rPr>
      <t xml:space="preserve">  o wymiarach: długość 160 cm; głębokość 70 cm,  wysokość 76 (+/-2 cm); blat wykonany z płyty wiórowej, trzywarstwowej o gr. min. 25 mm, obustronnie melaminowanej; wszystkie krawędzie zabezpieczone obrzeżem PCV o gr. min. 2 mm; stelaż o konstrukcji z płyty meblowej tej samej co blat, zakończone regulatorem o zakresie regulacji od 0 - 20mm; osłona z płyty meblowej przymontowana trwale do przedniej krawędzi blatu biurka w kolorze mebla,  zakrywająca ½ wysokości mebla; Łączenie osłony do biurka w sposób niewidoczny i na równym poziomie wysokości; Kolor okleiny: Orzech toskania D2453BS Swiss Krono lub równoważny</t>
    </r>
  </si>
  <si>
    <r>
      <rPr>
        <b/>
        <u/>
        <sz val="8"/>
        <rFont val="Calibri"/>
        <family val="2"/>
        <charset val="238"/>
        <scheme val="minor"/>
      </rPr>
      <t xml:space="preserve">Stolik niski: </t>
    </r>
    <r>
      <rPr>
        <sz val="8"/>
        <rFont val="Calibri"/>
        <family val="2"/>
        <charset val="238"/>
        <scheme val="minor"/>
      </rPr>
      <t xml:space="preserve"> o wymiarach 50cm x 50cm , wysokość: 50 cm (+/- 2cm); blat wykonany z płyty meblowej o grubości min. 25mm; PROFIL STALOWY 60x20mm; CZARNY MAT drobna struktura; spawy szlifowane na gładko; blat z płyty w kolorze: dąb sonoma - D3025 lub równoważna, rockford jasny; rysunek poglądowy;</t>
    </r>
  </si>
  <si>
    <r>
      <rPr>
        <b/>
        <u/>
        <sz val="8"/>
        <rFont val="Calibri"/>
        <family val="2"/>
        <charset val="238"/>
        <scheme val="minor"/>
      </rPr>
      <t xml:space="preserve">Sofa 2 - osobowa: </t>
    </r>
    <r>
      <rPr>
        <sz val="8"/>
        <rFont val="Calibri"/>
        <family val="2"/>
        <charset val="238"/>
        <scheme val="minor"/>
      </rPr>
      <t xml:space="preserve">Wysokość: 75cm, Szerokość: 144 cm; Głąbokość: 69 cm; Siedzisko wysokość: 43 cm; Siedzisko szerokość: 107cm; Siedzisko głębokość: 53 cm; Nóżki wysokość: 22cm; Zamawiający dopuszcza różnicę w wymiarach +/- 2cm; Wykonanie siedziska: sprężyny faliste, tkanina typu velvet lub równoważna,lub równoważna, plamoodporna, wysoka klasa ścieralności; pianka wysokoelastyczna HR; Wykonanie oparcia: tkanina typu velvet,lub równoważna, plamoodporna, wysoka klasa ścieralności; pianka wysokoelastyczna HR; Bez pojemnika na pościel; bez funkcji spania; Nóżki z drewna w kolorze czarnym;  Kolor tapicerki: min. 5 kolorów do wyboru w tym: granatowy i szary;  typu sofa dwuosobowa voltana sesley lub równoważna </t>
    </r>
  </si>
  <si>
    <r>
      <rPr>
        <b/>
        <u/>
        <sz val="8"/>
        <rFont val="Calibri"/>
        <family val="2"/>
        <charset val="238"/>
        <scheme val="minor"/>
      </rPr>
      <t>Sofa 3 - osobowa:</t>
    </r>
    <r>
      <rPr>
        <b/>
        <sz val="8"/>
        <rFont val="Calibri"/>
        <family val="2"/>
        <charset val="238"/>
        <scheme val="minor"/>
      </rPr>
      <t xml:space="preserve"> </t>
    </r>
    <r>
      <rPr>
        <sz val="8"/>
        <rFont val="Calibri"/>
        <family val="2"/>
        <charset val="238"/>
        <scheme val="minor"/>
      </rPr>
      <t xml:space="preserve">Wysokość: 75cm, Szerokość: 184 cm; Głąbokość: 69 cm; 
Siedzisko wysokość: 43 cm; Siedzisko szerokość: 146cm; Siedzisko głębokość: 53 cm; Nóżki wysokość: 22cm; Zamawiający dopuszcza różnicę w wymiarach +/- 2cm; Wykonanie siedziska: sprężyny faliste, tkanina typu velvet lub równoważna, plamoodporna, wysoka klasa ścieralności; pianka wysokoelastyczna HR; Wykonanie oparcia: tkanina typu velvet lub równoważna, plamoodporna, wysoka klasa ścieralności; pianka wysokoelastyczna HR; Bez pojemnika na pościel; bez funkcji spania; Nóżki z drewna w kolorze czarnym; Kolor tapicerki: min. 5 kolorów do wyboru w tym: granatowy i szary; typu sofa trzyosobowa voltana sesley lub równoważna </t>
    </r>
  </si>
  <si>
    <t xml:space="preserve">Nr sprawy: 22/MEB/DCZP/2024/P                                                               </t>
  </si>
  <si>
    <t xml:space="preserve">Nr sprawy:22/MEB/DCZP/2024 /P                                                               </t>
  </si>
  <si>
    <r>
      <rPr>
        <b/>
        <sz val="9"/>
        <rFont val="Calibri"/>
        <family val="2"/>
        <charset val="238"/>
        <scheme val="minor"/>
      </rPr>
      <t>Krzesło -</t>
    </r>
    <r>
      <rPr>
        <sz val="9"/>
        <rFont val="Calibri"/>
        <family val="2"/>
        <charset val="238"/>
        <scheme val="minor"/>
      </rPr>
      <t xml:space="preserve"> jednoczęściowe formowane ze 
wzmocnionego polipropylenu, bez
części odkręcanych i demontowanych. Krawędzie 
zaokrąglone.Zaprojektowane do ciągłego intensywnego użytkowania; Wysokość siedziska: 460 mm
Szerokość siedziska: 365 mm; 
Głębokość siedziska: 378 mm; 
Wysokość całkowita: 800 mm
Głębokość całkowita:  515 mm
Szerokość całkowita: 500 mm
Udźwig: min. 150 kg
Waga: 3,6 kg
W 100% nadaje się do recyklingu; Siedzisko ergonomiczne z opadającą krawędzią. 
Elastyczne oparcie z otworem wentylacyjnym w dolnej jego części
Odporne na uszkodzenia mechaniczne. Odporne na uderzenia. Stabilna konstrukcja uniemożliwia “bujanie się” ; Odporne na plamy, łatwe do czyszczenia.
Moliwość użytkowania wewnątrz jak i na zwenątrz
 Możliwość wyboru spośród  min. 10 kolorów (uzgodnione z Zamawiającym przed dostawą); Spełnia normę EN 1729 część 1 i 2, BSEN 16139: 2013 poziom 2</t>
    </r>
  </si>
  <si>
    <r>
      <rPr>
        <b/>
        <u/>
        <sz val="8"/>
        <rFont val="Calibri"/>
        <family val="2"/>
        <charset val="238"/>
      </rPr>
      <t>Kontener biurowy z szufladą i otwieraną szafką</t>
    </r>
    <r>
      <rPr>
        <sz val="8"/>
        <rFont val="Calibri"/>
        <family val="2"/>
        <charset val="238"/>
      </rPr>
      <t xml:space="preserve"> w dolnej cześci o wymiarach: wys. 54cm, szer. 45 cm, głębokość 38cm; wykonany z płyty wiórowej trzywarstwowej pokrytej obustronnie melaminą : boki z boczną listwą dystansową o szerokości 18 mm z tworzywa PCV; wieniec dolny wyposażony w 4 kółka jezdne w tym dwa z hamulcem; ścianka tylna wpuszczana między korpusy zewnętrzne zlicowane z ich krawędziami i mocowane na kołki drewniane; szuflada i szafk azamykana na klucz ( min. 2 szt.); uchwyty w kolorze srebrnym do wyboru przed złożeniem zamówienia min. 4 do wyboru; szuflady wysuwane na prowadnicach rolkowych; wszystkie obrzeża oklejone taśmą PCV o grubości 2 mm i szerokości odpowiadającej grubości zastosowanej płyty (wieńce górne oklejone PCV gr. 2 mm, pozostałe elementy oklejone PCV gr. 0,8mm; kółka plastikowe; Kolor okleiny płyta meblowa dąb sonoma - D3025 lub równoważny</t>
    </r>
  </si>
  <si>
    <r>
      <rPr>
        <b/>
        <u/>
        <sz val="8"/>
        <color theme="1"/>
        <rFont val="Calibri"/>
        <family val="2"/>
        <charset val="238"/>
      </rPr>
      <t>Kontener biurowy 3 szufladowy na kółkach</t>
    </r>
    <r>
      <rPr>
        <sz val="8"/>
        <color theme="1"/>
        <rFont val="Calibri"/>
        <family val="2"/>
        <charset val="238"/>
      </rPr>
      <t xml:space="preserve"> o wymiarach: szer. 43 cm x gł. 50 cm x h 76 cm (+ - 2 cm);  wykonany z płyty wiórowej trzywarstwowej pokrytej obustronnie melaminą : boki z boczną listwą dystansową o szerokości 18 mm z tworzywa PCV; wieniec dolny wyposażony w 4 kółka jezdne w tym dwa z hamulcem; ścianka tylna wpuszczana między korpusy zewnętrzne zlicowane z ich krawędziami i mocowane na kołki drewniane; 3 szuflady zamykane zamkiem centralnym z kluczykiem (min. 2 szt.);  uchwyty w kolorze srebrnym do wyboru przed złożeniem zamówienia min. 4 do wyboru; szuflady wysuwane na prowadnicach rolkowych; wszystkie obrzeża oklejone taśmą PCV o grubości 2 mm i szerokości odpowiadającej grubości zastosowanej płyty (wieńce górne oklejone PCV gr. 2 mm, pozostałe elementy oklejone PCV gr. 0,8mm; kółka plastikowe; Kolor okleiny do wyboru dąb sonoma - D3025 lub równoważny; rysunek poglądowy</t>
    </r>
  </si>
  <si>
    <r>
      <rPr>
        <b/>
        <u/>
        <sz val="8"/>
        <color theme="1"/>
        <rFont val="Calibri"/>
        <family val="2"/>
        <charset val="238"/>
      </rPr>
      <t xml:space="preserve">Kontener biurowy 4 szufladowy na kółkach </t>
    </r>
    <r>
      <rPr>
        <sz val="8"/>
        <color theme="1"/>
        <rFont val="Calibri"/>
        <family val="2"/>
        <charset val="238"/>
      </rPr>
      <t>o wymiarach: szer. 43 cm x gł. 50 cm x h 76 cm (+ - 2 cm);  wykonany z płyty wiórowej trzywarstwowej pokrytej obustronnie melaminą : boki z boczną listwą dystansową o szerokości 18 mm z tworzywa PCV; wieniec dolny wyposażony w 4 kółka jezdne w tym dwa z hamulcem; ścianka tylna wpuszczana między korpusy zewnętrzne zlicowane z ich krawędziami i mocowane na kołki drewniane; 4 szuflady zamykane zamkiem centralnym z kluczykiem (min. 2 szt.);  uchwyty w kolorze srebrnym do wyboru przed złożeniem zamówienia min. 4 do wyboru; szuflady wysuwane na prowadnicach rolkowych; wszystkie obrzeża oklejone taśmą PCV o grubości 2 mm i szerokości odpowiadającej grubości zastosowanej płyty (wieńce górne oklejone PCV gr. 2 mm, pozostałe elementy oklejone PCV gr. 0,8mm; kółka plastikowe; Kolor okleiny do wyboru dąb sonoma - D3025 lub równoważne; rysunek poglądowy</t>
    </r>
  </si>
  <si>
    <r>
      <rPr>
        <b/>
        <u/>
        <sz val="8"/>
        <color theme="1"/>
        <rFont val="Calibri"/>
        <family val="2"/>
        <charset val="238"/>
        <scheme val="minor"/>
      </rPr>
      <t>Stolik okrągły</t>
    </r>
    <r>
      <rPr>
        <sz val="8"/>
        <color theme="1"/>
        <rFont val="Calibri"/>
        <family val="2"/>
        <charset val="238"/>
        <scheme val="minor"/>
      </rPr>
      <t xml:space="preserve"> o średnicy 70cm, wysokość: 76cm (+/- 2cm); blat wykonany z płyty melaminowanej o grubości min. 25mm; podstawa/nogi z płyty melaminowanej  - rysunek poglądowy; Kolor okleiny dąb sonoma D3025 lub równoważna;  rysunek poglądowy</t>
    </r>
  </si>
  <si>
    <r>
      <rPr>
        <b/>
        <u/>
        <sz val="8"/>
        <color theme="1"/>
        <rFont val="Calibri"/>
        <family val="2"/>
        <charset val="238"/>
        <scheme val="minor"/>
      </rPr>
      <t>Szafa biurowa dwudrzwiowa o wymiarach</t>
    </r>
    <r>
      <rPr>
        <b/>
        <sz val="8"/>
        <color theme="1"/>
        <rFont val="Calibri"/>
        <family val="2"/>
        <charset val="238"/>
        <scheme val="minor"/>
      </rPr>
      <t xml:space="preserve">: </t>
    </r>
    <r>
      <rPr>
        <sz val="8"/>
        <color theme="1"/>
        <rFont val="Calibri"/>
        <family val="2"/>
        <charset val="238"/>
        <scheme val="minor"/>
      </rPr>
      <t>szerokość 80cm, wysokość: 184 cm, głębokość 40cm (+/- 2 cm); 4-półkowa  z regulacją wysokości; szafa wykonana z płyty meblowej obustronnie laminowanej, odpornej na ścieranie, działanie światła; grubość płyty meblowej:  korpus, cokół, fronty - 18 mm; wieniec górny i dolny, półki - 25 mm;  wszystkie krawędzie zabezpieczone trwałym obrzeżem w kolorze płyty;uchwyty w kolorze srebrnym do wyboru przed złożeniem zamówienia min. 4 do wyboru;  wyposażona w zamek (min. 2 kluczyki);tylna ściana wykonana z płyty HDF; kolor okleiny do wyboru: rockford jasny,  Orzech toskania D2453BS Swiss Krono lub równoważny ; rysunek poglądowy</t>
    </r>
  </si>
  <si>
    <r>
      <rPr>
        <b/>
        <u/>
        <sz val="8"/>
        <color theme="1"/>
        <rFont val="Calibri"/>
        <family val="2"/>
        <charset val="238"/>
      </rPr>
      <t xml:space="preserve">Kontener biurowy 3 szufladowy na kółkach </t>
    </r>
    <r>
      <rPr>
        <sz val="8"/>
        <color theme="1"/>
        <rFont val="Calibri"/>
        <family val="2"/>
        <charset val="238"/>
      </rPr>
      <t xml:space="preserve">o wymiarach: szer. 40 cm x gł. 50 cm x h 64 cm;  wykonany z płyty wiórowej trzywarstwowej pokrytej obustronnie melaminą : boki z boczną listwą dystansową o szerokości 18 mm z tworzywa PCV; wieniec dolny wyposażony w 4 kółka jezdne w tym dwa z hamulcem; ścianka tylna wpuszczana między korpusy zewnętrzne zlicowane z ich krawędziami i mocowane na kołki drewniane; 3 szuflady zamykane zamkiem centralnym z kluczykiem (min. 2 szt.);  uchwyty w kolorze srebrnym do wyboru przed złożeniem zamówienia min. 4 do wyboru; szuflady wysuwane na prowadnicach rolkowych; wszystkie obrzeża oklejone taśmą PCV o grubości 2 mm i szerokości odpowiadającej grubości zastosowanej płyty (wieńce górne oklejone PCV gr. 2 mm, pozostałe elementy oklejone PCV gr. 0,8mm; kółka plastikowe; </t>
    </r>
    <r>
      <rPr>
        <b/>
        <sz val="8"/>
        <color theme="1"/>
        <rFont val="Calibri"/>
        <family val="2"/>
        <charset val="238"/>
      </rPr>
      <t xml:space="preserve">Kolor okleiny płyta meblowa rockford jasny K085  lub równoważne ; rysunek poglądowy </t>
    </r>
  </si>
  <si>
    <r>
      <rPr>
        <b/>
        <u/>
        <sz val="8"/>
        <rFont val="Calibri"/>
        <family val="2"/>
        <charset val="238"/>
      </rPr>
      <t>BIURKO JEDNOOSOBOWE wolnostojące</t>
    </r>
    <r>
      <rPr>
        <sz val="8"/>
        <rFont val="Calibri"/>
        <family val="2"/>
        <charset val="238"/>
      </rPr>
      <t xml:space="preserve"> o wymiarach: długość 120 cm; głębokość 70 cm,  wysokość 76 (+/-2 cm); blat wykonany z płyty wiórowej, trzywarstwowej o gr. min. 25 mm, obustronnie melaminowanej; wszystkie krawędzie zabezpieczone obrzeżem PCV o gr. min. 2 mm; stelaż o konstrukcji z płyty meblowej tej samej co blat, zakończone regulatorem o zakresie regulacji od 0 - 20mm; osłona z płyty meblowej przymontowana trwale do przedniej krawędzi blatu biurka w kolorze mebla,  zakrywająca ½ wysokości mebla; Łączenie osłony do biurka w sposób niewidoczny i na równym poziomie wysokości; Kolor okleiny do wyboru: dąb sonoma - D3025 lub równoważny/ rockford jasny K085 lub równoważny/ olcha lub równoważny ; rysunek poglądowy</t>
    </r>
  </si>
  <si>
    <r>
      <rPr>
        <b/>
        <u/>
        <sz val="8"/>
        <color theme="1"/>
        <rFont val="Calibri"/>
        <family val="2"/>
        <charset val="238"/>
        <scheme val="minor"/>
      </rPr>
      <t xml:space="preserve"> Szafka zamykana z półkami</t>
    </r>
    <r>
      <rPr>
        <sz val="8"/>
        <color theme="1"/>
        <rFont val="Calibri"/>
        <family val="2"/>
        <charset val="238"/>
        <scheme val="minor"/>
      </rPr>
      <t>: o wymiarach wys. 114 cm,  szer.  80cm,  gł. 40 cm (+/- 2cm) ; wykonana z płyty meblowej obustronnie laminowanej, odpornej na ścieranie, działanie światła; grubość płyty meblowej:  korpus, cokół, fronty - 18 mm; wieniec górny i dolny, półka - 25 mm; zamykana na klucz (min. 2 kluczyki); wszystkie krawędzie zabezpieczone trwałym obrzeżem w kolorze płyty; uchwyty w kolorze srebrnym do wyboru przed złożeniem zamówienia min. 4 do wyboru; tylna ściana wykonana z płyty HDF;  Kolor okleiny dąb sonoma - D3025 lub równoważna, rockford jasny K085 lub równoważna; rysunek poglądowy</t>
    </r>
  </si>
  <si>
    <r>
      <rPr>
        <b/>
        <u/>
        <sz val="8"/>
        <color theme="1"/>
        <rFont val="Calibri"/>
        <family val="2"/>
        <charset val="238"/>
        <scheme val="minor"/>
      </rPr>
      <t xml:space="preserve">Zestaw meblowy nr 1 : </t>
    </r>
    <r>
      <rPr>
        <sz val="8"/>
        <color theme="1"/>
        <rFont val="Calibri"/>
        <family val="2"/>
        <charset val="238"/>
        <scheme val="minor"/>
      </rPr>
      <t xml:space="preserve">
- 1szt. szafka stojąca zamykana dwoma frontami z półkami szer. 60cm x gł. 52 cm x wys. 82cm; 
- 1 szt. szafka stojąca zamykana z  jedną szufladą w górnej części, w dolnej fronty; szer.80cm x gł. 52 x wys. 82; 
- 1 szt. szafka wisząca zamykana dwoma frontami szer. 60 cm x wys. 72 cm x gł.32 cm; 
- 1 szt. szafki wisząca wys. 72cm x szer. 30 cm x gł. 32cm; 
-wszystkie szafki/szuflady zamykane na klucz 
- Blat laminowany kompatybilny na długość zabudowy meblowej na szafkach stojących o grubości min. 3cm; kolor blatu: Antracyt Kronospan 164 lub równoważny 
- Zabudowa znajdować się będzie na jednej ścianie w jednym ciągu;
- wszystkie szafki i szuflady wyposażone w zamek (min. 2 kluczyki), fronty z uchwytami (min. 5 rodzajów do wyboru w tym srebrny satynowy) płyta meblowa w kolorze: rockford jasny K085, wykonane z płyty meblowej obustronnie laminowanej, odpornej na ścieranie, działanie światła; grubość płyty meblowej:  korpus, cokół, fronty - 18 mm; wieniec górny i dolny, półka min. 20 mm;</t>
    </r>
  </si>
  <si>
    <r>
      <rPr>
        <b/>
        <u/>
        <sz val="8"/>
        <color theme="1"/>
        <rFont val="Calibri"/>
        <family val="2"/>
        <charset val="238"/>
      </rPr>
      <t xml:space="preserve">Kontener biurowy 3 szufladowy na kółkach </t>
    </r>
    <r>
      <rPr>
        <sz val="8"/>
        <color theme="1"/>
        <rFont val="Calibri"/>
        <family val="2"/>
        <charset val="238"/>
      </rPr>
      <t xml:space="preserve">o wymiarach: szer. 43 cm x gł. 50 cm x h 62 cm (+ - 2 cm);  wykonany z płyty wiórowej trzywarstwowej pokrytej obustronnie melaminą : boki z boczną listwą dystansową o szerokości 18 mm z tworzywa PCV; wieniec dolny wyposażony w 4 kółka jezdne w tym dwa z hamulcem; ścianka tylna wpuszczana między korpusy zewnętrzne zlicowane z ich krawędziami i mocowane na kołki drewniane; 3 szuflady zamykane zamkiem centralnym z kluczykiem (min. 2 szt.);  uchwyty w kolorze srebrnym do wyboru przed złożeniem zamówienia min. 4 do wyboru; szuflady wysuwane na prowadnicach rolkowych; wszystkie obrzeża oklejone taśmą PCV o grubości 2 mm i szerokości odpowiadającej grubości zastosowanej płyty (wieńce górne oklejone PCV gr. 2 mm, pozostałe elementy oklejone PCV gr. 0,8mm; kółka plastikowe; Kolor okleiny  płyty meblowej do wyboru: dąb sonoma - D3025,  rockford jasny K085, Orzech toskania D2453BS Swiss Krono,  orzech select ciemny K009 lub równoważne ; rysunek poglądowy </t>
    </r>
  </si>
  <si>
    <r>
      <rPr>
        <b/>
        <u/>
        <sz val="8"/>
        <color theme="1"/>
        <rFont val="Calibri"/>
        <family val="2"/>
        <charset val="238"/>
        <scheme val="minor"/>
      </rPr>
      <t>Zestaw meblowy nr 2:</t>
    </r>
    <r>
      <rPr>
        <sz val="8"/>
        <color theme="1"/>
        <rFont val="Calibri"/>
        <family val="2"/>
        <charset val="238"/>
        <scheme val="minor"/>
      </rPr>
      <t xml:space="preserve">
- 2 szt. szafka stojąca z jedną szufladą i szafkami o wymiarach wys. 82cm, szer. 80 cm, gł. 52cm, 
- 3 szt. szafki wiszące o wymiarach: wys. 72 cm, szer. 40, gł. 40 cm
- Blat laminowany kompatybilny na długość zabudowy meblowej na szafkach stojących o grubości min. 3cm; kolor blatu: jasny grafit
-wszystkie szafki/szuflady zamykane na klucz
- Zabudowa znajdować się będzie na jednej ścianie w jednym ciągu;
- wszystkie szafki i szuflady wyposażone w zamek (min. 2 kluczyki), fronty z uchwytami (min. 5 rodzajów do wyboru w tym srebrny satynowy) płyta meblowa w kolorze: dąb sonoma D3025, wykonane z płyty meblowej obustronnie laminowanej, odpornej na ścieranie, działanie światła; grubość płyty meblowej:  korpus, cokół, fronty - 18 mm; wieniec górny i dolny, półka min. 20 mm;</t>
    </r>
  </si>
  <si>
    <r>
      <rPr>
        <b/>
        <u/>
        <sz val="8"/>
        <color theme="1"/>
        <rFont val="Calibri"/>
        <family val="2"/>
        <charset val="238"/>
      </rPr>
      <t>BIURKO JEDNOOSOBOWE wolnostojące</t>
    </r>
    <r>
      <rPr>
        <sz val="8"/>
        <color theme="1"/>
        <rFont val="Calibri"/>
        <family val="2"/>
        <charset val="238"/>
      </rPr>
      <t xml:space="preserve"> o wymiarach: długość  130cm,  głębokość 70cm,  wysokość 76 (+/-2 cm); blat wykonany z płyty wiórowej, trzywarstwowej o gr. min. 25 mm, obustronnie melaminowanej; wszystkie krawędzie zabezpieczone obrzeżem PCV o gr. min. 2 mm; stelaż o konstrukcji z płyty meblowej tej samej co blat, zakończone regulatorem o zakresie regulacji od 0 - 20mm; osłona z płyty meblowej przymontowana trwale do przedniej krawędzi blatu biurka w kolorze mebla,  zakrywająca ½ wysokości mebla; Łączenie osłony do biurka w sposób niewidoczny i na równym poziomie wysokości;   Kolor okleiny do wyboru: dąb sonoma - D3025 lub równoważny</t>
    </r>
  </si>
  <si>
    <r>
      <rPr>
        <b/>
        <u/>
        <sz val="8"/>
        <rFont val="Calibri"/>
        <family val="2"/>
        <charset val="238"/>
        <scheme val="minor"/>
      </rPr>
      <t xml:space="preserve">Stolik niski: </t>
    </r>
    <r>
      <rPr>
        <sz val="8"/>
        <rFont val="Calibri"/>
        <family val="2"/>
        <charset val="238"/>
        <scheme val="minor"/>
      </rPr>
      <t xml:space="preserve"> o wymiarach 50cm x 50cm , wysokość: 60 cm (+/- 2cm); blat wykonany z płyty meblowej o grubości min. 25mm; PROFIL STALOWY 60x20mm; CZARNY MAT drobna struktura; spawy szlifowane na gładko;  blat z płyty w kolorze: orzech select ciemny K009 lub równoważna; rysunek poglądowy;</t>
    </r>
  </si>
  <si>
    <r>
      <rPr>
        <b/>
        <u/>
        <sz val="8"/>
        <color theme="1"/>
        <rFont val="Calibri"/>
        <family val="2"/>
        <charset val="238"/>
        <scheme val="minor"/>
      </rPr>
      <t>Regał półotwarty</t>
    </r>
    <r>
      <rPr>
        <sz val="8"/>
        <color theme="1"/>
        <rFont val="Calibri"/>
        <family val="2"/>
        <charset val="238"/>
        <scheme val="minor"/>
      </rPr>
      <t xml:space="preserve"> o wymiarach: wys. 220 cm, szer. 60cm, gł. 40 cm (+/- 2cm); Szafa wykonana z płyty meblowej, obustronnie laminowanej; wszystkie krawędzie boczne wykończone doklejką PCV o grubości 2mm;  uchwyty metalowe srebrne; wieńce górne i dolne oraz półki o grubości 25 mm, obrzeże 3 mm; ściany boczne o grubości 18 mm; wszystkie półki płytowe o grubości min. 18 mm, obrzeże 2 mm; górny moduł szafy otwarty z półkami, dolny moduł zamykany drzwiczkami na zamek; tylna ściana wykonana z płyty HDF;Kolor okleiny  orzech select ciemny K009 lub równoważna; rysunek poglądowy</t>
    </r>
  </si>
  <si>
    <r>
      <rPr>
        <b/>
        <u/>
        <sz val="8"/>
        <color theme="1"/>
        <rFont val="Calibri"/>
        <family val="2"/>
        <charset val="238"/>
        <scheme val="minor"/>
      </rPr>
      <t>Szafka zamykana z półką</t>
    </r>
    <r>
      <rPr>
        <sz val="8"/>
        <color theme="1"/>
        <rFont val="Calibri"/>
        <family val="2"/>
        <charset val="238"/>
        <scheme val="minor"/>
      </rPr>
      <t xml:space="preserve"> o wymiarach: wys. 76cm, szer. 60cm, gł. 40cm (+/- 2cm);  szafa wykonana z płyty meblowej obustronnie laminowanej, odpornej na ścieranie, działanie światła; grubość płyty meblowej:  korpus, cokół, fronty - 18 mm; wieniec górny i dolny, półki - 25 mm;  wszystkie krawędzie zabezpieczone trwałym obrzeżem w kolorze płyty;uchwyty w kolorze srebrnym do wyboru przed złożeniem zamówienia min. 4 do wyboru;  wyposażona w zamek (min. 2 kluczyki);tylna ściana wykonana z płyty HDF; kolor okleiny: orzech select ciemny K009 lub równoważny; rysunek poglądowy</t>
    </r>
  </si>
  <si>
    <r>
      <rPr>
        <b/>
        <u/>
        <sz val="8"/>
        <color theme="1"/>
        <rFont val="Calibri"/>
        <family val="2"/>
        <charset val="238"/>
        <scheme val="minor"/>
      </rPr>
      <t>Szafka zamykana z półką</t>
    </r>
    <r>
      <rPr>
        <sz val="8"/>
        <color theme="1"/>
        <rFont val="Calibri"/>
        <family val="2"/>
        <charset val="238"/>
        <scheme val="minor"/>
      </rPr>
      <t xml:space="preserve"> o wymiarach: wys. 76cm, szer. 80cm, gł. 40cm (+/- 2cm);  szafa wykonana z płyty meblowej obustronnie laminowanej, odpornej na ścieranie, działanie światła; grubość płyty meblowej:  korpus, cokół, fronty - 18 mm; wieniec górny i dolny, półki - 25 mm;  wszystkie krawędzie zabezpieczone trwałym obrzeżem w kolorze płyty;uchwyty w kolorze srebrnym do wyboru przed złożeniem zamówienia min. 4 do wyboru;  wyposażona w zamek (min. 2 kluczyki);tylna ściana wykonana z płyty HDF; kolor okleiny: orzech select ciemny K009 lub równoważny; rysunek poglądowy</t>
    </r>
  </si>
  <si>
    <r>
      <rPr>
        <b/>
        <u/>
        <sz val="8"/>
        <color theme="1"/>
        <rFont val="Calibri"/>
        <family val="2"/>
        <charset val="238"/>
        <scheme val="minor"/>
      </rPr>
      <t>Szafka zamykana z półkami  o wymiarach:</t>
    </r>
    <r>
      <rPr>
        <sz val="8"/>
        <color theme="1"/>
        <rFont val="Calibri"/>
        <family val="2"/>
        <charset val="238"/>
        <scheme val="minor"/>
      </rPr>
      <t xml:space="preserve"> wys. 117,50 cm, szer. 80cm, gł. 40cm (+/- 2cm);  szafa wykonana z płyty meblowej obustronnie laminowanej, odpornej na ścieranie, działanie światła; grubość płyty meblowej:  korpus, cokół, fronty - 18 mm; wieniec górny i dolny, półki - 25 mm;  wszystkie krawędzie zabezpieczone trwałym obrzeżem w kolorze płyty;uchwyty w kolorze srebrnym do wyboru przed złożeniem zamówienia min. 4 do wyboru;  wyposażona w zamek (min. 2 kluczyki);tylna ściana wykonana z płyty HDF; kolor okleiny: rockford jasny K085 lub równoważny; rysunek poglądowy</t>
    </r>
  </si>
  <si>
    <r>
      <rPr>
        <b/>
        <u/>
        <sz val="10"/>
        <rFont val="Calibri"/>
        <family val="2"/>
        <charset val="238"/>
      </rPr>
      <t>Materac szpitalny wraz z pokrowcem</t>
    </r>
    <r>
      <rPr>
        <sz val="10"/>
        <rFont val="Calibri"/>
        <family val="2"/>
        <charset val="238"/>
      </rPr>
      <t xml:space="preserve">, wymiary 90cmx200 cm, wysokość: 12 cm. certyfikowany wyrób medyczny. Materac musi posiadać specjalne nacięcia  typu ,,gofer". Wykonany z pianki: N2538. Sprężystość pianki poliuretanowej  musi  zapewniać podczas leżenia i zmiany pozycji równomierne rozłożenie ciężaru ciała oraz zachowanie naturalnych krzywizn kręgosłupa.  Pokrowiec z tkaniny nieprzemakalnej zmywalnej, paroprzepuszczalnej (skład poliester i poliuretan). Materiał pokrowca: trudnopalny, posiadający certyfikat na test „tlącego papierosa i płomień zapałki; temperatura prania 90 st.C; dezynfekcja parą wodną;
sterylizacja parowa w temperaturze min.120 st.C; paroprzepuszczalność: ≥ 0,2 Bar. Pokrowiec zdejmowany, posiadający zamek błyskawiczny. Parametry tkaniny:
masa powierzchniowa min: 180 [g/m²]                                            </t>
    </r>
  </si>
  <si>
    <r>
      <rPr>
        <b/>
        <u/>
        <sz val="8"/>
        <color theme="1"/>
        <rFont val="Calibri"/>
        <family val="2"/>
        <charset val="238"/>
        <scheme val="minor"/>
      </rPr>
      <t>Szafa biurowa czterodrzwiowa</t>
    </r>
    <r>
      <rPr>
        <sz val="8"/>
        <color theme="1"/>
        <rFont val="Calibri"/>
        <family val="2"/>
        <charset val="238"/>
        <scheme val="minor"/>
      </rPr>
      <t xml:space="preserve"> o wymiarach: szerokość 80cm, wysokość: 220 cm, głębokość 40cm (+/- 2 cm); 4-półkowa  z regulacją wysokości; szafa wykonana z płyty meblowej obustronnie laminowanej, odpornej na ścieranie, działanie światła; grubość płyty meblowej:  korpus, cokół, fronty - 18 mm; wieniec górny i dolny, półki - 25 mm;  wszystkie krawędzie zabezpieczone trwałym obrzeżem w kolorze płyty;uchwyty w kolorze srebrnym do wyboru przed złożeniem zamówienia min. 4 do wyboru;  wyposażona w zamek (min. 2 kluczyki);tylna ściana wykonana z płyty HDF; kolor okleiny do wyboru: rockford jasny K085 lub dąb sonoma D3025  lub równoważny; rysunek poglądowy</t>
    </r>
  </si>
  <si>
    <r>
      <rPr>
        <b/>
        <u/>
        <sz val="8"/>
        <color theme="1"/>
        <rFont val="Calibri"/>
        <family val="2"/>
        <charset val="238"/>
        <scheme val="minor"/>
      </rPr>
      <t>Szafa biurowa czterodrzwiowa</t>
    </r>
    <r>
      <rPr>
        <sz val="8"/>
        <color theme="1"/>
        <rFont val="Calibri"/>
        <family val="2"/>
        <charset val="238"/>
        <scheme val="minor"/>
      </rPr>
      <t xml:space="preserve"> o wymiarach: szerokość 80cm, wysokość: 184 cm, głębokość 40cm (+/- 2 cm); 4-półkowa  z regulacją wysokości; szafa wykonana z płyty meblowej obustronnie laminowanej, odpornej na ścieranie, działanie światła; grubość płyty meblowej:  korpus, cokół, fronty - 18 mm; wieniec górny i dolny, półki - 25 mm;  wszystkie krawędzie zabezpieczone trwałym obrzeżem w kolorze płyty;uchwyty w kolorze srebrnym do wyboru przed złożeniem zamówienia min. 4 do wyboru;  wyposażona w zamek (min. 2 kluczyki);tylna ściana wykonana z płyty HDF; kolor okleiny do wyboru: rockford jasny K085 lub równoważny; rysunek poglądowy</t>
    </r>
  </si>
  <si>
    <t>X</t>
  </si>
  <si>
    <r>
      <rPr>
        <b/>
        <u/>
        <sz val="8"/>
        <color theme="1"/>
        <rFont val="Calibri"/>
        <family val="2"/>
        <charset val="238"/>
        <scheme val="minor"/>
      </rPr>
      <t>Szafka z przesuwanymi drzwiami</t>
    </r>
    <r>
      <rPr>
        <sz val="8"/>
        <color theme="1"/>
        <rFont val="Calibri"/>
        <family val="2"/>
        <charset val="238"/>
        <scheme val="minor"/>
      </rPr>
      <t xml:space="preserve"> o wymiarach: szer. 120 cm, gł. 40 cm, wys. 80cm, szafa wykonana z płyty meblowej obustronnie laminowanej, odpornej na ścieranie, działanie światła; grubość płyty meblowej:  korpus, cokół, fronty - 18 mm osadzone na prowadnicach; wieniec górny i dolny, półka - 25 mm; szafa wyposażona w górnej części w półkę z drążkiem na wieszaki; szafa zamykana frontem w okleinie drewnopodobnej, wyposażona w zamek (min. 2 kluczyki); wszystkie krawędzie zabezpieczone trwałym obrzeżem w kolorze płyty; uchwyt w kolorze srebrnym; tylna ściana wykonana z płyty HDF; kolor okleiny czereśnia lub równoważna; rysunek poglądowy</t>
    </r>
  </si>
  <si>
    <r>
      <rPr>
        <b/>
        <u/>
        <sz val="8"/>
        <color theme="1"/>
        <rFont val="Calibri"/>
        <family val="2"/>
        <charset val="238"/>
        <scheme val="minor"/>
      </rPr>
      <t>Komoda z szafkami i 4 szufladami w środkowej części</t>
    </r>
    <r>
      <rPr>
        <sz val="8"/>
        <color theme="1"/>
        <rFont val="Calibri"/>
        <family val="2"/>
        <charset val="238"/>
        <scheme val="minor"/>
      </rPr>
      <t>, o wymiarach: wys. 97, dł. 120 cm, gł. 40cm (+/- 2 cm); wykonana z płyty meblowej obustronnie laminowanej, odpornej na ścieranie, działanie światła; grubość płyty meblowej:  korpus, cokół, fronty - 18 mm; wieniec górny i dolny, półka - 25 mm; zamykana na klucz (min. 2 kluczyki); wszystkie krawędzie zabezpieczone trwałym obrzeżem w kolorze płyty; uchwyty w kolorze srebrnym do wyboru przed złożeniem zamówienia min. 4 do wyboru; tylna ściana wykonana z płyty HDF; kolor okleiny: dąb sonoma - D3025; rysunek poglądowy</t>
    </r>
  </si>
  <si>
    <r>
      <rPr>
        <b/>
        <u/>
        <sz val="8"/>
        <color theme="1"/>
        <rFont val="Calibri"/>
        <family val="2"/>
        <charset val="238"/>
        <scheme val="minor"/>
      </rPr>
      <t>szafka pod drukarkę z dwoma szufladami</t>
    </r>
    <r>
      <rPr>
        <sz val="8"/>
        <color theme="1"/>
        <rFont val="Calibri"/>
        <family val="2"/>
        <charset val="238"/>
        <scheme val="minor"/>
      </rPr>
      <t>, o wymiarach: wys.60cm gł. 60cm szer. 60 cm; szafka wykonana z płyty meblowej obustronnie laminowanej, odpornej na ścieranie, działanie światła; grubość płyty meblowej:  korpus, cokół, fronty - 18 mm; wieniec górny i dolny, półki - 25 mm;  wszystkie krawędzie zabezpieczone trwałym obrzeżem w kolorze płyty; uchwyty w kolorze srebrnym do wyboru przed złożeniem zamówienia min. 4 do wyboru;  wyposażona w zamek (min. 2 kluczyki); tylna ściana wykonana z płyty HDF; kolor okleiony: Orzech toskania D2453BS Swiss Krono lub równoważny</t>
    </r>
  </si>
  <si>
    <r>
      <rPr>
        <b/>
        <u/>
        <sz val="10"/>
        <rFont val="Calibri"/>
        <family val="2"/>
        <charset val="238"/>
      </rPr>
      <t xml:space="preserve">Krzesło: </t>
    </r>
    <r>
      <rPr>
        <sz val="10"/>
        <rFont val="Calibri"/>
        <family val="2"/>
        <charset val="238"/>
      </rPr>
      <t xml:space="preserve">
- Siedzisko z poduszką
- obciążenie maksymalne 160kg
- Ergonomiczny kształt siedziska
- Kolor siedziska: beżowy
- Materiał siedziska PP+ poduszka tapicerowana z eko skóry
- Waga krzeseł do 6 kg
- Zabezpieczenie przed rysowaniem podłogi
- Odległość od podłoża do siedziska: 43 cm
- Wysokość oparcia - 40 cm
- Całkowita wysokość krzesła: 82 cm
- Siedzisko (szerokość x głębokość): 48 x 42 cm.
- Nogi drewniane szerokość - 49 cm
- Nóżki wykonane z drewna bukowego
- Typu krzesło norweskie 53E-7 lub równoważne</t>
    </r>
  </si>
  <si>
    <r>
      <rPr>
        <b/>
        <u/>
        <sz val="8"/>
        <color theme="1"/>
        <rFont val="Calibri"/>
        <family val="2"/>
        <charset val="238"/>
      </rPr>
      <t>Sofa rozkładana z funkcją spania</t>
    </r>
    <r>
      <rPr>
        <sz val="8"/>
        <color theme="1"/>
        <rFont val="Calibri"/>
        <family val="2"/>
        <charset val="238"/>
      </rPr>
      <t xml:space="preserve"> o wymiarach: wysokość 95cm, głębokość 95 cm, szerokość 205cm (+/- 2 cm);  powierzchnia spania 150cm × 197 cm (+/- 2 cm), z podłokietnikami tapicerowanymi, na nóżkach zabezpieczonych przed zarysowaniem podłogi, mogą być wykonane z metalu lub drewna; tkanina odporna na zabrudzenia typu welur; min. 3 kolory do wyboru w tym granatowy. Typu sofa rozkładana NELLY lub równoważna</t>
    </r>
  </si>
  <si>
    <r>
      <rPr>
        <b/>
        <u/>
        <sz val="10"/>
        <rFont val="Calibri"/>
        <family val="2"/>
        <charset val="238"/>
      </rPr>
      <t>Krzesło plastikowe</t>
    </r>
    <r>
      <rPr>
        <sz val="10"/>
        <rFont val="Calibri"/>
        <family val="2"/>
        <charset val="238"/>
      </rPr>
      <t xml:space="preserve"> o wymiarach: szer. 45cm, gł. 49cm, wys. 76cm; siedzisko i oparcie wykonane z tworzywa sztucznego, stelaż metalowy, kolor siedziska szary lub niebieski, łatwe do utrzymania w czystości; Obciążenie maksymalne do 120kg; możliwość złożenia krzeseł jedno na drugie; typu: OTTIMAX Krzesło 1 Adverti lub równoważne. </t>
    </r>
  </si>
  <si>
    <r>
      <rPr>
        <b/>
        <u/>
        <sz val="8"/>
        <rFont val="Calibri"/>
        <family val="2"/>
        <charset val="238"/>
        <scheme val="minor"/>
      </rPr>
      <t>FOTEL GABINETOWY:</t>
    </r>
    <r>
      <rPr>
        <sz val="8"/>
        <rFont val="Calibri"/>
        <family val="2"/>
        <charset val="238"/>
        <scheme val="minor"/>
      </rPr>
      <t xml:space="preserve"> O wymiarach: wysokość regulowana między 121cm – 140cm, szerokość: 68cm; Siedzisko: szer. 48cm, gł. 43,5 cm -48,5cm (+/- 2 cm); Zagłówek, oparcie i siedzisko, wykończony drewnianą bukową sklejką, która jest bejcowana na kolor: jasny orzech; Wysokość regulowana bez konieczności wstawania z fotela; Pięcioramienna podstawa jezdna w kolorze czarnym; Siedzisko, oparcie oraz zagłówek są wykonane z tkaniny tapicerskiej w kolorze czarnym o zwiększonej wytrzymałości min. 150 tys. cykli Martindale’a; regulowane podłokietniki;   Fotel dedykowany dla użytkowników do 130 kg; kółka kauczukowe; Krzesło typu: Fotel biurowy Moon Wood HD Black lub równoważny; rysunek poglądowy; Krzesło musi być zgodne z rozporządzeniem Ministra Rodziny i Polityki Społecznej z dnia 18 października 2023 r. zmieniające rozporządzenie w sprawie bezpieczeństwa i higieny pracy na stanowiskach wyposażonych w monitory ekranowe. (Dz. U 2023, poz. 2367).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</si>
</sst>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z_ł_-;\-* #,##0.00\ _z_ł_-;_-* &quot;-&quot;??\ _z_ł_-;_-@_-"/>
    <numFmt numFmtId="165" formatCode="#,##0.00\ &quot;zł&quot;"/>
  </numFmts>
  <fonts count="33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1"/>
      <name val="Book Antiqua"/>
      <family val="1"/>
      <charset val="238"/>
    </font>
    <font>
      <b/>
      <sz val="11"/>
      <color indexed="8"/>
      <name val="Calibri"/>
      <family val="2"/>
      <charset val="238"/>
      <scheme val="minor"/>
    </font>
    <font>
      <sz val="8"/>
      <name val="Calibri"/>
      <family val="2"/>
      <charset val="238"/>
    </font>
    <font>
      <b/>
      <u/>
      <sz val="8"/>
      <name val="Calibri"/>
      <family val="2"/>
      <charset val="238"/>
    </font>
    <font>
      <sz val="8"/>
      <name val="Calibri"/>
      <family val="2"/>
      <charset val="238"/>
      <scheme val="minor"/>
    </font>
    <font>
      <b/>
      <u/>
      <sz val="8"/>
      <name val="Calibri"/>
      <family val="2"/>
      <charset val="238"/>
      <scheme val="minor"/>
    </font>
    <font>
      <b/>
      <sz val="14"/>
      <color theme="1"/>
      <name val="Czcionka tekstu podstawowego"/>
      <charset val="238"/>
    </font>
    <font>
      <sz val="10"/>
      <name val="Calibri"/>
      <family val="2"/>
      <charset val="238"/>
    </font>
    <font>
      <b/>
      <sz val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Book Antiqua"/>
      <family val="1"/>
      <charset val="238"/>
    </font>
    <font>
      <b/>
      <sz val="11"/>
      <color rgb="FFFF0000"/>
      <name val="Czcionka tekstu podstawowego"/>
      <charset val="238"/>
    </font>
    <font>
      <b/>
      <u/>
      <sz val="10"/>
      <name val="Calibri"/>
      <family val="2"/>
      <charset val="238"/>
    </font>
    <font>
      <b/>
      <u/>
      <sz val="1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</font>
    <font>
      <b/>
      <u/>
      <sz val="8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u/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CDC62"/>
        <bgColor indexed="64"/>
      </patternFill>
    </fill>
    <fill>
      <patternFill patternType="solid">
        <fgColor rgb="FFFAF6D6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00">
    <xf numFmtId="0" fontId="0" fillId="0" borderId="0" xfId="0"/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2" fontId="4" fillId="0" borderId="1" xfId="1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9" fontId="6" fillId="0" borderId="2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9" fontId="6" fillId="0" borderId="1" xfId="1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7" fillId="0" borderId="0" xfId="0" applyFont="1"/>
    <xf numFmtId="0" fontId="6" fillId="0" borderId="0" xfId="1" applyFont="1"/>
    <xf numFmtId="0" fontId="6" fillId="0" borderId="0" xfId="1" applyFont="1" applyAlignment="1">
      <alignment horizontal="center" vertical="center"/>
    </xf>
    <xf numFmtId="0" fontId="7" fillId="0" borderId="0" xfId="1" applyFont="1"/>
    <xf numFmtId="0" fontId="7" fillId="0" borderId="0" xfId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center" wrapText="1"/>
    </xf>
    <xf numFmtId="165" fontId="6" fillId="0" borderId="1" xfId="1" applyNumberFormat="1" applyFont="1" applyBorder="1" applyAlignment="1">
      <alignment horizontal="center" vertical="center"/>
    </xf>
    <xf numFmtId="165" fontId="6" fillId="0" borderId="2" xfId="1" applyNumberFormat="1" applyFont="1" applyBorder="1" applyAlignment="1">
      <alignment horizontal="center" vertical="center"/>
    </xf>
    <xf numFmtId="165" fontId="4" fillId="0" borderId="2" xfId="1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165" fontId="7" fillId="0" borderId="0" xfId="1" applyNumberFormat="1" applyFont="1"/>
    <xf numFmtId="1" fontId="4" fillId="0" borderId="2" xfId="0" applyNumberFormat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/>
    </xf>
    <xf numFmtId="165" fontId="4" fillId="0" borderId="3" xfId="1" applyNumberFormat="1" applyFont="1" applyBorder="1"/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164" fontId="16" fillId="0" borderId="8" xfId="2" applyFont="1" applyBorder="1" applyAlignment="1">
      <alignment horizontal="center" vertical="center"/>
    </xf>
    <xf numFmtId="164" fontId="16" fillId="0" borderId="6" xfId="2" applyFont="1" applyBorder="1" applyAlignment="1">
      <alignment horizontal="center" vertical="center"/>
    </xf>
    <xf numFmtId="164" fontId="16" fillId="0" borderId="7" xfId="2" applyFont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4" fillId="5" borderId="1" xfId="0" applyFont="1" applyFill="1" applyBorder="1" applyAlignment="1">
      <alignment horizontal="left" vertical="center" wrapText="1"/>
    </xf>
    <xf numFmtId="0" fontId="19" fillId="0" borderId="0" xfId="1" applyFont="1" applyAlignment="1">
      <alignment horizontal="left"/>
    </xf>
    <xf numFmtId="0" fontId="4" fillId="0" borderId="0" xfId="1" applyFont="1" applyAlignment="1">
      <alignment horizontal="center"/>
    </xf>
    <xf numFmtId="165" fontId="4" fillId="0" borderId="0" xfId="1" applyNumberFormat="1" applyFont="1"/>
    <xf numFmtId="165" fontId="4" fillId="0" borderId="3" xfId="1" applyNumberFormat="1" applyFont="1" applyBorder="1" applyAlignment="1">
      <alignment horizontal="center"/>
    </xf>
    <xf numFmtId="9" fontId="5" fillId="0" borderId="1" xfId="3" applyFont="1" applyBorder="1" applyAlignment="1">
      <alignment horizontal="center" vertical="center" wrapText="1"/>
    </xf>
    <xf numFmtId="164" fontId="5" fillId="0" borderId="1" xfId="2" applyFont="1" applyBorder="1" applyAlignment="1">
      <alignment horizontal="center" vertical="center"/>
    </xf>
    <xf numFmtId="164" fontId="5" fillId="0" borderId="1" xfId="1" applyNumberFormat="1" applyFont="1" applyBorder="1" applyAlignment="1">
      <alignment horizontal="center" vertical="center" wrapText="1"/>
    </xf>
    <xf numFmtId="164" fontId="5" fillId="0" borderId="1" xfId="1" applyNumberFormat="1" applyFont="1" applyBorder="1" applyAlignment="1">
      <alignment horizontal="center" vertical="center"/>
    </xf>
    <xf numFmtId="0" fontId="4" fillId="0" borderId="3" xfId="1" applyFont="1" applyBorder="1"/>
    <xf numFmtId="0" fontId="4" fillId="0" borderId="1" xfId="1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0" fontId="18" fillId="0" borderId="1" xfId="1" applyFont="1" applyBorder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164" fontId="0" fillId="0" borderId="0" xfId="2" applyFont="1" applyBorder="1"/>
    <xf numFmtId="164" fontId="0" fillId="0" borderId="0" xfId="0" applyNumberFormat="1"/>
    <xf numFmtId="164" fontId="21" fillId="4" borderId="0" xfId="0" applyNumberFormat="1" applyFont="1" applyFill="1"/>
    <xf numFmtId="0" fontId="12" fillId="5" borderId="1" xfId="0" applyFont="1" applyFill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 wrapText="1"/>
    </xf>
    <xf numFmtId="0" fontId="25" fillId="5" borderId="0" xfId="0" applyFont="1" applyFill="1" applyAlignment="1">
      <alignment horizontal="left" vertical="center" wrapText="1"/>
    </xf>
    <xf numFmtId="0" fontId="27" fillId="5" borderId="1" xfId="0" applyFont="1" applyFill="1" applyBorder="1" applyAlignment="1">
      <alignment horizontal="left" vertical="center" wrapText="1"/>
    </xf>
    <xf numFmtId="0" fontId="25" fillId="5" borderId="1" xfId="0" applyFont="1" applyFill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0" xfId="1" applyFont="1"/>
    <xf numFmtId="0" fontId="1" fillId="0" borderId="0" xfId="1" applyFont="1" applyAlignment="1">
      <alignment horizontal="center" vertical="center"/>
    </xf>
    <xf numFmtId="165" fontId="1" fillId="0" borderId="0" xfId="1" applyNumberFormat="1" applyFont="1"/>
    <xf numFmtId="0" fontId="0" fillId="0" borderId="0" xfId="0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164" fontId="16" fillId="0" borderId="9" xfId="2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4" fontId="16" fillId="0" borderId="1" xfId="2" applyFont="1" applyBorder="1" applyAlignment="1">
      <alignment horizontal="center" vertical="center"/>
    </xf>
    <xf numFmtId="0" fontId="14" fillId="0" borderId="1" xfId="1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top" wrapText="1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19" fillId="0" borderId="0" xfId="1" applyFont="1" applyAlignment="1">
      <alignment horizontal="left"/>
    </xf>
    <xf numFmtId="0" fontId="2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9" fillId="8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left" vertical="center" wrapText="1"/>
    </xf>
  </cellXfs>
  <cellStyles count="4">
    <cellStyle name="Dziesiętny" xfId="2" builtinId="3"/>
    <cellStyle name="Normalny" xfId="0" builtinId="0"/>
    <cellStyle name="Normalny 3" xfId="1" xr:uid="{00000000-0005-0000-0000-000002000000}"/>
    <cellStyle name="Procentowy" xfId="3" builtinId="5"/>
  </cellStyles>
  <dxfs count="0"/>
  <tableStyles count="0" defaultTableStyle="TableStyleMedium9" defaultPivotStyle="PivotStyleLight16"/>
  <colors>
    <mruColors>
      <color rgb="FFECDC62"/>
      <color rgb="FFFAF6D6"/>
      <color rgb="FFFFCCFF"/>
      <color rgb="FFFFEFFF"/>
      <color rgb="FFF0F3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jpeg"/><Relationship Id="rId21" Type="http://schemas.openxmlformats.org/officeDocument/2006/relationships/image" Target="../media/image21.emf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jpeg"/><Relationship Id="rId19" Type="http://schemas.openxmlformats.org/officeDocument/2006/relationships/image" Target="../media/image19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Relationship Id="rId27" Type="http://schemas.openxmlformats.org/officeDocument/2006/relationships/image" Target="../media/image27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1.jpeg"/><Relationship Id="rId1" Type="http://schemas.openxmlformats.org/officeDocument/2006/relationships/image" Target="../media/image2.jpe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4" Type="http://schemas.openxmlformats.org/officeDocument/2006/relationships/image" Target="../media/image3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0.jpeg"/><Relationship Id="rId7" Type="http://schemas.openxmlformats.org/officeDocument/2006/relationships/image" Target="../media/image38.jpeg"/><Relationship Id="rId2" Type="http://schemas.openxmlformats.org/officeDocument/2006/relationships/image" Target="../media/image1.jpeg"/><Relationship Id="rId1" Type="http://schemas.openxmlformats.org/officeDocument/2006/relationships/image" Target="../media/image2.jpeg"/><Relationship Id="rId6" Type="http://schemas.openxmlformats.org/officeDocument/2006/relationships/image" Target="../media/image37.jpeg"/><Relationship Id="rId5" Type="http://schemas.openxmlformats.org/officeDocument/2006/relationships/image" Target="../media/image36.jpeg"/><Relationship Id="rId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1.jpeg"/><Relationship Id="rId1" Type="http://schemas.openxmlformats.org/officeDocument/2006/relationships/image" Target="../media/image2.jpeg"/><Relationship Id="rId5" Type="http://schemas.openxmlformats.org/officeDocument/2006/relationships/image" Target="../media/image40.png"/><Relationship Id="rId4" Type="http://schemas.openxmlformats.org/officeDocument/2006/relationships/image" Target="../media/image3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1.jpeg"/><Relationship Id="rId1" Type="http://schemas.openxmlformats.org/officeDocument/2006/relationships/image" Target="../media/image2.jpeg"/><Relationship Id="rId5" Type="http://schemas.openxmlformats.org/officeDocument/2006/relationships/image" Target="../media/image41.jpeg"/><Relationship Id="rId4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519602</xdr:colOff>
      <xdr:row>13</xdr:row>
      <xdr:rowOff>838200</xdr:rowOff>
    </xdr:from>
    <xdr:to>
      <xdr:col>4</xdr:col>
      <xdr:colOff>1849498</xdr:colOff>
      <xdr:row>13</xdr:row>
      <xdr:rowOff>2031544</xdr:rowOff>
    </xdr:to>
    <xdr:pic>
      <xdr:nvPicPr>
        <xdr:cNvPr id="3" name="Obraz 2" descr="K2A - kontenerek biurowy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62952" y="11811000"/>
          <a:ext cx="1329896" cy="1193344"/>
        </a:xfrm>
        <a:prstGeom prst="rect">
          <a:avLst/>
        </a:prstGeom>
      </xdr:spPr>
    </xdr:pic>
    <xdr:clientData/>
  </xdr:twoCellAnchor>
  <xdr:twoCellAnchor editAs="oneCell">
    <xdr:from>
      <xdr:col>4</xdr:col>
      <xdr:colOff>690089</xdr:colOff>
      <xdr:row>8</xdr:row>
      <xdr:rowOff>334695</xdr:rowOff>
    </xdr:from>
    <xdr:to>
      <xdr:col>4</xdr:col>
      <xdr:colOff>1743508</xdr:colOff>
      <xdr:row>8</xdr:row>
      <xdr:rowOff>1388114</xdr:rowOff>
    </xdr:to>
    <xdr:pic>
      <xdr:nvPicPr>
        <xdr:cNvPr id="11" name="Obraz 10" descr="biurko jednoosobowe wolnostojące.jpg">
          <a:extLst>
            <a:ext uri="{FF2B5EF4-FFF2-40B4-BE49-F238E27FC236}">
              <a16:creationId xmlns:a16="http://schemas.microsoft.com/office/drawing/2014/main" id="{E6CC13EF-23F5-4E1C-9247-B38B0EA5C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33439" y="2468295"/>
          <a:ext cx="1053419" cy="1053419"/>
        </a:xfrm>
        <a:prstGeom prst="rect">
          <a:avLst/>
        </a:prstGeom>
      </xdr:spPr>
    </xdr:pic>
    <xdr:clientData/>
  </xdr:twoCellAnchor>
  <xdr:twoCellAnchor editAs="oneCell">
    <xdr:from>
      <xdr:col>4</xdr:col>
      <xdr:colOff>739270</xdr:colOff>
      <xdr:row>40</xdr:row>
      <xdr:rowOff>241011</xdr:rowOff>
    </xdr:from>
    <xdr:to>
      <xdr:col>4</xdr:col>
      <xdr:colOff>1262133</xdr:colOff>
      <xdr:row>40</xdr:row>
      <xdr:rowOff>609742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C9217D61-2A9B-4573-AC5B-2E10FBB26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9156" y="55200261"/>
          <a:ext cx="522863" cy="368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666750</xdr:colOff>
      <xdr:row>38</xdr:row>
      <xdr:rowOff>268432</xdr:rowOff>
    </xdr:from>
    <xdr:to>
      <xdr:col>4</xdr:col>
      <xdr:colOff>1394354</xdr:colOff>
      <xdr:row>38</xdr:row>
      <xdr:rowOff>996036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8D1E9CB1-9EF9-E01F-29B5-7DE10D015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636" y="53054250"/>
          <a:ext cx="727604" cy="727604"/>
        </a:xfrm>
        <a:prstGeom prst="rect">
          <a:avLst/>
        </a:prstGeom>
      </xdr:spPr>
    </xdr:pic>
    <xdr:clientData/>
  </xdr:twoCellAnchor>
  <xdr:twoCellAnchor editAs="oneCell">
    <xdr:from>
      <xdr:col>4</xdr:col>
      <xdr:colOff>919597</xdr:colOff>
      <xdr:row>10</xdr:row>
      <xdr:rowOff>406824</xdr:rowOff>
    </xdr:from>
    <xdr:to>
      <xdr:col>4</xdr:col>
      <xdr:colOff>1742210</xdr:colOff>
      <xdr:row>10</xdr:row>
      <xdr:rowOff>1229437</xdr:rowOff>
    </xdr:to>
    <xdr:pic>
      <xdr:nvPicPr>
        <xdr:cNvPr id="6" name="Obraz 5" descr="biurko jednoosobowe wolnostojące.jpg">
          <a:extLst>
            <a:ext uri="{FF2B5EF4-FFF2-40B4-BE49-F238E27FC236}">
              <a16:creationId xmlns:a16="http://schemas.microsoft.com/office/drawing/2014/main" id="{7827C219-A049-42F4-8558-7ED09AABD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62947" y="5969424"/>
          <a:ext cx="822613" cy="822613"/>
        </a:xfrm>
        <a:prstGeom prst="rect">
          <a:avLst/>
        </a:prstGeom>
      </xdr:spPr>
    </xdr:pic>
    <xdr:clientData/>
  </xdr:twoCellAnchor>
  <xdr:twoCellAnchor editAs="oneCell">
    <xdr:from>
      <xdr:col>4</xdr:col>
      <xdr:colOff>633148</xdr:colOff>
      <xdr:row>16</xdr:row>
      <xdr:rowOff>646724</xdr:rowOff>
    </xdr:from>
    <xdr:to>
      <xdr:col>4</xdr:col>
      <xdr:colOff>1609725</xdr:colOff>
      <xdr:row>16</xdr:row>
      <xdr:rowOff>1654629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32E41D70-A814-8DA1-CB43-68D4F584B4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22077"/>
        <a:stretch/>
      </xdr:blipFill>
      <xdr:spPr>
        <a:xfrm>
          <a:off x="4576498" y="18477524"/>
          <a:ext cx="976577" cy="1007905"/>
        </a:xfrm>
        <a:prstGeom prst="rect">
          <a:avLst/>
        </a:prstGeom>
      </xdr:spPr>
    </xdr:pic>
    <xdr:clientData/>
  </xdr:twoCellAnchor>
  <xdr:twoCellAnchor editAs="oneCell">
    <xdr:from>
      <xdr:col>4</xdr:col>
      <xdr:colOff>941156</xdr:colOff>
      <xdr:row>11</xdr:row>
      <xdr:rowOff>465666</xdr:rowOff>
    </xdr:from>
    <xdr:to>
      <xdr:col>4</xdr:col>
      <xdr:colOff>1744494</xdr:colOff>
      <xdr:row>11</xdr:row>
      <xdr:rowOff>1269004</xdr:rowOff>
    </xdr:to>
    <xdr:pic>
      <xdr:nvPicPr>
        <xdr:cNvPr id="10" name="Obraz 9" descr="biurko jednoosobowe wolnostojące.jpg">
          <a:extLst>
            <a:ext uri="{FF2B5EF4-FFF2-40B4-BE49-F238E27FC236}">
              <a16:creationId xmlns:a16="http://schemas.microsoft.com/office/drawing/2014/main" id="{463059F7-5591-4411-9D98-1BD3A57E2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84506" y="7599891"/>
          <a:ext cx="803338" cy="803338"/>
        </a:xfrm>
        <a:prstGeom prst="rect">
          <a:avLst/>
        </a:prstGeom>
      </xdr:spPr>
    </xdr:pic>
    <xdr:clientData/>
  </xdr:twoCellAnchor>
  <xdr:twoCellAnchor editAs="oneCell">
    <xdr:from>
      <xdr:col>4</xdr:col>
      <xdr:colOff>902493</xdr:colOff>
      <xdr:row>19</xdr:row>
      <xdr:rowOff>180975</xdr:rowOff>
    </xdr:from>
    <xdr:to>
      <xdr:col>4</xdr:col>
      <xdr:colOff>1579891</xdr:colOff>
      <xdr:row>19</xdr:row>
      <xdr:rowOff>1140623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3DB75A3B-7E4A-7483-57BC-3CD37F3F9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8" t="35764" r="31700" b="30145"/>
        <a:stretch/>
      </xdr:blipFill>
      <xdr:spPr>
        <a:xfrm rot="5400000">
          <a:off x="4704718" y="22724900"/>
          <a:ext cx="959648" cy="677398"/>
        </a:xfrm>
        <a:prstGeom prst="rect">
          <a:avLst/>
        </a:prstGeom>
      </xdr:spPr>
    </xdr:pic>
    <xdr:clientData/>
  </xdr:twoCellAnchor>
  <xdr:twoCellAnchor editAs="oneCell">
    <xdr:from>
      <xdr:col>4</xdr:col>
      <xdr:colOff>810417</xdr:colOff>
      <xdr:row>22</xdr:row>
      <xdr:rowOff>381001</xdr:rowOff>
    </xdr:from>
    <xdr:to>
      <xdr:col>4</xdr:col>
      <xdr:colOff>1642905</xdr:colOff>
      <xdr:row>22</xdr:row>
      <xdr:rowOff>1285880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A5DC7AF7-2428-8302-FFBB-0CA76F4CA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76" t="35922" r="33831" b="27778"/>
        <a:stretch/>
      </xdr:blipFill>
      <xdr:spPr>
        <a:xfrm rot="5400000">
          <a:off x="4717571" y="26572847"/>
          <a:ext cx="904879" cy="832488"/>
        </a:xfrm>
        <a:prstGeom prst="rect">
          <a:avLst/>
        </a:prstGeom>
      </xdr:spPr>
    </xdr:pic>
    <xdr:clientData/>
  </xdr:twoCellAnchor>
  <xdr:twoCellAnchor editAs="oneCell">
    <xdr:from>
      <xdr:col>4</xdr:col>
      <xdr:colOff>773907</xdr:colOff>
      <xdr:row>17</xdr:row>
      <xdr:rowOff>279399</xdr:rowOff>
    </xdr:from>
    <xdr:to>
      <xdr:col>4</xdr:col>
      <xdr:colOff>1428457</xdr:colOff>
      <xdr:row>17</xdr:row>
      <xdr:rowOff>1136648</xdr:rowOff>
    </xdr:to>
    <xdr:pic>
      <xdr:nvPicPr>
        <xdr:cNvPr id="21" name="Obraz 20" descr="RG2 - szafka półotwarta.jpg">
          <a:extLst>
            <a:ext uri="{FF2B5EF4-FFF2-40B4-BE49-F238E27FC236}">
              <a16:creationId xmlns:a16="http://schemas.microsoft.com/office/drawing/2014/main" id="{B79A2645-3079-4B7E-818E-6E298CD43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17257" y="20253324"/>
          <a:ext cx="654550" cy="857249"/>
        </a:xfrm>
        <a:prstGeom prst="rect">
          <a:avLst/>
        </a:prstGeom>
      </xdr:spPr>
    </xdr:pic>
    <xdr:clientData/>
  </xdr:twoCellAnchor>
  <xdr:twoCellAnchor editAs="oneCell">
    <xdr:from>
      <xdr:col>4</xdr:col>
      <xdr:colOff>825498</xdr:colOff>
      <xdr:row>23</xdr:row>
      <xdr:rowOff>285754</xdr:rowOff>
    </xdr:from>
    <xdr:to>
      <xdr:col>4</xdr:col>
      <xdr:colOff>1578290</xdr:colOff>
      <xdr:row>23</xdr:row>
      <xdr:rowOff>1317629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C6CECE00-7E90-D8CB-6916-6321BC2DB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84" t="48548" r="26254" b="19097"/>
        <a:stretch/>
      </xdr:blipFill>
      <xdr:spPr>
        <a:xfrm rot="5400000">
          <a:off x="4629306" y="28152571"/>
          <a:ext cx="1031875" cy="752792"/>
        </a:xfrm>
        <a:prstGeom prst="rect">
          <a:avLst/>
        </a:prstGeom>
      </xdr:spPr>
    </xdr:pic>
    <xdr:clientData/>
  </xdr:twoCellAnchor>
  <xdr:twoCellAnchor editAs="oneCell">
    <xdr:from>
      <xdr:col>4</xdr:col>
      <xdr:colOff>942973</xdr:colOff>
      <xdr:row>26</xdr:row>
      <xdr:rowOff>365128</xdr:rowOff>
    </xdr:from>
    <xdr:to>
      <xdr:col>4</xdr:col>
      <xdr:colOff>1631447</xdr:colOff>
      <xdr:row>26</xdr:row>
      <xdr:rowOff>1000128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C6982DAB-1C6F-0C35-7304-A4FA4FC7B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28" t="39267" r="39583" b="21717"/>
        <a:stretch/>
      </xdr:blipFill>
      <xdr:spPr>
        <a:xfrm rot="5400000">
          <a:off x="4913060" y="32266191"/>
          <a:ext cx="635000" cy="688474"/>
        </a:xfrm>
        <a:prstGeom prst="rect">
          <a:avLst/>
        </a:prstGeom>
      </xdr:spPr>
    </xdr:pic>
    <xdr:clientData/>
  </xdr:twoCellAnchor>
  <xdr:twoCellAnchor editAs="oneCell">
    <xdr:from>
      <xdr:col>4</xdr:col>
      <xdr:colOff>814386</xdr:colOff>
      <xdr:row>18</xdr:row>
      <xdr:rowOff>250825</xdr:rowOff>
    </xdr:from>
    <xdr:to>
      <xdr:col>4</xdr:col>
      <xdr:colOff>1497404</xdr:colOff>
      <xdr:row>18</xdr:row>
      <xdr:rowOff>1160465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D49701F4-91EF-2E64-4026-76810B2E2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16" t="35354" r="37216" b="37247"/>
        <a:stretch/>
      </xdr:blipFill>
      <xdr:spPr>
        <a:xfrm rot="5400000">
          <a:off x="4644425" y="21338186"/>
          <a:ext cx="909640" cy="683018"/>
        </a:xfrm>
        <a:prstGeom prst="rect">
          <a:avLst/>
        </a:prstGeom>
      </xdr:spPr>
    </xdr:pic>
    <xdr:clientData/>
  </xdr:twoCellAnchor>
  <xdr:twoCellAnchor editAs="oneCell">
    <xdr:from>
      <xdr:col>4</xdr:col>
      <xdr:colOff>771525</xdr:colOff>
      <xdr:row>9</xdr:row>
      <xdr:rowOff>323850</xdr:rowOff>
    </xdr:from>
    <xdr:to>
      <xdr:col>4</xdr:col>
      <xdr:colOff>1824944</xdr:colOff>
      <xdr:row>9</xdr:row>
      <xdr:rowOff>1377269</xdr:rowOff>
    </xdr:to>
    <xdr:pic>
      <xdr:nvPicPr>
        <xdr:cNvPr id="2" name="Obraz 1" descr="biurko jednoosobowe wolnostojące.jpg">
          <a:extLst>
            <a:ext uri="{FF2B5EF4-FFF2-40B4-BE49-F238E27FC236}">
              <a16:creationId xmlns:a16="http://schemas.microsoft.com/office/drawing/2014/main" id="{5BC10B13-F2FC-4ED6-A18E-19512974E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14875" y="4314825"/>
          <a:ext cx="1053419" cy="1053419"/>
        </a:xfrm>
        <a:prstGeom prst="rect">
          <a:avLst/>
        </a:prstGeom>
      </xdr:spPr>
    </xdr:pic>
    <xdr:clientData/>
  </xdr:twoCellAnchor>
  <xdr:twoCellAnchor editAs="oneCell">
    <xdr:from>
      <xdr:col>4</xdr:col>
      <xdr:colOff>895350</xdr:colOff>
      <xdr:row>20</xdr:row>
      <xdr:rowOff>209550</xdr:rowOff>
    </xdr:from>
    <xdr:to>
      <xdr:col>4</xdr:col>
      <xdr:colOff>1390650</xdr:colOff>
      <xdr:row>20</xdr:row>
      <xdr:rowOff>1066800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2E6EC1E-58CE-411D-B896-A24823DBD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8" t="44929" r="35565" b="30145"/>
        <a:stretch/>
      </xdr:blipFill>
      <xdr:spPr>
        <a:xfrm rot="5400000">
          <a:off x="4657725" y="24098250"/>
          <a:ext cx="857250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809625</xdr:colOff>
      <xdr:row>27</xdr:row>
      <xdr:rowOff>331787</xdr:rowOff>
    </xdr:from>
    <xdr:to>
      <xdr:col>4</xdr:col>
      <xdr:colOff>1905000</xdr:colOff>
      <xdr:row>27</xdr:row>
      <xdr:rowOff>1457325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23E5714A-4DB1-AF45-8DE1-C35699D2CC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42"/>
        <a:stretch/>
      </xdr:blipFill>
      <xdr:spPr bwMode="auto">
        <a:xfrm>
          <a:off x="4752975" y="33688337"/>
          <a:ext cx="1095375" cy="1125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709325</xdr:colOff>
      <xdr:row>32</xdr:row>
      <xdr:rowOff>329190</xdr:rowOff>
    </xdr:from>
    <xdr:to>
      <xdr:col>4</xdr:col>
      <xdr:colOff>1804700</xdr:colOff>
      <xdr:row>32</xdr:row>
      <xdr:rowOff>1462665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E6C8B838-5980-22BA-B9AF-97666CB5C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9211" y="41174122"/>
          <a:ext cx="10953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704850</xdr:colOff>
      <xdr:row>14</xdr:row>
      <xdr:rowOff>555172</xdr:rowOff>
    </xdr:from>
    <xdr:to>
      <xdr:col>4</xdr:col>
      <xdr:colOff>1371600</xdr:colOff>
      <xdr:row>14</xdr:row>
      <xdr:rowOff>1440997</xdr:rowOff>
    </xdr:to>
    <xdr:pic>
      <xdr:nvPicPr>
        <xdr:cNvPr id="18" name="Obraz 17" descr="K2A - kontenerek biurowy.jpg">
          <a:extLst>
            <a:ext uri="{FF2B5EF4-FFF2-40B4-BE49-F238E27FC236}">
              <a16:creationId xmlns:a16="http://schemas.microsoft.com/office/drawing/2014/main" id="{ABB217E8-DD34-472F-840D-014255039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1514" r="18351" b="25770"/>
        <a:stretch/>
      </xdr:blipFill>
      <xdr:spPr>
        <a:xfrm>
          <a:off x="4648200" y="13671097"/>
          <a:ext cx="666750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814677</xdr:colOff>
      <xdr:row>24</xdr:row>
      <xdr:rowOff>622324</xdr:rowOff>
    </xdr:from>
    <xdr:to>
      <xdr:col>4</xdr:col>
      <xdr:colOff>1640176</xdr:colOff>
      <xdr:row>24</xdr:row>
      <xdr:rowOff>1477095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93683F30-05C6-7D07-9DEF-2F602BFBA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7" r="15672"/>
        <a:stretch/>
      </xdr:blipFill>
      <xdr:spPr bwMode="auto">
        <a:xfrm>
          <a:off x="4754563" y="30097869"/>
          <a:ext cx="825499" cy="854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792162</xdr:colOff>
      <xdr:row>33</xdr:row>
      <xdr:rowOff>233363</xdr:rowOff>
    </xdr:from>
    <xdr:to>
      <xdr:col>4</xdr:col>
      <xdr:colOff>1658937</xdr:colOff>
      <xdr:row>33</xdr:row>
      <xdr:rowOff>1366838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275AB14A-6A08-205C-92D5-F5B4E7E7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7100" y="42722801"/>
          <a:ext cx="8667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1000125</xdr:colOff>
      <xdr:row>21</xdr:row>
      <xdr:rowOff>171450</xdr:rowOff>
    </xdr:from>
    <xdr:to>
      <xdr:col>4</xdr:col>
      <xdr:colOff>1495425</xdr:colOff>
      <xdr:row>21</xdr:row>
      <xdr:rowOff>1028700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FC703367-5AC3-479B-BD6B-3602FC92F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8" t="44929" r="35565" b="30145"/>
        <a:stretch/>
      </xdr:blipFill>
      <xdr:spPr>
        <a:xfrm rot="5400000">
          <a:off x="4762500" y="25365075"/>
          <a:ext cx="857250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12</xdr:row>
      <xdr:rowOff>438149</xdr:rowOff>
    </xdr:from>
    <xdr:to>
      <xdr:col>4</xdr:col>
      <xdr:colOff>1800225</xdr:colOff>
      <xdr:row>12</xdr:row>
      <xdr:rowOff>1476374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5636B80B-DC44-DE55-A30A-1FD393240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9267824"/>
          <a:ext cx="10382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25</xdr:row>
      <xdr:rowOff>0</xdr:rowOff>
    </xdr:from>
    <xdr:to>
      <xdr:col>15</xdr:col>
      <xdr:colOff>304800</xdr:colOff>
      <xdr:row>25</xdr:row>
      <xdr:rowOff>304800</xdr:rowOff>
    </xdr:to>
    <xdr:sp macro="" textlink="">
      <xdr:nvSpPr>
        <xdr:cNvPr id="1033" name="AutoShape 9" descr="Zdjęcie produktu Komoda z szufladami i 2 szafkami Intia 2X - dąb sonoma.">
          <a:extLst>
            <a:ext uri="{FF2B5EF4-FFF2-40B4-BE49-F238E27FC236}">
              <a16:creationId xmlns:a16="http://schemas.microsoft.com/office/drawing/2014/main" id="{B2D9E750-9FFD-3781-0160-24BAB976D8FE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3299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25</xdr:row>
      <xdr:rowOff>0</xdr:rowOff>
    </xdr:from>
    <xdr:to>
      <xdr:col>15</xdr:col>
      <xdr:colOff>304800</xdr:colOff>
      <xdr:row>25</xdr:row>
      <xdr:rowOff>304800</xdr:rowOff>
    </xdr:to>
    <xdr:sp macro="" textlink="">
      <xdr:nvSpPr>
        <xdr:cNvPr id="1034" name="AutoShape 10" descr="Zdjęcie produktu Komoda z szufladami i 2 szafkami Intia 2X - dąb sonoma.">
          <a:extLst>
            <a:ext uri="{FF2B5EF4-FFF2-40B4-BE49-F238E27FC236}">
              <a16:creationId xmlns:a16="http://schemas.microsoft.com/office/drawing/2014/main" id="{AAB9B697-A12B-95B8-9B4D-1B52D05189A9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3299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25</xdr:row>
      <xdr:rowOff>0</xdr:rowOff>
    </xdr:from>
    <xdr:to>
      <xdr:col>15</xdr:col>
      <xdr:colOff>304800</xdr:colOff>
      <xdr:row>25</xdr:row>
      <xdr:rowOff>304800</xdr:rowOff>
    </xdr:to>
    <xdr:sp macro="" textlink="">
      <xdr:nvSpPr>
        <xdr:cNvPr id="1035" name="AutoShape 11" descr="Zdjęcie produktu Komoda z szufladami i 2 szafkami Intia 2X - dąb sonoma.">
          <a:extLst>
            <a:ext uri="{FF2B5EF4-FFF2-40B4-BE49-F238E27FC236}">
              <a16:creationId xmlns:a16="http://schemas.microsoft.com/office/drawing/2014/main" id="{8102022E-1A07-810A-3D23-CDE2C4CEF147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3299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25</xdr:row>
      <xdr:rowOff>0</xdr:rowOff>
    </xdr:from>
    <xdr:to>
      <xdr:col>15</xdr:col>
      <xdr:colOff>304800</xdr:colOff>
      <xdr:row>25</xdr:row>
      <xdr:rowOff>304800</xdr:rowOff>
    </xdr:to>
    <xdr:sp macro="" textlink="">
      <xdr:nvSpPr>
        <xdr:cNvPr id="1036" name="AutoShape 12">
          <a:extLst>
            <a:ext uri="{FF2B5EF4-FFF2-40B4-BE49-F238E27FC236}">
              <a16:creationId xmlns:a16="http://schemas.microsoft.com/office/drawing/2014/main" id="{6321E7B3-BA01-4BC1-5251-35D9158824AB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3299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25</xdr:row>
      <xdr:rowOff>0</xdr:rowOff>
    </xdr:from>
    <xdr:to>
      <xdr:col>15</xdr:col>
      <xdr:colOff>304800</xdr:colOff>
      <xdr:row>25</xdr:row>
      <xdr:rowOff>304800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4F5E1E0B-3F95-1F5B-8704-DA78269794A7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3299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917575</xdr:colOff>
      <xdr:row>25</xdr:row>
      <xdr:rowOff>266925</xdr:rowOff>
    </xdr:from>
    <xdr:to>
      <xdr:col>4</xdr:col>
      <xdr:colOff>1758950</xdr:colOff>
      <xdr:row>25</xdr:row>
      <xdr:rowOff>968613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52A146D7-0F55-B1E6-4DA5-A9BE670CD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0925" y="30613575"/>
          <a:ext cx="841375" cy="701688"/>
        </a:xfrm>
        <a:prstGeom prst="rect">
          <a:avLst/>
        </a:prstGeom>
      </xdr:spPr>
    </xdr:pic>
    <xdr:clientData/>
  </xdr:twoCellAnchor>
  <xdr:twoCellAnchor editAs="oneCell">
    <xdr:from>
      <xdr:col>4</xdr:col>
      <xdr:colOff>128588</xdr:colOff>
      <xdr:row>34</xdr:row>
      <xdr:rowOff>220662</xdr:rowOff>
    </xdr:from>
    <xdr:to>
      <xdr:col>4</xdr:col>
      <xdr:colOff>1338263</xdr:colOff>
      <xdr:row>34</xdr:row>
      <xdr:rowOff>1096962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3DB86D39-BAA5-C6B7-7EC3-139FC8FDF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526" y="43368912"/>
          <a:ext cx="12096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109538</xdr:colOff>
      <xdr:row>34</xdr:row>
      <xdr:rowOff>1541462</xdr:rowOff>
    </xdr:from>
    <xdr:to>
      <xdr:col>4</xdr:col>
      <xdr:colOff>1217579</xdr:colOff>
      <xdr:row>34</xdr:row>
      <xdr:rowOff>2278063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FA1D28D0-FAA1-4547-BA55-82A300E58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13"/>
        <a:stretch/>
      </xdr:blipFill>
      <xdr:spPr bwMode="auto">
        <a:xfrm>
          <a:off x="4054476" y="44689712"/>
          <a:ext cx="1108041" cy="736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1573893</xdr:colOff>
      <xdr:row>34</xdr:row>
      <xdr:rowOff>445635</xdr:rowOff>
    </xdr:from>
    <xdr:to>
      <xdr:col>4</xdr:col>
      <xdr:colOff>2327956</xdr:colOff>
      <xdr:row>34</xdr:row>
      <xdr:rowOff>1038524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4475EFF5-4876-7CAC-EE15-8A734FD36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8831" y="43593885"/>
          <a:ext cx="754063" cy="592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1584099</xdr:colOff>
      <xdr:row>34</xdr:row>
      <xdr:rowOff>1619250</xdr:rowOff>
    </xdr:from>
    <xdr:to>
      <xdr:col>4</xdr:col>
      <xdr:colOff>2323757</xdr:colOff>
      <xdr:row>34</xdr:row>
      <xdr:rowOff>2293938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47609B8C-03CC-475B-481A-906049C96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9037" y="44767500"/>
          <a:ext cx="739658" cy="674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492125</xdr:colOff>
      <xdr:row>36</xdr:row>
      <xdr:rowOff>210706</xdr:rowOff>
    </xdr:from>
    <xdr:to>
      <xdr:col>4</xdr:col>
      <xdr:colOff>1495018</xdr:colOff>
      <xdr:row>36</xdr:row>
      <xdr:rowOff>1134631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3C157273-3C1F-0001-F1D7-270477DD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011" y="50537342"/>
          <a:ext cx="100289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536141</xdr:colOff>
      <xdr:row>15</xdr:row>
      <xdr:rowOff>553461</xdr:rowOff>
    </xdr:from>
    <xdr:to>
      <xdr:col>4</xdr:col>
      <xdr:colOff>1974416</xdr:colOff>
      <xdr:row>15</xdr:row>
      <xdr:rowOff>1744086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7433654C-13A2-D86C-B3C8-69A1B8179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027" y="15663575"/>
          <a:ext cx="14382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756332</xdr:colOff>
      <xdr:row>37</xdr:row>
      <xdr:rowOff>61231</xdr:rowOff>
    </xdr:from>
    <xdr:to>
      <xdr:col>4</xdr:col>
      <xdr:colOff>1328120</xdr:colOff>
      <xdr:row>37</xdr:row>
      <xdr:rowOff>657676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A005308E-2FE6-6366-EBB9-947A321E8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600" y="49237445"/>
          <a:ext cx="571788" cy="59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698500</xdr:colOff>
      <xdr:row>39</xdr:row>
      <xdr:rowOff>293687</xdr:rowOff>
    </xdr:from>
    <xdr:to>
      <xdr:col>4</xdr:col>
      <xdr:colOff>1221363</xdr:colOff>
      <xdr:row>39</xdr:row>
      <xdr:rowOff>662418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8688A9F5-E4AA-4116-BAC7-ECDA24853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38" y="50458687"/>
          <a:ext cx="522863" cy="368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896937</xdr:colOff>
      <xdr:row>31</xdr:row>
      <xdr:rowOff>206375</xdr:rowOff>
    </xdr:from>
    <xdr:to>
      <xdr:col>4</xdr:col>
      <xdr:colOff>1573212</xdr:colOff>
      <xdr:row>31</xdr:row>
      <xdr:rowOff>1387475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D299AC1-5CB0-5CED-4F5D-7605789F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1875" y="39616063"/>
          <a:ext cx="6762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725487</xdr:colOff>
      <xdr:row>28</xdr:row>
      <xdr:rowOff>360362</xdr:rowOff>
    </xdr:from>
    <xdr:to>
      <xdr:col>4</xdr:col>
      <xdr:colOff>2049462</xdr:colOff>
      <xdr:row>28</xdr:row>
      <xdr:rowOff>1274762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F9B70BC1-ADE2-0FFF-A128-9CE5E2504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8837" y="35431412"/>
          <a:ext cx="13239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814388</xdr:colOff>
      <xdr:row>29</xdr:row>
      <xdr:rowOff>376237</xdr:rowOff>
    </xdr:from>
    <xdr:to>
      <xdr:col>4</xdr:col>
      <xdr:colOff>1743076</xdr:colOff>
      <xdr:row>29</xdr:row>
      <xdr:rowOff>1119187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5CC27BF3-0446-9F47-950E-9C5D011D4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7738" y="36990337"/>
          <a:ext cx="928688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214313</xdr:colOff>
      <xdr:row>35</xdr:row>
      <xdr:rowOff>111126</xdr:rowOff>
    </xdr:from>
    <xdr:to>
      <xdr:col>4</xdr:col>
      <xdr:colOff>1234787</xdr:colOff>
      <xdr:row>35</xdr:row>
      <xdr:rowOff>881064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8112ED54-07A1-37A1-DBA3-CA50B9804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251" y="51149251"/>
          <a:ext cx="1020474" cy="769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523875</xdr:colOff>
      <xdr:row>35</xdr:row>
      <xdr:rowOff>1079500</xdr:rowOff>
    </xdr:from>
    <xdr:to>
      <xdr:col>4</xdr:col>
      <xdr:colOff>1276350</xdr:colOff>
      <xdr:row>35</xdr:row>
      <xdr:rowOff>1870075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35365465-3551-789E-C742-237514DB3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8813" y="52117625"/>
          <a:ext cx="752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455162</xdr:colOff>
      <xdr:row>0</xdr:row>
      <xdr:rowOff>4420</xdr:rowOff>
    </xdr:to>
    <xdr:pic>
      <xdr:nvPicPr>
        <xdr:cNvPr id="11" name="Obraz 10" descr="biurko jednoosobowe wolnostojące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45662" cy="4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398940</xdr:colOff>
      <xdr:row>0</xdr:row>
      <xdr:rowOff>1019</xdr:rowOff>
    </xdr:to>
    <xdr:pic>
      <xdr:nvPicPr>
        <xdr:cNvPr id="12" name="Obraz 11" descr="K2A - kontenerek biurowy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89440" cy="1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242589</xdr:colOff>
      <xdr:row>0</xdr:row>
      <xdr:rowOff>3515</xdr:rowOff>
    </xdr:to>
    <xdr:pic>
      <xdr:nvPicPr>
        <xdr:cNvPr id="13" name="Obraz 12" descr="RG9 - szafa ubraniowa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33089" cy="3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294216</xdr:colOff>
      <xdr:row>0</xdr:row>
      <xdr:rowOff>2380</xdr:rowOff>
    </xdr:to>
    <xdr:pic>
      <xdr:nvPicPr>
        <xdr:cNvPr id="14" name="Obraz 13" descr="RG22 - szafka zamykana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484716" cy="2380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523876</xdr:colOff>
      <xdr:row>7</xdr:row>
      <xdr:rowOff>104775</xdr:rowOff>
    </xdr:from>
    <xdr:to>
      <xdr:col>4</xdr:col>
      <xdr:colOff>1196182</xdr:colOff>
      <xdr:row>7</xdr:row>
      <xdr:rowOff>838199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16AC5491-8C99-4C1C-9327-252D44C5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6" y="1752600"/>
          <a:ext cx="672306" cy="733424"/>
        </a:xfrm>
        <a:prstGeom prst="rect">
          <a:avLst/>
        </a:prstGeom>
      </xdr:spPr>
    </xdr:pic>
    <xdr:clientData/>
  </xdr:twoCellAnchor>
  <xdr:twoCellAnchor editAs="oneCell">
    <xdr:from>
      <xdr:col>4</xdr:col>
      <xdr:colOff>716407</xdr:colOff>
      <xdr:row>11</xdr:row>
      <xdr:rowOff>133350</xdr:rowOff>
    </xdr:from>
    <xdr:to>
      <xdr:col>4</xdr:col>
      <xdr:colOff>952500</xdr:colOff>
      <xdr:row>11</xdr:row>
      <xdr:rowOff>1154258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2657B22-C5C9-44B6-8CBF-7F117D125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136007" y="6505575"/>
          <a:ext cx="236093" cy="102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314326</xdr:colOff>
      <xdr:row>8</xdr:row>
      <xdr:rowOff>604837</xdr:rowOff>
    </xdr:from>
    <xdr:to>
      <xdr:col>4</xdr:col>
      <xdr:colOff>1234402</xdr:colOff>
      <xdr:row>8</xdr:row>
      <xdr:rowOff>1785936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202BF3DE-2C92-966C-7852-D6EEAB18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1" y="3236118"/>
          <a:ext cx="920076" cy="1181099"/>
        </a:xfrm>
        <a:prstGeom prst="rect">
          <a:avLst/>
        </a:prstGeom>
      </xdr:spPr>
    </xdr:pic>
    <xdr:clientData/>
  </xdr:twoCellAnchor>
  <xdr:twoCellAnchor editAs="oneCell">
    <xdr:from>
      <xdr:col>4</xdr:col>
      <xdr:colOff>509324</xdr:colOff>
      <xdr:row>9</xdr:row>
      <xdr:rowOff>202406</xdr:rowOff>
    </xdr:from>
    <xdr:to>
      <xdr:col>4</xdr:col>
      <xdr:colOff>958381</xdr:colOff>
      <xdr:row>9</xdr:row>
      <xdr:rowOff>857250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2BA6DE3-7583-9873-A20B-CD7354831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8449" y="5572125"/>
          <a:ext cx="449057" cy="6548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455162</xdr:colOff>
      <xdr:row>0</xdr:row>
      <xdr:rowOff>4420</xdr:rowOff>
    </xdr:to>
    <xdr:pic>
      <xdr:nvPicPr>
        <xdr:cNvPr id="3" name="Obraz 2" descr="biurko jednoosobowe wolnostojące.jpg">
          <a:extLst>
            <a:ext uri="{FF2B5EF4-FFF2-40B4-BE49-F238E27FC236}">
              <a16:creationId xmlns:a16="http://schemas.microsoft.com/office/drawing/2014/main" id="{029D6F36-FA33-4D84-888C-D7AEDDC2A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45662" cy="4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398940</xdr:colOff>
      <xdr:row>0</xdr:row>
      <xdr:rowOff>1019</xdr:rowOff>
    </xdr:to>
    <xdr:pic>
      <xdr:nvPicPr>
        <xdr:cNvPr id="4" name="Obraz 3" descr="K2A - kontenerek biurowy.jpg">
          <a:extLst>
            <a:ext uri="{FF2B5EF4-FFF2-40B4-BE49-F238E27FC236}">
              <a16:creationId xmlns:a16="http://schemas.microsoft.com/office/drawing/2014/main" id="{0DFBAAA6-E57D-41A6-BE9C-5E3FB899D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89440" cy="1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242589</xdr:colOff>
      <xdr:row>0</xdr:row>
      <xdr:rowOff>3515</xdr:rowOff>
    </xdr:to>
    <xdr:pic>
      <xdr:nvPicPr>
        <xdr:cNvPr id="5" name="Obraz 4" descr="RG9 - szafa ubraniowa.jpg">
          <a:extLst>
            <a:ext uri="{FF2B5EF4-FFF2-40B4-BE49-F238E27FC236}">
              <a16:creationId xmlns:a16="http://schemas.microsoft.com/office/drawing/2014/main" id="{A1F5CD75-C082-4A10-A7BD-2D9CF91F6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33089" cy="3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294216</xdr:colOff>
      <xdr:row>0</xdr:row>
      <xdr:rowOff>2380</xdr:rowOff>
    </xdr:to>
    <xdr:pic>
      <xdr:nvPicPr>
        <xdr:cNvPr id="6" name="Obraz 5" descr="RG22 - szafka zamykana.jpg">
          <a:extLst>
            <a:ext uri="{FF2B5EF4-FFF2-40B4-BE49-F238E27FC236}">
              <a16:creationId xmlns:a16="http://schemas.microsoft.com/office/drawing/2014/main" id="{E8130A08-AC38-43A4-9D66-CB2C5937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484716" cy="2380"/>
        </a:xfrm>
        <a:prstGeom prst="rect">
          <a:avLst/>
        </a:prstGeom>
      </xdr:spPr>
    </xdr:pic>
    <xdr:clientData/>
  </xdr:twoCellAnchor>
  <xdr:twoCellAnchor editAs="oneCell">
    <xdr:from>
      <xdr:col>4</xdr:col>
      <xdr:colOff>305594</xdr:colOff>
      <xdr:row>7</xdr:row>
      <xdr:rowOff>228712</xdr:rowOff>
    </xdr:from>
    <xdr:to>
      <xdr:col>4</xdr:col>
      <xdr:colOff>1481422</xdr:colOff>
      <xdr:row>7</xdr:row>
      <xdr:rowOff>1615586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312EDE32-E2E2-B08A-36B2-EA7003CE2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979" y="1701424"/>
          <a:ext cx="1175828" cy="1386874"/>
        </a:xfrm>
        <a:prstGeom prst="rect">
          <a:avLst/>
        </a:prstGeom>
      </xdr:spPr>
    </xdr:pic>
    <xdr:clientData/>
  </xdr:twoCellAnchor>
  <xdr:twoCellAnchor editAs="oneCell">
    <xdr:from>
      <xdr:col>4</xdr:col>
      <xdr:colOff>121228</xdr:colOff>
      <xdr:row>9</xdr:row>
      <xdr:rowOff>839932</xdr:rowOff>
    </xdr:from>
    <xdr:to>
      <xdr:col>4</xdr:col>
      <xdr:colOff>1345629</xdr:colOff>
      <xdr:row>9</xdr:row>
      <xdr:rowOff>1657495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114ED04-4D0D-49EC-A6E6-BF8F5EBE6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95" b="13312"/>
        <a:stretch/>
      </xdr:blipFill>
      <xdr:spPr>
        <a:xfrm>
          <a:off x="3117273" y="6329796"/>
          <a:ext cx="1224401" cy="817563"/>
        </a:xfrm>
        <a:prstGeom prst="rect">
          <a:avLst/>
        </a:prstGeom>
      </xdr:spPr>
    </xdr:pic>
    <xdr:clientData/>
  </xdr:twoCellAnchor>
  <xdr:twoCellAnchor editAs="oneCell">
    <xdr:from>
      <xdr:col>4</xdr:col>
      <xdr:colOff>216477</xdr:colOff>
      <xdr:row>8</xdr:row>
      <xdr:rowOff>632114</xdr:rowOff>
    </xdr:from>
    <xdr:to>
      <xdr:col>4</xdr:col>
      <xdr:colOff>1422978</xdr:colOff>
      <xdr:row>8</xdr:row>
      <xdr:rowOff>1601881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4F8E4EB3-A17E-4638-A443-EA463ADBD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90"/>
        <a:stretch/>
      </xdr:blipFill>
      <xdr:spPr>
        <a:xfrm>
          <a:off x="3212522" y="4113069"/>
          <a:ext cx="1206501" cy="969767"/>
        </a:xfrm>
        <a:prstGeom prst="rect">
          <a:avLst/>
        </a:prstGeom>
      </xdr:spPr>
    </xdr:pic>
    <xdr:clientData/>
  </xdr:twoCellAnchor>
  <xdr:twoCellAnchor editAs="oneCell">
    <xdr:from>
      <xdr:col>4</xdr:col>
      <xdr:colOff>86590</xdr:colOff>
      <xdr:row>10</xdr:row>
      <xdr:rowOff>346363</xdr:rowOff>
    </xdr:from>
    <xdr:to>
      <xdr:col>4</xdr:col>
      <xdr:colOff>1507547</xdr:colOff>
      <xdr:row>10</xdr:row>
      <xdr:rowOff>1293667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779B3C52-71C3-4020-AAC0-36BC7561E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2635" y="9092045"/>
          <a:ext cx="1420957" cy="9473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639312</xdr:colOff>
      <xdr:row>0</xdr:row>
      <xdr:rowOff>4420</xdr:rowOff>
    </xdr:to>
    <xdr:pic>
      <xdr:nvPicPr>
        <xdr:cNvPr id="3" name="Obraz 2" descr="biurko jednoosobowe wolnostojące.jpg">
          <a:extLst>
            <a:ext uri="{FF2B5EF4-FFF2-40B4-BE49-F238E27FC236}">
              <a16:creationId xmlns:a16="http://schemas.microsoft.com/office/drawing/2014/main" id="{988375E4-7685-48F2-BFC7-2EBA6EB0F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39312" cy="4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583090</xdr:colOff>
      <xdr:row>0</xdr:row>
      <xdr:rowOff>1019</xdr:rowOff>
    </xdr:to>
    <xdr:pic>
      <xdr:nvPicPr>
        <xdr:cNvPr id="4" name="Obraz 3" descr="K2A - kontenerek biurowy.jpg">
          <a:extLst>
            <a:ext uri="{FF2B5EF4-FFF2-40B4-BE49-F238E27FC236}">
              <a16:creationId xmlns:a16="http://schemas.microsoft.com/office/drawing/2014/main" id="{90AB61E6-8796-4CA4-B4B7-F76DEE93B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83090" cy="1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426739</xdr:colOff>
      <xdr:row>0</xdr:row>
      <xdr:rowOff>3515</xdr:rowOff>
    </xdr:to>
    <xdr:pic>
      <xdr:nvPicPr>
        <xdr:cNvPr id="5" name="Obraz 4" descr="RG9 - szafa ubraniowa.jpg">
          <a:extLst>
            <a:ext uri="{FF2B5EF4-FFF2-40B4-BE49-F238E27FC236}">
              <a16:creationId xmlns:a16="http://schemas.microsoft.com/office/drawing/2014/main" id="{72620EED-5928-43C2-A0C0-9A4BA82A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26739" cy="3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478366</xdr:colOff>
      <xdr:row>0</xdr:row>
      <xdr:rowOff>2380</xdr:rowOff>
    </xdr:to>
    <xdr:pic>
      <xdr:nvPicPr>
        <xdr:cNvPr id="6" name="Obraz 5" descr="RG22 - szafka zamykana.jpg">
          <a:extLst>
            <a:ext uri="{FF2B5EF4-FFF2-40B4-BE49-F238E27FC236}">
              <a16:creationId xmlns:a16="http://schemas.microsoft.com/office/drawing/2014/main" id="{ECD71F66-12B8-4F8E-8649-9DC87952E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478366" cy="2380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447676</xdr:colOff>
      <xdr:row>8</xdr:row>
      <xdr:rowOff>1628774</xdr:rowOff>
    </xdr:from>
    <xdr:to>
      <xdr:col>4</xdr:col>
      <xdr:colOff>1371600</xdr:colOff>
      <xdr:row>8</xdr:row>
      <xdr:rowOff>2814675</xdr:rowOff>
    </xdr:to>
    <xdr:pic>
      <xdr:nvPicPr>
        <xdr:cNvPr id="7" name="Obraz 6" descr="krzesło polipropylenowe.png">
          <a:extLst>
            <a:ext uri="{FF2B5EF4-FFF2-40B4-BE49-F238E27FC236}">
              <a16:creationId xmlns:a16="http://schemas.microsoft.com/office/drawing/2014/main" id="{CABDD267-5166-4D69-8D4C-792FF0560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10126" y="3476624"/>
          <a:ext cx="923924" cy="11859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639312</xdr:colOff>
      <xdr:row>0</xdr:row>
      <xdr:rowOff>4420</xdr:rowOff>
    </xdr:to>
    <xdr:pic>
      <xdr:nvPicPr>
        <xdr:cNvPr id="3" name="Obraz 2" descr="biurko jednoosobowe wolnostojące.jpg">
          <a:extLst>
            <a:ext uri="{FF2B5EF4-FFF2-40B4-BE49-F238E27FC236}">
              <a16:creationId xmlns:a16="http://schemas.microsoft.com/office/drawing/2014/main" id="{B304C9BB-5701-4B52-AEE2-942CCE02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39312" cy="4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583090</xdr:colOff>
      <xdr:row>0</xdr:row>
      <xdr:rowOff>1019</xdr:rowOff>
    </xdr:to>
    <xdr:pic>
      <xdr:nvPicPr>
        <xdr:cNvPr id="4" name="Obraz 3" descr="K2A - kontenerek biurowy.jpg">
          <a:extLst>
            <a:ext uri="{FF2B5EF4-FFF2-40B4-BE49-F238E27FC236}">
              <a16:creationId xmlns:a16="http://schemas.microsoft.com/office/drawing/2014/main" id="{05978EE5-FCA0-4A48-AF68-D4DAFFBA9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83090" cy="1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426739</xdr:colOff>
      <xdr:row>0</xdr:row>
      <xdr:rowOff>3515</xdr:rowOff>
    </xdr:to>
    <xdr:pic>
      <xdr:nvPicPr>
        <xdr:cNvPr id="5" name="Obraz 4" descr="RG9 - szafa ubraniowa.jpg">
          <a:extLst>
            <a:ext uri="{FF2B5EF4-FFF2-40B4-BE49-F238E27FC236}">
              <a16:creationId xmlns:a16="http://schemas.microsoft.com/office/drawing/2014/main" id="{6FD27F92-C872-44A2-A1DD-34091D89C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26739" cy="3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478366</xdr:colOff>
      <xdr:row>0</xdr:row>
      <xdr:rowOff>2380</xdr:rowOff>
    </xdr:to>
    <xdr:pic>
      <xdr:nvPicPr>
        <xdr:cNvPr id="6" name="Obraz 5" descr="RG22 - szafka zamykana.jpg">
          <a:extLst>
            <a:ext uri="{FF2B5EF4-FFF2-40B4-BE49-F238E27FC236}">
              <a16:creationId xmlns:a16="http://schemas.microsoft.com/office/drawing/2014/main" id="{DF8E6C5E-C52B-4E5A-8505-6D9F5DB0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478366" cy="2380"/>
        </a:xfrm>
        <a:prstGeom prst="rect">
          <a:avLst/>
        </a:prstGeom>
      </xdr:spPr>
    </xdr:pic>
    <xdr:clientData/>
  </xdr:twoCellAnchor>
  <xdr:twoCellAnchor editAs="oneCell">
    <xdr:from>
      <xdr:col>4</xdr:col>
      <xdr:colOff>216707</xdr:colOff>
      <xdr:row>8</xdr:row>
      <xdr:rowOff>1755800</xdr:rowOff>
    </xdr:from>
    <xdr:to>
      <xdr:col>4</xdr:col>
      <xdr:colOff>827941</xdr:colOff>
      <xdr:row>8</xdr:row>
      <xdr:rowOff>2730743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C73BDF4-93A7-377C-3B66-16575957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960765" y="3594858"/>
          <a:ext cx="611234" cy="9749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P69"/>
  <sheetViews>
    <sheetView view="pageBreakPreview" zoomScaleNormal="120" zoomScaleSheetLayoutView="100" workbookViewId="0">
      <selection activeCell="M10" sqref="M10"/>
    </sheetView>
  </sheetViews>
  <sheetFormatPr defaultRowHeight="15"/>
  <cols>
    <col min="1" max="1" width="4.125" style="14" customWidth="1"/>
    <col min="2" max="2" width="39.875" style="19" customWidth="1"/>
    <col min="3" max="4" width="3.875" style="14" bestFit="1" customWidth="1"/>
    <col min="5" max="5" width="34.375" style="14" customWidth="1"/>
    <col min="6" max="6" width="11.5" style="14" customWidth="1"/>
    <col min="7" max="7" width="5.125" style="14" bestFit="1" customWidth="1"/>
    <col min="8" max="8" width="10.875" style="14" bestFit="1" customWidth="1"/>
    <col min="9" max="9" width="11.375" style="14" bestFit="1" customWidth="1"/>
    <col min="10" max="10" width="9.875" style="14" bestFit="1" customWidth="1"/>
    <col min="11" max="11" width="12" style="14" bestFit="1" customWidth="1"/>
    <col min="12" max="12" width="24.875" style="14" customWidth="1"/>
    <col min="13" max="13" width="11.25" style="14" bestFit="1" customWidth="1"/>
    <col min="14" max="14" width="10.125" style="14" bestFit="1" customWidth="1"/>
    <col min="15" max="16" width="11.25" style="14" bestFit="1" customWidth="1"/>
    <col min="17" max="17" width="16.5" style="14" customWidth="1"/>
    <col min="18" max="18" width="11.75" style="14" bestFit="1" customWidth="1"/>
    <col min="19" max="16384" width="9" style="14"/>
  </cols>
  <sheetData>
    <row r="1" spans="1:15">
      <c r="A1" s="84" t="s">
        <v>11</v>
      </c>
      <c r="B1" s="84"/>
      <c r="C1" s="84"/>
      <c r="D1" s="84"/>
    </row>
    <row r="2" spans="1:15" ht="15" customHeight="1">
      <c r="A2" s="84"/>
      <c r="B2" s="84"/>
      <c r="C2" s="84"/>
      <c r="D2" s="84"/>
      <c r="E2" s="12"/>
      <c r="F2" s="12"/>
      <c r="G2" s="12"/>
      <c r="H2" s="13"/>
      <c r="I2" s="13"/>
      <c r="J2" s="78" t="s">
        <v>22</v>
      </c>
      <c r="K2" s="78"/>
    </row>
    <row r="3" spans="1:15" ht="15" customHeight="1">
      <c r="A3" s="84"/>
      <c r="B3" s="84"/>
      <c r="C3" s="84"/>
      <c r="D3" s="84"/>
      <c r="E3" s="12"/>
      <c r="F3" s="12"/>
      <c r="G3" s="12"/>
      <c r="H3" s="13"/>
      <c r="I3" s="13"/>
      <c r="J3" s="12"/>
      <c r="K3" s="12"/>
    </row>
    <row r="4" spans="1:15" ht="15.75">
      <c r="A4" s="77" t="s">
        <v>46</v>
      </c>
      <c r="B4" s="77"/>
      <c r="C4" s="79"/>
      <c r="D4" s="79"/>
      <c r="E4" s="79"/>
      <c r="F4" s="79"/>
      <c r="G4" s="79"/>
      <c r="H4" s="13"/>
      <c r="I4" s="13"/>
      <c r="J4" s="13"/>
      <c r="K4" s="13"/>
    </row>
    <row r="5" spans="1:15" ht="15.75">
      <c r="A5" s="81" t="s">
        <v>12</v>
      </c>
      <c r="B5" s="81"/>
      <c r="C5" s="81"/>
      <c r="D5" s="81"/>
      <c r="E5" s="81"/>
      <c r="F5" s="81"/>
      <c r="G5" s="81"/>
      <c r="H5" s="81"/>
      <c r="I5" s="81"/>
      <c r="J5" s="81"/>
      <c r="K5" s="81"/>
    </row>
    <row r="6" spans="1:15">
      <c r="A6" s="82" t="s">
        <v>23</v>
      </c>
      <c r="B6" s="82"/>
      <c r="C6" s="82"/>
      <c r="D6" s="82"/>
      <c r="E6" s="82"/>
      <c r="F6" s="82"/>
      <c r="G6" s="82"/>
      <c r="H6" s="82"/>
      <c r="I6" s="82"/>
      <c r="J6" s="82"/>
      <c r="K6" s="82"/>
    </row>
    <row r="7" spans="1:15" ht="25.5">
      <c r="A7" s="1" t="s">
        <v>0</v>
      </c>
      <c r="B7" s="2" t="s">
        <v>1</v>
      </c>
      <c r="C7" s="2" t="s">
        <v>2</v>
      </c>
      <c r="D7" s="2" t="s">
        <v>18</v>
      </c>
      <c r="E7" s="2" t="s">
        <v>17</v>
      </c>
      <c r="F7" s="3" t="s">
        <v>3</v>
      </c>
      <c r="G7" s="1" t="s">
        <v>4</v>
      </c>
      <c r="H7" s="2" t="s">
        <v>5</v>
      </c>
      <c r="I7" s="2" t="s">
        <v>6</v>
      </c>
      <c r="J7" s="2" t="s">
        <v>7</v>
      </c>
      <c r="K7" s="2" t="s">
        <v>8</v>
      </c>
    </row>
    <row r="8" spans="1:15">
      <c r="A8" s="4">
        <v>1</v>
      </c>
      <c r="B8" s="5">
        <v>2</v>
      </c>
      <c r="C8" s="4">
        <v>3</v>
      </c>
      <c r="D8" s="5">
        <v>4</v>
      </c>
      <c r="E8" s="5">
        <v>5</v>
      </c>
      <c r="F8" s="5">
        <v>6</v>
      </c>
      <c r="G8" s="4">
        <v>7</v>
      </c>
      <c r="H8" s="5">
        <v>8</v>
      </c>
      <c r="I8" s="4">
        <v>9</v>
      </c>
      <c r="J8" s="4">
        <v>10</v>
      </c>
      <c r="K8" s="4">
        <v>11</v>
      </c>
    </row>
    <row r="9" spans="1:15" ht="146.25">
      <c r="A9" s="9">
        <v>1</v>
      </c>
      <c r="B9" s="57" t="s">
        <v>55</v>
      </c>
      <c r="C9" s="6" t="s">
        <v>9</v>
      </c>
      <c r="D9" s="7">
        <f>1+5+1+1+2</f>
        <v>10</v>
      </c>
      <c r="E9" s="28"/>
      <c r="F9" s="24"/>
      <c r="G9" s="8"/>
      <c r="H9" s="24">
        <f>F9+F9*G9</f>
        <v>0</v>
      </c>
      <c r="I9" s="24">
        <f t="shared" ref="I9:I41" si="0">D9*F9</f>
        <v>0</v>
      </c>
      <c r="J9" s="24">
        <f t="shared" ref="J9:J41" si="1">K9-I9</f>
        <v>0</v>
      </c>
      <c r="K9" s="25">
        <f>D9*H9</f>
        <v>0</v>
      </c>
    </row>
    <row r="10" spans="1:15" ht="123.75">
      <c r="A10" s="9">
        <v>2</v>
      </c>
      <c r="B10" s="61" t="s">
        <v>60</v>
      </c>
      <c r="C10" s="6" t="s">
        <v>9</v>
      </c>
      <c r="D10" s="7">
        <f>2+3</f>
        <v>5</v>
      </c>
      <c r="E10" s="28"/>
      <c r="F10" s="24"/>
      <c r="G10" s="8"/>
      <c r="H10" s="24">
        <f>F10+F10*G10</f>
        <v>0</v>
      </c>
      <c r="I10" s="24">
        <f t="shared" si="0"/>
        <v>0</v>
      </c>
      <c r="J10" s="24">
        <f t="shared" si="1"/>
        <v>0</v>
      </c>
      <c r="K10" s="25">
        <f>D10*H10</f>
        <v>0</v>
      </c>
    </row>
    <row r="11" spans="1:15" ht="123.75" customHeight="1">
      <c r="A11" s="9">
        <v>3</v>
      </c>
      <c r="B11" s="57" t="s">
        <v>28</v>
      </c>
      <c r="C11" s="6" t="s">
        <v>9</v>
      </c>
      <c r="D11" s="7">
        <f>4+7</f>
        <v>11</v>
      </c>
      <c r="E11" s="28"/>
      <c r="F11" s="24"/>
      <c r="G11" s="8"/>
      <c r="H11" s="24">
        <f t="shared" ref="H11:H13" si="2">F11+F11*G11</f>
        <v>0</v>
      </c>
      <c r="I11" s="24">
        <f t="shared" si="0"/>
        <v>0</v>
      </c>
      <c r="J11" s="24">
        <f t="shared" si="1"/>
        <v>0</v>
      </c>
      <c r="K11" s="25">
        <f t="shared" ref="K11:K13" si="3">D11*H11</f>
        <v>0</v>
      </c>
    </row>
    <row r="12" spans="1:15" ht="133.5" customHeight="1">
      <c r="A12" s="9">
        <v>4</v>
      </c>
      <c r="B12" s="57" t="s">
        <v>42</v>
      </c>
      <c r="C12" s="6" t="s">
        <v>9</v>
      </c>
      <c r="D12" s="7">
        <v>1</v>
      </c>
      <c r="E12" s="28"/>
      <c r="F12" s="24"/>
      <c r="G12" s="8"/>
      <c r="H12" s="24">
        <f t="shared" si="2"/>
        <v>0</v>
      </c>
      <c r="I12" s="24">
        <f t="shared" si="0"/>
        <v>0</v>
      </c>
      <c r="J12" s="24">
        <f t="shared" si="1"/>
        <v>0</v>
      </c>
      <c r="K12" s="25">
        <f t="shared" si="3"/>
        <v>0</v>
      </c>
    </row>
    <row r="13" spans="1:15" ht="168.75">
      <c r="A13" s="9">
        <v>5</v>
      </c>
      <c r="B13" s="57" t="s">
        <v>49</v>
      </c>
      <c r="C13" s="6" t="s">
        <v>9</v>
      </c>
      <c r="D13" s="7">
        <v>2</v>
      </c>
      <c r="E13" s="28"/>
      <c r="F13" s="24"/>
      <c r="G13" s="8"/>
      <c r="H13" s="24">
        <f t="shared" si="2"/>
        <v>0</v>
      </c>
      <c r="I13" s="24">
        <f t="shared" si="0"/>
        <v>0</v>
      </c>
      <c r="J13" s="24">
        <f t="shared" si="1"/>
        <v>0</v>
      </c>
      <c r="K13" s="25">
        <f t="shared" si="3"/>
        <v>0</v>
      </c>
      <c r="O13"/>
    </row>
    <row r="14" spans="1:15" ht="191.25">
      <c r="A14" s="9">
        <v>6</v>
      </c>
      <c r="B14" s="61" t="s">
        <v>58</v>
      </c>
      <c r="C14" s="6" t="s">
        <v>9</v>
      </c>
      <c r="D14" s="7">
        <f>1+1+3+3</f>
        <v>8</v>
      </c>
      <c r="E14" s="28"/>
      <c r="F14" s="24"/>
      <c r="G14" s="8"/>
      <c r="H14" s="24">
        <f>F14+F14*G14</f>
        <v>0</v>
      </c>
      <c r="I14" s="24">
        <f t="shared" si="0"/>
        <v>0</v>
      </c>
      <c r="J14" s="24">
        <f t="shared" si="1"/>
        <v>0</v>
      </c>
      <c r="K14" s="25">
        <f>D14*H14</f>
        <v>0</v>
      </c>
    </row>
    <row r="15" spans="1:15" ht="180">
      <c r="A15" s="9">
        <v>7</v>
      </c>
      <c r="B15" s="61" t="s">
        <v>54</v>
      </c>
      <c r="C15" s="6" t="s">
        <v>9</v>
      </c>
      <c r="D15" s="7">
        <v>5</v>
      </c>
      <c r="E15" s="28"/>
      <c r="F15" s="24"/>
      <c r="G15" s="8"/>
      <c r="H15" s="24">
        <f>F15+F15*G15</f>
        <v>0</v>
      </c>
      <c r="I15" s="24">
        <f t="shared" si="0"/>
        <v>0</v>
      </c>
      <c r="J15" s="24">
        <f t="shared" si="1"/>
        <v>0</v>
      </c>
      <c r="K15" s="25">
        <f>D15*H15</f>
        <v>0</v>
      </c>
    </row>
    <row r="16" spans="1:15" ht="180">
      <c r="A16" s="9">
        <v>8</v>
      </c>
      <c r="B16" s="59" t="s">
        <v>50</v>
      </c>
      <c r="C16" s="6" t="s">
        <v>9</v>
      </c>
      <c r="D16" s="7">
        <v>2</v>
      </c>
      <c r="E16" s="28"/>
      <c r="F16" s="24"/>
      <c r="G16" s="8"/>
      <c r="H16" s="24">
        <f>F16+F16*G16</f>
        <v>0</v>
      </c>
      <c r="I16" s="24">
        <f t="shared" si="0"/>
        <v>0</v>
      </c>
      <c r="J16" s="24">
        <f t="shared" si="1"/>
        <v>0</v>
      </c>
      <c r="K16" s="25">
        <f>D16*H16</f>
        <v>0</v>
      </c>
    </row>
    <row r="17" spans="1:16" ht="180">
      <c r="A17" s="9">
        <v>9</v>
      </c>
      <c r="B17" s="61" t="s">
        <v>51</v>
      </c>
      <c r="C17" s="6" t="s">
        <v>9</v>
      </c>
      <c r="D17" s="7">
        <f>6+17</f>
        <v>23</v>
      </c>
      <c r="E17" s="28"/>
      <c r="F17" s="24"/>
      <c r="G17" s="8"/>
      <c r="H17" s="24">
        <f>F17+F17*G17</f>
        <v>0</v>
      </c>
      <c r="I17" s="24">
        <f t="shared" si="0"/>
        <v>0</v>
      </c>
      <c r="J17" s="24">
        <f t="shared" si="1"/>
        <v>0</v>
      </c>
      <c r="K17" s="25">
        <f>D17*H17</f>
        <v>0</v>
      </c>
    </row>
    <row r="18" spans="1:16" ht="112.5">
      <c r="A18" s="9">
        <v>10</v>
      </c>
      <c r="B18" s="57" t="s">
        <v>30</v>
      </c>
      <c r="C18" s="6" t="s">
        <v>9</v>
      </c>
      <c r="D18" s="7">
        <f>2+5+1</f>
        <v>8</v>
      </c>
      <c r="E18" s="28"/>
      <c r="F18" s="24"/>
      <c r="G18" s="8"/>
      <c r="H18" s="24">
        <f>F18+F18*G18</f>
        <v>0</v>
      </c>
      <c r="I18" s="24">
        <f t="shared" si="0"/>
        <v>0</v>
      </c>
      <c r="J18" s="24">
        <f t="shared" si="1"/>
        <v>0</v>
      </c>
      <c r="K18" s="25">
        <f>D18*H18</f>
        <v>0</v>
      </c>
    </row>
    <row r="19" spans="1:16" ht="112.5">
      <c r="A19" s="9">
        <v>11</v>
      </c>
      <c r="B19" s="40" t="s">
        <v>29</v>
      </c>
      <c r="C19" s="6" t="s">
        <v>9</v>
      </c>
      <c r="D19" s="7">
        <f>1+5+3+3</f>
        <v>12</v>
      </c>
      <c r="E19" s="28"/>
      <c r="F19" s="24"/>
      <c r="G19" s="8"/>
      <c r="H19" s="24">
        <f t="shared" ref="H19:H41" si="4">F19+F19*G19</f>
        <v>0</v>
      </c>
      <c r="I19" s="24">
        <f t="shared" si="0"/>
        <v>0</v>
      </c>
      <c r="J19" s="24">
        <f t="shared" si="1"/>
        <v>0</v>
      </c>
      <c r="K19" s="25">
        <f t="shared" ref="K19:K41" si="5">H19*D19</f>
        <v>0</v>
      </c>
    </row>
    <row r="20" spans="1:16" ht="102.75" customHeight="1">
      <c r="A20" s="9">
        <v>12</v>
      </c>
      <c r="B20" s="40" t="s">
        <v>31</v>
      </c>
      <c r="C20" s="6" t="s">
        <v>9</v>
      </c>
      <c r="D20" s="7">
        <v>2</v>
      </c>
      <c r="E20" s="28"/>
      <c r="F20" s="24"/>
      <c r="G20" s="8"/>
      <c r="H20" s="24">
        <f t="shared" si="4"/>
        <v>0</v>
      </c>
      <c r="I20" s="24">
        <f t="shared" si="0"/>
        <v>0</v>
      </c>
      <c r="J20" s="24">
        <f t="shared" si="1"/>
        <v>0</v>
      </c>
      <c r="K20" s="25">
        <f t="shared" si="5"/>
        <v>0</v>
      </c>
    </row>
    <row r="21" spans="1:16" ht="102.75" customHeight="1">
      <c r="A21" s="9">
        <v>13</v>
      </c>
      <c r="B21" s="40" t="s">
        <v>33</v>
      </c>
      <c r="C21" s="6" t="s">
        <v>9</v>
      </c>
      <c r="D21" s="7">
        <v>2</v>
      </c>
      <c r="E21" s="28"/>
      <c r="F21" s="24"/>
      <c r="G21" s="8"/>
      <c r="H21" s="24">
        <f t="shared" si="4"/>
        <v>0</v>
      </c>
      <c r="I21" s="24">
        <f t="shared" si="0"/>
        <v>0</v>
      </c>
      <c r="J21" s="24">
        <f t="shared" si="1"/>
        <v>0</v>
      </c>
      <c r="K21" s="25">
        <f t="shared" si="5"/>
        <v>0</v>
      </c>
    </row>
    <row r="22" spans="1:16" ht="104.25" customHeight="1">
      <c r="A22" s="9">
        <v>14</v>
      </c>
      <c r="B22" s="40" t="s">
        <v>40</v>
      </c>
      <c r="C22" s="6" t="s">
        <v>9</v>
      </c>
      <c r="D22" s="7">
        <v>1</v>
      </c>
      <c r="E22" s="28"/>
      <c r="F22" s="24"/>
      <c r="G22" s="8"/>
      <c r="H22" s="24">
        <f t="shared" si="4"/>
        <v>0</v>
      </c>
      <c r="I22" s="24">
        <f t="shared" si="0"/>
        <v>0</v>
      </c>
      <c r="J22" s="24">
        <f t="shared" si="1"/>
        <v>0</v>
      </c>
      <c r="K22" s="25">
        <f t="shared" si="5"/>
        <v>0</v>
      </c>
    </row>
    <row r="23" spans="1:16" ht="139.5" customHeight="1">
      <c r="A23" s="9">
        <v>15</v>
      </c>
      <c r="B23" s="40" t="s">
        <v>32</v>
      </c>
      <c r="C23" s="6" t="s">
        <v>9</v>
      </c>
      <c r="D23" s="7">
        <f>2+2</f>
        <v>4</v>
      </c>
      <c r="E23" s="28"/>
      <c r="F23" s="24"/>
      <c r="G23" s="8"/>
      <c r="H23" s="24">
        <f t="shared" si="4"/>
        <v>0</v>
      </c>
      <c r="I23" s="24">
        <f t="shared" si="0"/>
        <v>0</v>
      </c>
      <c r="J23" s="24">
        <f t="shared" si="1"/>
        <v>0</v>
      </c>
      <c r="K23" s="25">
        <f t="shared" si="5"/>
        <v>0</v>
      </c>
    </row>
    <row r="24" spans="1:16" ht="147.75" customHeight="1">
      <c r="A24" s="9">
        <v>16</v>
      </c>
      <c r="B24" s="40" t="s">
        <v>34</v>
      </c>
      <c r="C24" s="6" t="s">
        <v>9</v>
      </c>
      <c r="D24" s="7">
        <f>8+1+2</f>
        <v>11</v>
      </c>
      <c r="E24" s="28"/>
      <c r="F24" s="24"/>
      <c r="G24" s="8"/>
      <c r="H24" s="24">
        <f t="shared" si="4"/>
        <v>0</v>
      </c>
      <c r="I24" s="24">
        <f t="shared" si="0"/>
        <v>0</v>
      </c>
      <c r="J24" s="24">
        <f t="shared" si="1"/>
        <v>0</v>
      </c>
      <c r="K24" s="25">
        <f t="shared" si="5"/>
        <v>0</v>
      </c>
    </row>
    <row r="25" spans="1:16" ht="133.5" customHeight="1">
      <c r="A25" s="9">
        <v>17</v>
      </c>
      <c r="B25" s="60" t="s">
        <v>70</v>
      </c>
      <c r="C25" s="6" t="s">
        <v>9</v>
      </c>
      <c r="D25" s="7">
        <v>1</v>
      </c>
      <c r="E25" s="28"/>
      <c r="F25" s="24"/>
      <c r="G25" s="8"/>
      <c r="H25" s="24">
        <f t="shared" si="4"/>
        <v>0</v>
      </c>
      <c r="I25" s="24">
        <f t="shared" si="0"/>
        <v>0</v>
      </c>
      <c r="J25" s="24">
        <f t="shared" si="1"/>
        <v>0</v>
      </c>
      <c r="K25" s="25">
        <f t="shared" si="5"/>
        <v>0</v>
      </c>
    </row>
    <row r="26" spans="1:16" ht="118.5" customHeight="1">
      <c r="A26" s="9">
        <v>18</v>
      </c>
      <c r="B26" s="60" t="s">
        <v>71</v>
      </c>
      <c r="C26" s="6" t="s">
        <v>9</v>
      </c>
      <c r="D26" s="7">
        <v>1</v>
      </c>
      <c r="E26" s="28"/>
      <c r="F26" s="24"/>
      <c r="G26" s="8"/>
      <c r="H26" s="24">
        <f t="shared" si="4"/>
        <v>0</v>
      </c>
      <c r="I26" s="24">
        <f t="shared" si="0"/>
        <v>0</v>
      </c>
      <c r="J26" s="24">
        <f t="shared" si="1"/>
        <v>0</v>
      </c>
      <c r="K26" s="25">
        <f t="shared" si="5"/>
        <v>0</v>
      </c>
      <c r="P26"/>
    </row>
    <row r="27" spans="1:16" ht="141" customHeight="1">
      <c r="A27" s="9">
        <v>19</v>
      </c>
      <c r="B27" s="60" t="s">
        <v>56</v>
      </c>
      <c r="C27" s="6" t="s">
        <v>16</v>
      </c>
      <c r="D27" s="7">
        <f>1+3+4+2+1</f>
        <v>11</v>
      </c>
      <c r="E27" s="28"/>
      <c r="F27" s="24"/>
      <c r="G27" s="8"/>
      <c r="H27" s="24">
        <f t="shared" si="4"/>
        <v>0</v>
      </c>
      <c r="I27" s="24">
        <f t="shared" si="0"/>
        <v>0</v>
      </c>
      <c r="J27" s="24">
        <f t="shared" si="1"/>
        <v>0</v>
      </c>
      <c r="K27" s="25">
        <f t="shared" si="5"/>
        <v>0</v>
      </c>
      <c r="P27"/>
    </row>
    <row r="28" spans="1:16" ht="135">
      <c r="A28" s="9">
        <v>20</v>
      </c>
      <c r="B28" s="60" t="s">
        <v>53</v>
      </c>
      <c r="C28" s="6" t="s">
        <v>37</v>
      </c>
      <c r="D28" s="7">
        <f>3+2</f>
        <v>5</v>
      </c>
      <c r="E28" s="28"/>
      <c r="F28" s="24"/>
      <c r="G28" s="8"/>
      <c r="H28" s="24">
        <f t="shared" si="4"/>
        <v>0</v>
      </c>
      <c r="I28" s="24">
        <f t="shared" si="0"/>
        <v>0</v>
      </c>
      <c r="J28" s="24">
        <f t="shared" si="1"/>
        <v>0</v>
      </c>
      <c r="K28" s="25">
        <f t="shared" si="5"/>
        <v>0</v>
      </c>
    </row>
    <row r="29" spans="1:16" ht="112.5">
      <c r="A29" s="9">
        <v>21</v>
      </c>
      <c r="B29" s="60" t="s">
        <v>64</v>
      </c>
      <c r="C29" s="6" t="s">
        <v>37</v>
      </c>
      <c r="D29" s="7">
        <v>1</v>
      </c>
      <c r="E29" s="28"/>
      <c r="F29" s="24"/>
      <c r="G29" s="8"/>
      <c r="H29" s="24">
        <f t="shared" si="4"/>
        <v>0</v>
      </c>
      <c r="I29" s="24">
        <f t="shared" si="0"/>
        <v>0</v>
      </c>
      <c r="J29" s="24">
        <f t="shared" si="1"/>
        <v>0</v>
      </c>
      <c r="K29" s="25">
        <f t="shared" si="5"/>
        <v>0</v>
      </c>
    </row>
    <row r="30" spans="1:16" ht="121.5" customHeight="1">
      <c r="A30" s="9">
        <v>22</v>
      </c>
      <c r="B30" s="60" t="s">
        <v>63</v>
      </c>
      <c r="C30" s="6" t="s">
        <v>9</v>
      </c>
      <c r="D30" s="7">
        <v>1</v>
      </c>
      <c r="E30" s="28"/>
      <c r="F30" s="24"/>
      <c r="G30" s="8"/>
      <c r="H30" s="24">
        <f t="shared" si="4"/>
        <v>0</v>
      </c>
      <c r="I30" s="24">
        <f t="shared" si="0"/>
        <v>0</v>
      </c>
      <c r="J30" s="24">
        <f t="shared" si="1"/>
        <v>0</v>
      </c>
      <c r="K30" s="25">
        <f t="shared" si="5"/>
        <v>0</v>
      </c>
    </row>
    <row r="31" spans="1:16" ht="130.5" customHeight="1">
      <c r="A31" s="9">
        <v>23</v>
      </c>
      <c r="B31" s="60" t="s">
        <v>72</v>
      </c>
      <c r="C31" s="6" t="s">
        <v>37</v>
      </c>
      <c r="D31" s="7">
        <v>1</v>
      </c>
      <c r="E31" s="28" t="s">
        <v>69</v>
      </c>
      <c r="F31" s="24"/>
      <c r="G31" s="8"/>
      <c r="H31" s="24">
        <f t="shared" si="4"/>
        <v>0</v>
      </c>
      <c r="I31" s="24">
        <f t="shared" si="0"/>
        <v>0</v>
      </c>
      <c r="J31" s="24">
        <f t="shared" si="1"/>
        <v>0</v>
      </c>
      <c r="K31" s="25">
        <f t="shared" si="5"/>
        <v>0</v>
      </c>
    </row>
    <row r="32" spans="1:16" ht="121.5" customHeight="1">
      <c r="A32" s="9">
        <v>24</v>
      </c>
      <c r="B32" s="60" t="s">
        <v>62</v>
      </c>
      <c r="C32" s="6" t="s">
        <v>37</v>
      </c>
      <c r="D32" s="7">
        <v>1</v>
      </c>
      <c r="E32" s="28"/>
      <c r="F32" s="24"/>
      <c r="G32" s="8"/>
      <c r="H32" s="24">
        <f t="shared" si="4"/>
        <v>0</v>
      </c>
      <c r="I32" s="24">
        <f t="shared" si="0"/>
        <v>0</v>
      </c>
      <c r="J32" s="24">
        <f t="shared" si="1"/>
        <v>0</v>
      </c>
      <c r="K32" s="25">
        <f t="shared" si="5"/>
        <v>0</v>
      </c>
    </row>
    <row r="33" spans="1:14" ht="139.5" customHeight="1">
      <c r="A33" s="9">
        <v>25</v>
      </c>
      <c r="B33" s="60" t="s">
        <v>68</v>
      </c>
      <c r="C33" s="6" t="s">
        <v>9</v>
      </c>
      <c r="D33" s="7">
        <v>5</v>
      </c>
      <c r="E33" s="28"/>
      <c r="F33" s="24"/>
      <c r="G33" s="8"/>
      <c r="H33" s="24">
        <f t="shared" si="4"/>
        <v>0</v>
      </c>
      <c r="I33" s="24">
        <f t="shared" si="0"/>
        <v>0</v>
      </c>
      <c r="J33" s="24">
        <f t="shared" si="1"/>
        <v>0</v>
      </c>
      <c r="K33" s="25">
        <f t="shared" si="5"/>
        <v>0</v>
      </c>
    </row>
    <row r="34" spans="1:14" ht="135">
      <c r="A34" s="9">
        <v>26</v>
      </c>
      <c r="B34" s="60" t="s">
        <v>67</v>
      </c>
      <c r="C34" s="6" t="s">
        <v>9</v>
      </c>
      <c r="D34" s="7">
        <v>3</v>
      </c>
      <c r="E34" s="28"/>
      <c r="F34" s="24"/>
      <c r="G34" s="8"/>
      <c r="H34" s="24">
        <f t="shared" si="4"/>
        <v>0</v>
      </c>
      <c r="I34" s="24">
        <f t="shared" si="0"/>
        <v>0</v>
      </c>
      <c r="J34" s="24">
        <f t="shared" si="1"/>
        <v>0</v>
      </c>
      <c r="K34" s="25">
        <f t="shared" si="5"/>
        <v>0</v>
      </c>
    </row>
    <row r="35" spans="1:14" ht="247.5" customHeight="1">
      <c r="A35" s="9">
        <v>27</v>
      </c>
      <c r="B35" s="60" t="s">
        <v>57</v>
      </c>
      <c r="C35" s="6" t="s">
        <v>37</v>
      </c>
      <c r="D35" s="7">
        <v>1</v>
      </c>
      <c r="E35" s="28"/>
      <c r="F35" s="24"/>
      <c r="G35" s="8"/>
      <c r="H35" s="24">
        <f t="shared" si="4"/>
        <v>0</v>
      </c>
      <c r="I35" s="24">
        <f t="shared" si="0"/>
        <v>0</v>
      </c>
      <c r="J35" s="24">
        <f t="shared" si="1"/>
        <v>0</v>
      </c>
      <c r="K35" s="25">
        <f t="shared" si="5"/>
        <v>0</v>
      </c>
    </row>
    <row r="36" spans="1:14" ht="205.5" customHeight="1">
      <c r="A36" s="9">
        <v>28</v>
      </c>
      <c r="B36" s="60" t="s">
        <v>59</v>
      </c>
      <c r="C36" s="6" t="s">
        <v>16</v>
      </c>
      <c r="D36" s="7">
        <v>1</v>
      </c>
      <c r="E36" s="28"/>
      <c r="F36" s="24"/>
      <c r="G36" s="8"/>
      <c r="H36" s="24">
        <f t="shared" si="4"/>
        <v>0</v>
      </c>
      <c r="I36" s="24">
        <f t="shared" si="0"/>
        <v>0</v>
      </c>
      <c r="J36" s="24">
        <f t="shared" si="1"/>
        <v>0</v>
      </c>
      <c r="K36" s="25">
        <f t="shared" si="5"/>
        <v>0</v>
      </c>
    </row>
    <row r="37" spans="1:14" ht="112.5">
      <c r="A37" s="9">
        <v>29</v>
      </c>
      <c r="B37" s="60" t="s">
        <v>65</v>
      </c>
      <c r="C37" s="6" t="s">
        <v>9</v>
      </c>
      <c r="D37" s="7">
        <v>1</v>
      </c>
      <c r="E37" s="28"/>
      <c r="F37" s="24"/>
      <c r="G37" s="8"/>
      <c r="H37" s="24">
        <f t="shared" si="4"/>
        <v>0</v>
      </c>
      <c r="I37" s="24">
        <f t="shared" si="0"/>
        <v>0</v>
      </c>
      <c r="J37" s="24">
        <f t="shared" si="1"/>
        <v>0</v>
      </c>
      <c r="K37" s="25">
        <f t="shared" si="5"/>
        <v>0</v>
      </c>
    </row>
    <row r="38" spans="1:14" ht="56.25">
      <c r="A38" s="9">
        <v>30</v>
      </c>
      <c r="B38" s="60" t="s">
        <v>52</v>
      </c>
      <c r="C38" s="6" t="s">
        <v>9</v>
      </c>
      <c r="D38" s="7">
        <v>2</v>
      </c>
      <c r="E38" s="28"/>
      <c r="F38" s="24"/>
      <c r="G38" s="8"/>
      <c r="H38" s="24">
        <f t="shared" si="4"/>
        <v>0</v>
      </c>
      <c r="I38" s="24">
        <f t="shared" si="0"/>
        <v>0</v>
      </c>
      <c r="J38" s="24">
        <f t="shared" si="1"/>
        <v>0</v>
      </c>
      <c r="K38" s="25">
        <f t="shared" si="5"/>
        <v>0</v>
      </c>
    </row>
    <row r="39" spans="1:14" ht="90">
      <c r="A39" s="9">
        <v>31</v>
      </c>
      <c r="B39" s="40" t="s">
        <v>41</v>
      </c>
      <c r="C39" s="10" t="s">
        <v>9</v>
      </c>
      <c r="D39" s="7">
        <f>20+1</f>
        <v>21</v>
      </c>
      <c r="E39" s="7"/>
      <c r="F39" s="23"/>
      <c r="G39" s="11"/>
      <c r="H39" s="23">
        <f t="shared" si="4"/>
        <v>0</v>
      </c>
      <c r="I39" s="23">
        <f t="shared" si="0"/>
        <v>0</v>
      </c>
      <c r="J39" s="23">
        <f t="shared" si="1"/>
        <v>0</v>
      </c>
      <c r="K39" s="26">
        <f t="shared" si="5"/>
        <v>0</v>
      </c>
    </row>
    <row r="40" spans="1:14" ht="68.25" customHeight="1">
      <c r="A40" s="9">
        <v>32</v>
      </c>
      <c r="B40" s="40" t="s">
        <v>61</v>
      </c>
      <c r="C40" s="10" t="s">
        <v>37</v>
      </c>
      <c r="D40" s="7">
        <v>1</v>
      </c>
      <c r="E40" s="7"/>
      <c r="F40" s="23"/>
      <c r="G40" s="11"/>
      <c r="H40" s="23">
        <f t="shared" si="4"/>
        <v>0</v>
      </c>
      <c r="I40" s="23">
        <f t="shared" si="0"/>
        <v>0</v>
      </c>
      <c r="J40" s="23">
        <f t="shared" si="1"/>
        <v>0</v>
      </c>
      <c r="K40" s="26">
        <f t="shared" si="5"/>
        <v>0</v>
      </c>
    </row>
    <row r="41" spans="1:14" ht="74.25" customHeight="1">
      <c r="A41" s="9">
        <v>33</v>
      </c>
      <c r="B41" s="40" t="s">
        <v>43</v>
      </c>
      <c r="C41" s="10" t="s">
        <v>9</v>
      </c>
      <c r="D41" s="7">
        <v>4</v>
      </c>
      <c r="E41" s="7"/>
      <c r="F41" s="23"/>
      <c r="G41" s="11"/>
      <c r="H41" s="23">
        <f t="shared" si="4"/>
        <v>0</v>
      </c>
      <c r="I41" s="23">
        <f t="shared" si="0"/>
        <v>0</v>
      </c>
      <c r="J41" s="23">
        <f t="shared" si="1"/>
        <v>0</v>
      </c>
      <c r="K41" s="26">
        <f t="shared" si="5"/>
        <v>0</v>
      </c>
      <c r="N41"/>
    </row>
    <row r="42" spans="1:14">
      <c r="A42" s="22"/>
      <c r="B42" s="14"/>
      <c r="C42" s="16"/>
      <c r="D42" s="15"/>
      <c r="E42" s="15"/>
      <c r="F42" s="15"/>
      <c r="G42" s="15"/>
      <c r="H42" s="29" t="s">
        <v>10</v>
      </c>
      <c r="I42" s="30">
        <f>SUM(I9:I41)</f>
        <v>0</v>
      </c>
      <c r="J42" s="30">
        <f>SUM(J9:J41)</f>
        <v>0</v>
      </c>
      <c r="K42" s="30">
        <f>SUM(K9:K41)</f>
        <v>0</v>
      </c>
    </row>
    <row r="43" spans="1:14">
      <c r="A43" s="17"/>
      <c r="B43" s="18"/>
      <c r="C43" s="18"/>
      <c r="D43" s="17"/>
      <c r="E43" s="17"/>
      <c r="F43" s="17"/>
      <c r="G43" s="17"/>
      <c r="H43" s="17"/>
      <c r="I43" s="27"/>
      <c r="J43" s="27"/>
      <c r="K43" s="27"/>
    </row>
    <row r="44" spans="1:14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</row>
    <row r="45" spans="1:14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41"/>
    </row>
    <row r="46" spans="1:14">
      <c r="A46" s="80" t="s">
        <v>13</v>
      </c>
      <c r="B46" s="80"/>
      <c r="C46" s="80"/>
      <c r="D46" s="80"/>
      <c r="E46" s="80"/>
      <c r="F46" s="80"/>
      <c r="G46" s="80"/>
      <c r="H46" s="80"/>
      <c r="I46" s="80"/>
      <c r="J46" s="80"/>
      <c r="K46" s="80"/>
    </row>
    <row r="47" spans="1:14" ht="16.5">
      <c r="A47" s="17"/>
      <c r="B47" s="20"/>
      <c r="C47" s="21"/>
      <c r="D47" s="21"/>
      <c r="E47" s="21"/>
      <c r="F47" s="21"/>
      <c r="G47" s="21"/>
      <c r="H47" s="21"/>
      <c r="I47" s="21"/>
      <c r="J47" s="21"/>
      <c r="K47" s="21"/>
    </row>
    <row r="48" spans="1:14" ht="45.75" customHeight="1">
      <c r="A48" s="76" t="s">
        <v>15</v>
      </c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11">
      <c r="A49" s="76" t="s">
        <v>14</v>
      </c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1:11" ht="63.75" customHeight="1">
      <c r="B50" s="14"/>
    </row>
    <row r="51" spans="1:11">
      <c r="B51" s="14"/>
    </row>
    <row r="69" ht="33" customHeight="1"/>
  </sheetData>
  <mergeCells count="11">
    <mergeCell ref="A49:K49"/>
    <mergeCell ref="A4:B4"/>
    <mergeCell ref="J2:K2"/>
    <mergeCell ref="C4:G4"/>
    <mergeCell ref="A46:K46"/>
    <mergeCell ref="A5:K5"/>
    <mergeCell ref="A6:K6"/>
    <mergeCell ref="A48:K48"/>
    <mergeCell ref="A44:K44"/>
    <mergeCell ref="A45:J45"/>
    <mergeCell ref="A1:D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  <rowBreaks count="2" manualBreakCount="2">
    <brk id="19" max="11" man="1"/>
    <brk id="34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CDC62"/>
  </sheetPr>
  <dimension ref="A1:K25"/>
  <sheetViews>
    <sheetView view="pageBreakPreview" topLeftCell="A10" zoomScale="80" zoomScaleNormal="120" zoomScaleSheetLayoutView="80" workbookViewId="0">
      <selection activeCell="S10" sqref="S10"/>
    </sheetView>
  </sheetViews>
  <sheetFormatPr defaultRowHeight="14.25"/>
  <cols>
    <col min="1" max="1" width="2.5" bestFit="1" customWidth="1"/>
    <col min="2" max="2" width="48.375" customWidth="1"/>
    <col min="3" max="3" width="3.375" bestFit="1" customWidth="1"/>
    <col min="4" max="4" width="3.75" bestFit="1" customWidth="1"/>
    <col min="5" max="5" width="21.125" customWidth="1"/>
    <col min="6" max="6" width="10.625" customWidth="1"/>
    <col min="7" max="7" width="4.75" bestFit="1" customWidth="1"/>
    <col min="8" max="8" width="10.875" customWidth="1"/>
    <col min="9" max="9" width="11.75" customWidth="1"/>
    <col min="10" max="10" width="9.125" bestFit="1" customWidth="1"/>
    <col min="11" max="11" width="11.375" bestFit="1" customWidth="1"/>
    <col min="12" max="12" width="6.5" customWidth="1"/>
  </cols>
  <sheetData>
    <row r="1" spans="1:11" ht="15" customHeight="1">
      <c r="A1" s="84" t="s">
        <v>11</v>
      </c>
      <c r="B1" s="84"/>
      <c r="C1" s="84"/>
      <c r="D1" s="84"/>
      <c r="E1" s="84"/>
      <c r="F1" s="12"/>
      <c r="G1" s="12"/>
      <c r="H1" s="12"/>
      <c r="I1" s="78" t="s">
        <v>22</v>
      </c>
      <c r="J1" s="78"/>
      <c r="K1" s="78"/>
    </row>
    <row r="2" spans="1:11" ht="15">
      <c r="A2" s="84"/>
      <c r="B2" s="84"/>
      <c r="C2" s="84"/>
      <c r="D2" s="84"/>
      <c r="E2" s="84"/>
      <c r="F2" s="12"/>
      <c r="G2" s="12"/>
      <c r="H2" s="12"/>
      <c r="I2" s="13"/>
      <c r="J2" s="13"/>
      <c r="K2" s="13"/>
    </row>
    <row r="3" spans="1:11" ht="15.75" customHeight="1">
      <c r="A3" s="77" t="s">
        <v>39</v>
      </c>
      <c r="B3" s="77"/>
      <c r="C3" s="38"/>
      <c r="D3" s="79"/>
      <c r="E3" s="79"/>
      <c r="F3" s="79"/>
      <c r="G3" s="79"/>
      <c r="H3" s="79"/>
      <c r="I3" s="13"/>
      <c r="J3" s="13"/>
      <c r="K3" s="13"/>
    </row>
    <row r="4" spans="1:11" ht="15.75">
      <c r="A4" s="87" t="s">
        <v>12</v>
      </c>
      <c r="B4" s="87"/>
      <c r="C4" s="87"/>
      <c r="D4" s="87"/>
      <c r="E4" s="87"/>
      <c r="F4" s="87"/>
      <c r="G4" s="87"/>
      <c r="H4" s="87"/>
      <c r="I4" s="87"/>
      <c r="J4" s="87"/>
      <c r="K4" s="87"/>
    </row>
    <row r="5" spans="1:11" ht="15" customHeight="1">
      <c r="A5" s="88" t="s">
        <v>24</v>
      </c>
      <c r="B5" s="88"/>
      <c r="C5" s="88"/>
      <c r="D5" s="88"/>
      <c r="E5" s="88"/>
      <c r="F5" s="88"/>
      <c r="G5" s="88"/>
      <c r="H5" s="88"/>
      <c r="I5" s="88"/>
      <c r="J5" s="88"/>
      <c r="K5" s="88"/>
    </row>
    <row r="6" spans="1:11" ht="38.25">
      <c r="A6" s="1" t="s">
        <v>0</v>
      </c>
      <c r="B6" s="2" t="s">
        <v>1</v>
      </c>
      <c r="C6" s="2" t="s">
        <v>2</v>
      </c>
      <c r="D6" s="2" t="s">
        <v>18</v>
      </c>
      <c r="E6" s="2" t="s">
        <v>17</v>
      </c>
      <c r="F6" s="3" t="s">
        <v>3</v>
      </c>
      <c r="G6" s="1" t="s">
        <v>4</v>
      </c>
      <c r="H6" s="2" t="s">
        <v>5</v>
      </c>
      <c r="I6" s="2" t="s">
        <v>6</v>
      </c>
      <c r="J6" s="2" t="s">
        <v>7</v>
      </c>
      <c r="K6" s="2" t="s">
        <v>8</v>
      </c>
    </row>
    <row r="7" spans="1:11" ht="15">
      <c r="A7" s="4">
        <v>1</v>
      </c>
      <c r="B7" s="5">
        <v>2</v>
      </c>
      <c r="C7" s="4">
        <v>3</v>
      </c>
      <c r="D7" s="5">
        <v>4</v>
      </c>
      <c r="E7" s="4">
        <v>5</v>
      </c>
      <c r="F7" s="5">
        <v>6</v>
      </c>
      <c r="G7" s="4">
        <v>7</v>
      </c>
      <c r="H7" s="5">
        <v>8</v>
      </c>
      <c r="I7" s="4">
        <v>9</v>
      </c>
      <c r="J7" s="5">
        <v>10</v>
      </c>
      <c r="K7" s="4">
        <v>11</v>
      </c>
    </row>
    <row r="8" spans="1:11" ht="84" customHeight="1">
      <c r="A8" s="9">
        <v>1</v>
      </c>
      <c r="B8" s="39" t="s">
        <v>27</v>
      </c>
      <c r="C8" s="10" t="s">
        <v>9</v>
      </c>
      <c r="D8" s="7">
        <f>2+10+1+4+9+1</f>
        <v>27</v>
      </c>
      <c r="E8" s="7"/>
      <c r="F8" s="23"/>
      <c r="G8" s="11"/>
      <c r="H8" s="23">
        <f>F8+F8*G8</f>
        <v>0</v>
      </c>
      <c r="I8" s="23">
        <f t="shared" ref="I8:I12" si="0">D8*F8</f>
        <v>0</v>
      </c>
      <c r="J8" s="23">
        <f t="shared" ref="J8:J12" si="1">K8-I8</f>
        <v>0</v>
      </c>
      <c r="K8" s="26">
        <f t="shared" ref="K8:K12" si="2">D8*H8</f>
        <v>0</v>
      </c>
    </row>
    <row r="9" spans="1:11" ht="208.5" customHeight="1">
      <c r="A9" s="9">
        <v>2</v>
      </c>
      <c r="B9" s="39" t="s">
        <v>73</v>
      </c>
      <c r="C9" s="10" t="s">
        <v>9</v>
      </c>
      <c r="D9" s="7">
        <v>3</v>
      </c>
      <c r="E9" s="7"/>
      <c r="F9" s="23"/>
      <c r="G9" s="11"/>
      <c r="H9" s="23">
        <f t="shared" ref="H9:H10" si="3">F9+F9*G9</f>
        <v>0</v>
      </c>
      <c r="I9" s="23">
        <f t="shared" si="0"/>
        <v>0</v>
      </c>
      <c r="J9" s="23">
        <f t="shared" si="1"/>
        <v>0</v>
      </c>
      <c r="K9" s="26">
        <f t="shared" si="2"/>
        <v>0</v>
      </c>
    </row>
    <row r="10" spans="1:11" ht="76.5">
      <c r="A10" s="9">
        <v>3</v>
      </c>
      <c r="B10" s="39" t="s">
        <v>75</v>
      </c>
      <c r="C10" s="10" t="s">
        <v>9</v>
      </c>
      <c r="D10" s="7">
        <v>34</v>
      </c>
      <c r="E10" s="7"/>
      <c r="F10" s="23"/>
      <c r="G10" s="11"/>
      <c r="H10" s="23">
        <f t="shared" si="3"/>
        <v>0</v>
      </c>
      <c r="I10" s="23">
        <f t="shared" si="0"/>
        <v>0</v>
      </c>
      <c r="J10" s="23">
        <f t="shared" si="1"/>
        <v>0</v>
      </c>
      <c r="K10" s="26">
        <f t="shared" si="2"/>
        <v>0</v>
      </c>
    </row>
    <row r="11" spans="1:11" ht="196.5" customHeight="1">
      <c r="A11" s="9">
        <v>4</v>
      </c>
      <c r="B11" s="39" t="s">
        <v>66</v>
      </c>
      <c r="C11" s="10" t="s">
        <v>9</v>
      </c>
      <c r="D11" s="7">
        <v>2</v>
      </c>
      <c r="E11" s="7" t="s">
        <v>69</v>
      </c>
      <c r="F11" s="23"/>
      <c r="G11" s="11"/>
      <c r="H11" s="23">
        <f>F11+F11*G11</f>
        <v>0</v>
      </c>
      <c r="I11" s="23">
        <f t="shared" si="0"/>
        <v>0</v>
      </c>
      <c r="J11" s="23">
        <f t="shared" si="1"/>
        <v>0</v>
      </c>
      <c r="K11" s="26">
        <f t="shared" si="2"/>
        <v>0</v>
      </c>
    </row>
    <row r="12" spans="1:11" ht="112.5" customHeight="1">
      <c r="A12" s="9">
        <v>5</v>
      </c>
      <c r="B12" s="58" t="s">
        <v>26</v>
      </c>
      <c r="C12" s="10" t="s">
        <v>16</v>
      </c>
      <c r="D12" s="7">
        <f>2+6</f>
        <v>8</v>
      </c>
      <c r="E12" s="7"/>
      <c r="F12" s="23"/>
      <c r="G12" s="11"/>
      <c r="H12" s="23">
        <f>F12+F12*G12</f>
        <v>0</v>
      </c>
      <c r="I12" s="23">
        <f t="shared" si="0"/>
        <v>0</v>
      </c>
      <c r="J12" s="23">
        <f t="shared" si="1"/>
        <v>0</v>
      </c>
      <c r="K12" s="26">
        <f t="shared" si="2"/>
        <v>0</v>
      </c>
    </row>
    <row r="13" spans="1:11" ht="15">
      <c r="A13" s="22"/>
      <c r="B13" s="14"/>
      <c r="C13" s="14"/>
      <c r="D13" s="16"/>
      <c r="E13" s="15"/>
      <c r="F13" s="15"/>
      <c r="G13" s="15"/>
      <c r="H13" s="49" t="s">
        <v>10</v>
      </c>
      <c r="I13" s="44">
        <f>SUM(I8:I12)</f>
        <v>0</v>
      </c>
      <c r="J13" s="44">
        <f>SUM(J8:J12)</f>
        <v>0</v>
      </c>
      <c r="K13" s="44">
        <f>SUM(K8:K12)</f>
        <v>0</v>
      </c>
    </row>
    <row r="14" spans="1:11" ht="15">
      <c r="A14" s="22"/>
      <c r="B14" s="14"/>
      <c r="C14" s="14"/>
      <c r="D14" s="16"/>
      <c r="E14" s="15"/>
      <c r="F14" s="15"/>
      <c r="G14" s="15"/>
      <c r="H14" s="15"/>
      <c r="I14" s="42"/>
      <c r="J14" s="43"/>
      <c r="K14" s="43"/>
    </row>
    <row r="15" spans="1:11" ht="16.5">
      <c r="A15" s="85" t="s">
        <v>13</v>
      </c>
      <c r="B15" s="85"/>
      <c r="C15" s="85"/>
      <c r="D15" s="85"/>
      <c r="E15" s="85"/>
      <c r="F15" s="85"/>
      <c r="G15" s="85"/>
      <c r="H15" s="85"/>
      <c r="I15" s="85"/>
      <c r="J15" s="85"/>
      <c r="K15" s="85"/>
    </row>
    <row r="16" spans="1:11" ht="16.5">
      <c r="A16" s="17"/>
      <c r="B16" s="20"/>
      <c r="C16" s="20"/>
      <c r="D16" s="21"/>
      <c r="E16" s="21"/>
      <c r="F16" s="21"/>
      <c r="G16" s="21"/>
      <c r="H16" s="21"/>
      <c r="I16" s="21"/>
      <c r="J16" s="21"/>
      <c r="K16" s="21"/>
    </row>
    <row r="17" spans="1:11" ht="16.5">
      <c r="A17" s="86" t="s">
        <v>15</v>
      </c>
      <c r="B17" s="86"/>
      <c r="C17" s="86"/>
      <c r="D17" s="86"/>
      <c r="E17" s="86"/>
      <c r="F17" s="86"/>
      <c r="G17" s="86"/>
      <c r="H17" s="86"/>
      <c r="I17" s="86"/>
      <c r="J17" s="86"/>
      <c r="K17" s="86"/>
    </row>
    <row r="18" spans="1:11" ht="16.5">
      <c r="A18" s="86" t="s">
        <v>14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</row>
    <row r="22" spans="1:11" ht="16.5" customHeight="1"/>
    <row r="24" spans="1:11" ht="16.5" customHeight="1"/>
    <row r="25" spans="1:11" ht="16.5" customHeight="1"/>
  </sheetData>
  <mergeCells count="9">
    <mergeCell ref="A15:K15"/>
    <mergeCell ref="A17:K17"/>
    <mergeCell ref="A18:K18"/>
    <mergeCell ref="A1:E2"/>
    <mergeCell ref="A3:B3"/>
    <mergeCell ref="D3:H3"/>
    <mergeCell ref="A4:K4"/>
    <mergeCell ref="A5:K5"/>
    <mergeCell ref="I1:K1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27ACC-7E7E-414A-8F20-884FC2FCC084}">
  <sheetPr>
    <tabColor rgb="FF00B0F0"/>
  </sheetPr>
  <dimension ref="A1:K17"/>
  <sheetViews>
    <sheetView view="pageBreakPreview" zoomScale="110" zoomScaleNormal="100" zoomScaleSheetLayoutView="110" workbookViewId="0">
      <selection activeCell="E28" sqref="E28"/>
    </sheetView>
  </sheetViews>
  <sheetFormatPr defaultRowHeight="14.25"/>
  <cols>
    <col min="1" max="1" width="2.5" bestFit="1" customWidth="1"/>
    <col min="2" max="2" width="29.5" customWidth="1"/>
    <col min="3" max="3" width="3.5" bestFit="1" customWidth="1"/>
    <col min="4" max="4" width="3.75" bestFit="1" customWidth="1"/>
    <col min="5" max="5" width="21.125" customWidth="1"/>
    <col min="6" max="6" width="9.625" customWidth="1"/>
    <col min="7" max="7" width="4.75" bestFit="1" customWidth="1"/>
    <col min="8" max="8" width="10.375" bestFit="1" customWidth="1"/>
    <col min="9" max="9" width="11.375" bestFit="1" customWidth="1"/>
    <col min="10" max="10" width="9.625" bestFit="1" customWidth="1"/>
    <col min="11" max="11" width="11.375" bestFit="1" customWidth="1"/>
    <col min="13" max="13" width="16.875" customWidth="1"/>
    <col min="14" max="14" width="12.125" bestFit="1" customWidth="1"/>
  </cols>
  <sheetData>
    <row r="1" spans="1:11" ht="15">
      <c r="A1" s="84" t="s">
        <v>11</v>
      </c>
      <c r="B1" s="84"/>
      <c r="C1" s="84"/>
      <c r="D1" s="84"/>
      <c r="E1" s="84"/>
      <c r="F1" s="12"/>
      <c r="G1" s="12"/>
      <c r="H1" s="12"/>
      <c r="I1" s="78" t="s">
        <v>22</v>
      </c>
      <c r="J1" s="78"/>
      <c r="K1" s="78"/>
    </row>
    <row r="2" spans="1:11" ht="15">
      <c r="A2" s="84"/>
      <c r="B2" s="84"/>
      <c r="C2" s="84"/>
      <c r="D2" s="84"/>
      <c r="E2" s="84"/>
      <c r="F2" s="12"/>
      <c r="G2" s="12"/>
      <c r="H2" s="12"/>
      <c r="I2" s="13"/>
      <c r="J2" s="13"/>
      <c r="K2" s="13"/>
    </row>
    <row r="3" spans="1:11" ht="15">
      <c r="A3" s="77" t="s">
        <v>46</v>
      </c>
      <c r="B3" s="77"/>
      <c r="C3" s="77"/>
      <c r="D3" s="77"/>
      <c r="E3" s="77"/>
      <c r="F3" s="77"/>
      <c r="G3" s="77"/>
      <c r="H3" s="77"/>
      <c r="I3" s="13"/>
      <c r="J3" s="13"/>
      <c r="K3" s="13"/>
    </row>
    <row r="4" spans="1:11" ht="15.75">
      <c r="A4" s="89" t="s">
        <v>12</v>
      </c>
      <c r="B4" s="89"/>
      <c r="C4" s="89"/>
      <c r="D4" s="89"/>
      <c r="E4" s="89"/>
      <c r="F4" s="89"/>
      <c r="G4" s="89"/>
      <c r="H4" s="89"/>
      <c r="I4" s="89"/>
      <c r="J4" s="89"/>
      <c r="K4" s="89"/>
    </row>
    <row r="5" spans="1:11" ht="15">
      <c r="A5" s="90" t="s">
        <v>25</v>
      </c>
      <c r="B5" s="90"/>
      <c r="C5" s="90"/>
      <c r="D5" s="90"/>
      <c r="E5" s="90"/>
      <c r="F5" s="90"/>
      <c r="G5" s="90"/>
      <c r="H5" s="90"/>
      <c r="I5" s="90"/>
      <c r="J5" s="90"/>
      <c r="K5" s="90"/>
    </row>
    <row r="6" spans="1:11" ht="38.25">
      <c r="A6" s="1" t="s">
        <v>0</v>
      </c>
      <c r="B6" s="2" t="s">
        <v>1</v>
      </c>
      <c r="C6" s="2" t="s">
        <v>2</v>
      </c>
      <c r="D6" s="2" t="s">
        <v>18</v>
      </c>
      <c r="E6" s="2" t="s">
        <v>17</v>
      </c>
      <c r="F6" s="3" t="s">
        <v>3</v>
      </c>
      <c r="G6" s="1" t="s">
        <v>4</v>
      </c>
      <c r="H6" s="2" t="s">
        <v>5</v>
      </c>
      <c r="I6" s="2" t="s">
        <v>6</v>
      </c>
      <c r="J6" s="2" t="s">
        <v>7</v>
      </c>
      <c r="K6" s="2" t="s">
        <v>8</v>
      </c>
    </row>
    <row r="7" spans="1:11" ht="15">
      <c r="A7" s="4">
        <v>1</v>
      </c>
      <c r="B7" s="5">
        <v>2</v>
      </c>
      <c r="C7" s="4">
        <v>3</v>
      </c>
      <c r="D7" s="5">
        <v>4</v>
      </c>
      <c r="E7" s="4">
        <v>5</v>
      </c>
      <c r="F7" s="5">
        <v>6</v>
      </c>
      <c r="G7" s="4">
        <v>7</v>
      </c>
      <c r="H7" s="5">
        <v>8</v>
      </c>
      <c r="I7" s="4">
        <v>9</v>
      </c>
      <c r="J7" s="5">
        <v>10</v>
      </c>
      <c r="K7" s="4">
        <v>11</v>
      </c>
    </row>
    <row r="8" spans="1:11" ht="158.25" customHeight="1">
      <c r="A8" s="4">
        <v>1</v>
      </c>
      <c r="B8" s="52" t="s">
        <v>36</v>
      </c>
      <c r="C8" s="4" t="s">
        <v>9</v>
      </c>
      <c r="D8" s="5">
        <f>6+10+12</f>
        <v>28</v>
      </c>
      <c r="E8" s="5"/>
      <c r="F8" s="46"/>
      <c r="G8" s="45"/>
      <c r="H8" s="47">
        <f>F8+F8*G8</f>
        <v>0</v>
      </c>
      <c r="I8" s="48">
        <f>D8*F8</f>
        <v>0</v>
      </c>
      <c r="J8" s="47">
        <f>K8-I8</f>
        <v>0</v>
      </c>
      <c r="K8" s="47">
        <f>D8*H8</f>
        <v>0</v>
      </c>
    </row>
    <row r="9" spans="1:11" ht="203.25" customHeight="1">
      <c r="A9" s="4">
        <v>2</v>
      </c>
      <c r="B9" s="74" t="s">
        <v>44</v>
      </c>
      <c r="C9" s="4" t="s">
        <v>9</v>
      </c>
      <c r="D9" s="5">
        <v>2</v>
      </c>
      <c r="E9" s="5"/>
      <c r="F9" s="46"/>
      <c r="G9" s="45"/>
      <c r="H9" s="47">
        <f t="shared" ref="H9:H10" si="0">F9+F9*G9</f>
        <v>0</v>
      </c>
      <c r="I9" s="48">
        <f t="shared" ref="I9:I10" si="1">D9*F9</f>
        <v>0</v>
      </c>
      <c r="J9" s="47">
        <f t="shared" ref="J9:J10" si="2">K9-I9</f>
        <v>0</v>
      </c>
      <c r="K9" s="47">
        <f t="shared" ref="K9:K10" si="3">D9*H9</f>
        <v>0</v>
      </c>
    </row>
    <row r="10" spans="1:11" ht="211.5" customHeight="1">
      <c r="A10" s="4">
        <v>3</v>
      </c>
      <c r="B10" s="52" t="s">
        <v>45</v>
      </c>
      <c r="C10" s="4" t="s">
        <v>9</v>
      </c>
      <c r="D10" s="5">
        <v>1</v>
      </c>
      <c r="E10" s="5"/>
      <c r="F10" s="46"/>
      <c r="G10" s="45"/>
      <c r="H10" s="47">
        <f t="shared" si="0"/>
        <v>0</v>
      </c>
      <c r="I10" s="48">
        <f t="shared" si="1"/>
        <v>0</v>
      </c>
      <c r="J10" s="47">
        <f t="shared" si="2"/>
        <v>0</v>
      </c>
      <c r="K10" s="47">
        <f t="shared" si="3"/>
        <v>0</v>
      </c>
    </row>
    <row r="11" spans="1:11" ht="123.75" customHeight="1">
      <c r="A11" s="4">
        <v>4</v>
      </c>
      <c r="B11" s="98" t="s">
        <v>74</v>
      </c>
      <c r="C11" s="4" t="s">
        <v>9</v>
      </c>
      <c r="D11" s="5">
        <v>2</v>
      </c>
      <c r="E11" s="5"/>
      <c r="F11" s="46"/>
      <c r="G11" s="45"/>
      <c r="H11" s="47">
        <f t="shared" ref="H11" si="4">F11+F11*G11</f>
        <v>0</v>
      </c>
      <c r="I11" s="48">
        <f>D11*F11</f>
        <v>0</v>
      </c>
      <c r="J11" s="47">
        <f>K11-I11</f>
        <v>0</v>
      </c>
      <c r="K11" s="47">
        <f t="shared" ref="K11" si="5">D11*H11</f>
        <v>0</v>
      </c>
    </row>
    <row r="12" spans="1:11" ht="15">
      <c r="A12" s="22"/>
      <c r="B12" s="14"/>
      <c r="C12" s="14"/>
      <c r="D12" s="16"/>
      <c r="E12" s="15"/>
      <c r="F12" s="15"/>
      <c r="G12" s="15"/>
      <c r="H12" s="50" t="s">
        <v>10</v>
      </c>
      <c r="I12" s="51">
        <f>SUM(I8:I11)</f>
        <v>0</v>
      </c>
      <c r="J12" s="51">
        <f>SUM(J8:J11)</f>
        <v>0</v>
      </c>
      <c r="K12" s="51">
        <f>SUM(K8:K11)</f>
        <v>0</v>
      </c>
    </row>
    <row r="13" spans="1:11" ht="15">
      <c r="A13" s="22"/>
      <c r="B13" s="14"/>
      <c r="C13" s="14"/>
      <c r="D13" s="16"/>
      <c r="E13" s="15"/>
      <c r="F13" s="15"/>
      <c r="G13" s="15"/>
      <c r="H13" s="42"/>
      <c r="I13" s="42"/>
      <c r="J13" s="43"/>
      <c r="K13" s="43"/>
    </row>
    <row r="14" spans="1:11" ht="16.5">
      <c r="A14" s="85" t="s">
        <v>13</v>
      </c>
      <c r="B14" s="85"/>
      <c r="C14" s="85"/>
      <c r="D14" s="85"/>
      <c r="E14" s="85"/>
      <c r="F14" s="85"/>
      <c r="G14" s="85"/>
      <c r="H14" s="85"/>
      <c r="I14" s="85"/>
      <c r="J14" s="85"/>
      <c r="K14" s="85"/>
    </row>
    <row r="15" spans="1:11" ht="16.5">
      <c r="A15" s="17"/>
      <c r="B15" s="20"/>
      <c r="C15" s="20"/>
      <c r="D15" s="21"/>
      <c r="E15" s="21"/>
      <c r="F15" s="21"/>
      <c r="G15" s="21"/>
      <c r="H15" s="21"/>
      <c r="I15" s="21"/>
      <c r="J15" s="21"/>
      <c r="K15" s="21"/>
    </row>
    <row r="16" spans="1:11" ht="16.5">
      <c r="A16" s="86" t="s">
        <v>15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</row>
    <row r="17" spans="1:11" ht="16.5">
      <c r="A17" s="86" t="s">
        <v>14</v>
      </c>
      <c r="B17" s="86"/>
      <c r="C17" s="86"/>
      <c r="D17" s="86"/>
      <c r="E17" s="86"/>
      <c r="F17" s="86"/>
      <c r="G17" s="86"/>
      <c r="H17" s="86"/>
      <c r="I17" s="86"/>
      <c r="J17" s="86"/>
      <c r="K17" s="86"/>
    </row>
  </sheetData>
  <mergeCells count="8">
    <mergeCell ref="A14:K14"/>
    <mergeCell ref="A16:K16"/>
    <mergeCell ref="A17:K17"/>
    <mergeCell ref="I1:K1"/>
    <mergeCell ref="A3:H3"/>
    <mergeCell ref="A1:E2"/>
    <mergeCell ref="A4:K4"/>
    <mergeCell ref="A5:K5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F8E51-6139-47DB-BB68-5B2BD22FCF27}">
  <sheetPr>
    <tabColor rgb="FF7030A0"/>
  </sheetPr>
  <dimension ref="A1:L15"/>
  <sheetViews>
    <sheetView view="pageBreakPreview" zoomScale="110" zoomScaleNormal="100" zoomScaleSheetLayoutView="110" workbookViewId="0">
      <selection activeCell="N9" sqref="N9"/>
    </sheetView>
  </sheetViews>
  <sheetFormatPr defaultRowHeight="14.25"/>
  <cols>
    <col min="2" max="2" width="30.25" customWidth="1"/>
    <col min="5" max="5" width="24.375" customWidth="1"/>
    <col min="11" max="11" width="11.75" customWidth="1"/>
  </cols>
  <sheetData>
    <row r="1" spans="1:12" ht="15">
      <c r="A1" s="92" t="s">
        <v>11</v>
      </c>
      <c r="B1" s="92"/>
      <c r="C1" s="92"/>
      <c r="D1" s="92"/>
      <c r="E1" s="12"/>
      <c r="F1" s="12"/>
      <c r="G1" s="12"/>
      <c r="H1" s="13"/>
      <c r="I1" s="13"/>
      <c r="J1" s="78" t="s">
        <v>22</v>
      </c>
      <c r="K1" s="78"/>
    </row>
    <row r="2" spans="1:12" ht="15">
      <c r="A2" s="92"/>
      <c r="B2" s="92"/>
      <c r="C2" s="92"/>
      <c r="D2" s="92"/>
      <c r="E2" s="12"/>
      <c r="F2" s="12"/>
      <c r="G2" s="12"/>
      <c r="H2" s="13"/>
      <c r="I2" s="13"/>
      <c r="J2" s="13"/>
      <c r="K2" s="13"/>
    </row>
    <row r="3" spans="1:12" ht="15.75">
      <c r="A3" s="93" t="s">
        <v>47</v>
      </c>
      <c r="B3" s="93"/>
      <c r="C3" s="79"/>
      <c r="D3" s="79"/>
      <c r="E3" s="79"/>
      <c r="F3" s="79"/>
      <c r="G3" s="79"/>
      <c r="H3" s="13"/>
      <c r="I3" s="13"/>
      <c r="J3" s="13"/>
      <c r="K3" s="13"/>
    </row>
    <row r="4" spans="1:12" ht="15.75">
      <c r="A4" s="62"/>
      <c r="B4" s="62"/>
      <c r="C4" s="63"/>
      <c r="D4" s="63"/>
      <c r="E4" s="63"/>
      <c r="F4" s="63"/>
      <c r="G4" s="63"/>
      <c r="H4" s="13"/>
      <c r="I4" s="13"/>
      <c r="J4" s="13"/>
      <c r="K4" s="13"/>
    </row>
    <row r="5" spans="1:12" ht="15.75">
      <c r="A5" s="94" t="s">
        <v>12</v>
      </c>
      <c r="B5" s="94"/>
      <c r="C5" s="94"/>
      <c r="D5" s="94"/>
      <c r="E5" s="94"/>
      <c r="F5" s="94"/>
      <c r="G5" s="94"/>
      <c r="H5" s="94"/>
      <c r="I5" s="94"/>
      <c r="J5" s="94"/>
      <c r="K5" s="94"/>
    </row>
    <row r="6" spans="1:12" ht="15">
      <c r="A6" s="95" t="s">
        <v>35</v>
      </c>
      <c r="B6" s="95"/>
      <c r="C6" s="95"/>
      <c r="D6" s="95"/>
      <c r="E6" s="95"/>
      <c r="F6" s="95"/>
      <c r="G6" s="95"/>
      <c r="H6" s="95"/>
      <c r="I6" s="95"/>
      <c r="J6" s="95"/>
      <c r="K6" s="95"/>
    </row>
    <row r="7" spans="1:12" ht="38.25">
      <c r="A7" s="1" t="s">
        <v>0</v>
      </c>
      <c r="B7" s="2" t="s">
        <v>1</v>
      </c>
      <c r="C7" s="2" t="s">
        <v>2</v>
      </c>
      <c r="D7" s="2" t="s">
        <v>18</v>
      </c>
      <c r="E7" s="2" t="s">
        <v>17</v>
      </c>
      <c r="F7" s="3" t="s">
        <v>3</v>
      </c>
      <c r="G7" s="1" t="s">
        <v>4</v>
      </c>
      <c r="H7" s="2" t="s">
        <v>5</v>
      </c>
      <c r="I7" s="2" t="s">
        <v>6</v>
      </c>
      <c r="J7" s="2" t="s">
        <v>7</v>
      </c>
      <c r="K7" s="2" t="s">
        <v>8</v>
      </c>
    </row>
    <row r="8" spans="1:12" ht="15">
      <c r="A8" s="4">
        <v>1</v>
      </c>
      <c r="B8" s="5">
        <v>2</v>
      </c>
      <c r="C8" s="4">
        <v>3</v>
      </c>
      <c r="D8" s="5">
        <v>4</v>
      </c>
      <c r="E8" s="5">
        <v>5</v>
      </c>
      <c r="F8" s="5">
        <v>6</v>
      </c>
      <c r="G8" s="4">
        <v>7</v>
      </c>
      <c r="H8" s="5">
        <v>8</v>
      </c>
      <c r="I8" s="4">
        <v>9</v>
      </c>
      <c r="J8" s="4">
        <v>10</v>
      </c>
      <c r="K8" s="4">
        <v>11</v>
      </c>
    </row>
    <row r="9" spans="1:12" ht="348">
      <c r="A9" s="9">
        <v>1</v>
      </c>
      <c r="B9" s="75" t="s">
        <v>48</v>
      </c>
      <c r="C9" s="10" t="s">
        <v>9</v>
      </c>
      <c r="D9" s="7">
        <f>20+30</f>
        <v>50</v>
      </c>
      <c r="E9" s="64"/>
      <c r="F9" s="23"/>
      <c r="G9" s="11"/>
      <c r="H9" s="23">
        <f>F9+F9*G9</f>
        <v>0</v>
      </c>
      <c r="I9" s="23">
        <f t="shared" ref="I9" si="0">D9*F9</f>
        <v>0</v>
      </c>
      <c r="J9" s="23">
        <f t="shared" ref="J9" si="1">K9-I9</f>
        <v>0</v>
      </c>
      <c r="K9" s="26">
        <f>D9*H9</f>
        <v>0</v>
      </c>
      <c r="L9" s="69"/>
    </row>
    <row r="10" spans="1:12" ht="15">
      <c r="A10" s="22"/>
      <c r="B10" s="65"/>
      <c r="C10" s="16"/>
      <c r="D10" s="15"/>
      <c r="E10" s="15"/>
      <c r="F10" s="15"/>
      <c r="G10" s="15"/>
      <c r="H10" s="29" t="s">
        <v>10</v>
      </c>
      <c r="I10" s="30">
        <f>SUM(I9:I9)</f>
        <v>0</v>
      </c>
      <c r="J10" s="30">
        <f>SUM(J9:J9)</f>
        <v>0</v>
      </c>
      <c r="K10" s="30">
        <f>SUM(K9:K9)</f>
        <v>0</v>
      </c>
    </row>
    <row r="11" spans="1:12" ht="15">
      <c r="A11" s="66"/>
      <c r="B11" s="67"/>
      <c r="C11" s="67"/>
      <c r="D11" s="66"/>
      <c r="E11" s="66"/>
      <c r="F11" s="66"/>
      <c r="G11" s="66"/>
      <c r="H11" s="66"/>
      <c r="I11" s="68"/>
      <c r="J11" s="68"/>
      <c r="K11" s="68"/>
    </row>
    <row r="12" spans="1:12" ht="16.5">
      <c r="A12" s="85" t="s">
        <v>13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</row>
    <row r="13" spans="1:12" ht="16.5">
      <c r="A13" s="66"/>
      <c r="B13" s="20"/>
      <c r="C13" s="21"/>
      <c r="D13" s="21"/>
      <c r="E13" s="21"/>
      <c r="F13" s="21"/>
      <c r="G13" s="21"/>
      <c r="H13" s="21"/>
      <c r="I13" s="21"/>
      <c r="J13" s="21"/>
      <c r="K13" s="21"/>
    </row>
    <row r="14" spans="1:12" ht="16.5">
      <c r="A14" s="91" t="s">
        <v>15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</row>
    <row r="15" spans="1:12" ht="16.5">
      <c r="A15" s="91" t="s">
        <v>14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</row>
  </sheetData>
  <mergeCells count="9">
    <mergeCell ref="A12:K12"/>
    <mergeCell ref="A14:K14"/>
    <mergeCell ref="A15:K15"/>
    <mergeCell ref="A1:D2"/>
    <mergeCell ref="J1:K1"/>
    <mergeCell ref="A3:B3"/>
    <mergeCell ref="C3:G3"/>
    <mergeCell ref="A5:K5"/>
    <mergeCell ref="A6:K6"/>
  </mergeCells>
  <pageMargins left="0.7" right="0.7" top="0.75" bottom="0.75" header="0.3" footer="0.3"/>
  <pageSetup paperSize="9" scale="5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11022-8029-4CDD-B70E-A98A84224442}">
  <sheetPr>
    <tabColor theme="9" tint="0.39997558519241921"/>
  </sheetPr>
  <dimension ref="A1:K15"/>
  <sheetViews>
    <sheetView tabSelected="1" view="pageBreakPreview" zoomScale="130" zoomScaleNormal="100" zoomScaleSheetLayoutView="130" workbookViewId="0">
      <selection activeCell="B9" sqref="B9"/>
    </sheetView>
  </sheetViews>
  <sheetFormatPr defaultRowHeight="14.25"/>
  <cols>
    <col min="2" max="2" width="22" bestFit="1" customWidth="1"/>
    <col min="5" max="5" width="12.5" customWidth="1"/>
  </cols>
  <sheetData>
    <row r="1" spans="1:11" ht="15">
      <c r="A1" s="92" t="s">
        <v>11</v>
      </c>
      <c r="B1" s="92"/>
      <c r="C1" s="92"/>
      <c r="D1" s="92"/>
      <c r="E1" s="12"/>
      <c r="F1" s="12"/>
      <c r="G1" s="12"/>
      <c r="H1" s="13"/>
      <c r="I1" s="13"/>
      <c r="J1" s="78" t="s">
        <v>22</v>
      </c>
      <c r="K1" s="78"/>
    </row>
    <row r="2" spans="1:11" ht="15">
      <c r="A2" s="92"/>
      <c r="B2" s="92"/>
      <c r="C2" s="92"/>
      <c r="D2" s="92"/>
      <c r="E2" s="12"/>
      <c r="F2" s="12"/>
      <c r="G2" s="12"/>
      <c r="H2" s="13"/>
      <c r="I2" s="13"/>
      <c r="J2" s="13"/>
      <c r="K2" s="13"/>
    </row>
    <row r="3" spans="1:11" ht="15.75">
      <c r="A3" s="93" t="s">
        <v>39</v>
      </c>
      <c r="B3" s="93"/>
      <c r="C3" s="79"/>
      <c r="D3" s="79"/>
      <c r="E3" s="79"/>
      <c r="F3" s="79"/>
      <c r="G3" s="79"/>
      <c r="H3" s="13"/>
      <c r="I3" s="13"/>
      <c r="J3" s="13"/>
      <c r="K3" s="13"/>
    </row>
    <row r="4" spans="1:11" ht="15.75">
      <c r="A4" s="62"/>
      <c r="B4" s="62"/>
      <c r="C4" s="63"/>
      <c r="D4" s="63"/>
      <c r="E4" s="63"/>
      <c r="F4" s="63"/>
      <c r="G4" s="63"/>
      <c r="H4" s="13"/>
      <c r="I4" s="13"/>
      <c r="J4" s="13"/>
      <c r="K4" s="13"/>
    </row>
    <row r="5" spans="1:11" ht="15.75">
      <c r="A5" s="96" t="s">
        <v>12</v>
      </c>
      <c r="B5" s="96"/>
      <c r="C5" s="96"/>
      <c r="D5" s="96"/>
      <c r="E5" s="96"/>
      <c r="F5" s="96"/>
      <c r="G5" s="96"/>
      <c r="H5" s="96"/>
      <c r="I5" s="96"/>
      <c r="J5" s="96"/>
      <c r="K5" s="96"/>
    </row>
    <row r="6" spans="1:11" ht="15">
      <c r="A6" s="97" t="s">
        <v>38</v>
      </c>
      <c r="B6" s="97"/>
      <c r="C6" s="97"/>
      <c r="D6" s="97"/>
      <c r="E6" s="97"/>
      <c r="F6" s="97"/>
      <c r="G6" s="97"/>
      <c r="H6" s="97"/>
      <c r="I6" s="97"/>
      <c r="J6" s="97"/>
      <c r="K6" s="97"/>
    </row>
    <row r="7" spans="1:11" ht="38.25">
      <c r="A7" s="1" t="s">
        <v>0</v>
      </c>
      <c r="B7" s="2" t="s">
        <v>1</v>
      </c>
      <c r="C7" s="2" t="s">
        <v>2</v>
      </c>
      <c r="D7" s="2" t="s">
        <v>18</v>
      </c>
      <c r="E7" s="2" t="s">
        <v>17</v>
      </c>
      <c r="F7" s="3" t="s">
        <v>3</v>
      </c>
      <c r="G7" s="1" t="s">
        <v>4</v>
      </c>
      <c r="H7" s="2" t="s">
        <v>5</v>
      </c>
      <c r="I7" s="2" t="s">
        <v>6</v>
      </c>
      <c r="J7" s="2" t="s">
        <v>7</v>
      </c>
      <c r="K7" s="2" t="s">
        <v>8</v>
      </c>
    </row>
    <row r="8" spans="1:11" ht="15">
      <c r="A8" s="4">
        <v>1</v>
      </c>
      <c r="B8" s="5">
        <v>2</v>
      </c>
      <c r="C8" s="4">
        <v>3</v>
      </c>
      <c r="D8" s="5">
        <v>4</v>
      </c>
      <c r="E8" s="5">
        <v>5</v>
      </c>
      <c r="F8" s="5">
        <v>6</v>
      </c>
      <c r="G8" s="4">
        <v>7</v>
      </c>
      <c r="H8" s="5">
        <v>8</v>
      </c>
      <c r="I8" s="4">
        <v>9</v>
      </c>
      <c r="J8" s="4">
        <v>10</v>
      </c>
      <c r="K8" s="4">
        <v>11</v>
      </c>
    </row>
    <row r="9" spans="1:11" ht="348.75">
      <c r="A9" s="9">
        <v>1</v>
      </c>
      <c r="B9" s="99" t="s">
        <v>76</v>
      </c>
      <c r="C9" s="10" t="s">
        <v>9</v>
      </c>
      <c r="D9" s="7">
        <v>2</v>
      </c>
      <c r="E9" s="64"/>
      <c r="F9" s="23"/>
      <c r="G9" s="11"/>
      <c r="H9" s="23">
        <f>F9+F9*G9</f>
        <v>0</v>
      </c>
      <c r="I9" s="23">
        <f t="shared" ref="I9" si="0">D9*F9</f>
        <v>0</v>
      </c>
      <c r="J9" s="23">
        <f t="shared" ref="J9" si="1">K9-I9</f>
        <v>0</v>
      </c>
      <c r="K9" s="26">
        <f>D9*H9</f>
        <v>0</v>
      </c>
    </row>
    <row r="10" spans="1:11" ht="15">
      <c r="A10" s="22"/>
      <c r="B10" s="65"/>
      <c r="C10" s="16"/>
      <c r="D10" s="15"/>
      <c r="E10" s="15"/>
      <c r="F10" s="15"/>
      <c r="G10" s="15"/>
      <c r="H10" s="29" t="s">
        <v>10</v>
      </c>
      <c r="I10" s="30">
        <f>SUM(I9:I9)</f>
        <v>0</v>
      </c>
      <c r="J10" s="30">
        <f>SUM(J9:J9)</f>
        <v>0</v>
      </c>
      <c r="K10" s="30">
        <f>SUM(K9:K9)</f>
        <v>0</v>
      </c>
    </row>
    <row r="11" spans="1:11" ht="15">
      <c r="A11" s="66"/>
      <c r="B11" s="67"/>
      <c r="C11" s="67"/>
      <c r="D11" s="66"/>
      <c r="E11" s="66"/>
      <c r="F11" s="66"/>
      <c r="G11" s="66"/>
      <c r="H11" s="66"/>
      <c r="I11" s="68"/>
      <c r="J11" s="68"/>
      <c r="K11" s="68"/>
    </row>
    <row r="12" spans="1:11" ht="16.5">
      <c r="A12" s="85" t="s">
        <v>13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</row>
    <row r="13" spans="1:11" ht="16.5">
      <c r="A13" s="66"/>
      <c r="B13" s="20"/>
      <c r="C13" s="21"/>
      <c r="D13" s="21"/>
      <c r="E13" s="21"/>
      <c r="F13" s="21"/>
      <c r="G13" s="21"/>
      <c r="H13" s="21"/>
      <c r="I13" s="21"/>
      <c r="J13" s="21"/>
      <c r="K13" s="21"/>
    </row>
    <row r="14" spans="1:11" ht="16.5">
      <c r="A14" s="91" t="s">
        <v>15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</row>
    <row r="15" spans="1:11" ht="16.5">
      <c r="A15" s="91" t="s">
        <v>14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</row>
  </sheetData>
  <mergeCells count="9">
    <mergeCell ref="A12:K12"/>
    <mergeCell ref="A14:K14"/>
    <mergeCell ref="A15:K15"/>
    <mergeCell ref="A1:D2"/>
    <mergeCell ref="J1:K1"/>
    <mergeCell ref="A3:B3"/>
    <mergeCell ref="C3:G3"/>
    <mergeCell ref="A5:K5"/>
    <mergeCell ref="A6:K6"/>
  </mergeCells>
  <pageMargins left="0.7" right="0.7" top="0.75" bottom="0.75" header="0.3" footer="0.3"/>
  <pageSetup paperSize="9" scale="6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5"/>
  <sheetViews>
    <sheetView view="pageBreakPreview" zoomScale="110" zoomScaleNormal="100" zoomScaleSheetLayoutView="110" workbookViewId="0">
      <selection activeCell="D22" sqref="D22"/>
    </sheetView>
  </sheetViews>
  <sheetFormatPr defaultRowHeight="14.25"/>
  <cols>
    <col min="1" max="1" width="14" bestFit="1" customWidth="1"/>
    <col min="2" max="2" width="17.625" bestFit="1" customWidth="1"/>
    <col min="3" max="3" width="18.25" bestFit="1" customWidth="1"/>
    <col min="4" max="4" width="30.5" customWidth="1"/>
    <col min="5" max="5" width="26.875" customWidth="1"/>
  </cols>
  <sheetData>
    <row r="1" spans="1:5" ht="18.75" thickBot="1">
      <c r="A1" s="31" t="s">
        <v>19</v>
      </c>
      <c r="B1" s="31" t="s">
        <v>20</v>
      </c>
      <c r="C1" s="31" t="s">
        <v>21</v>
      </c>
      <c r="D1" s="53"/>
      <c r="E1" s="53"/>
    </row>
    <row r="2" spans="1:5" ht="18">
      <c r="A2" s="34">
        <v>1</v>
      </c>
      <c r="B2" s="35">
        <f>'Zadanie nr 1'!I42</f>
        <v>0</v>
      </c>
      <c r="C2" s="35">
        <f>'Zadanie nr 1'!K42</f>
        <v>0</v>
      </c>
      <c r="D2" s="54"/>
      <c r="E2" s="55"/>
    </row>
    <row r="3" spans="1:5" ht="18">
      <c r="A3" s="32">
        <v>2</v>
      </c>
      <c r="B3" s="36">
        <f>'Zadanie nr 2'!I13</f>
        <v>0</v>
      </c>
      <c r="C3" s="36">
        <f>'Zadanie nr 2'!K13</f>
        <v>0</v>
      </c>
      <c r="D3" s="54"/>
      <c r="E3" s="55"/>
    </row>
    <row r="4" spans="1:5" ht="18">
      <c r="A4" s="32">
        <v>3</v>
      </c>
      <c r="B4" s="36">
        <f>'Zadanie nr 3'!I12</f>
        <v>0</v>
      </c>
      <c r="C4" s="36">
        <f>'Zadanie nr 3'!K12</f>
        <v>0</v>
      </c>
      <c r="D4" s="54"/>
      <c r="E4" s="55"/>
    </row>
    <row r="5" spans="1:5" ht="18">
      <c r="A5" s="33">
        <v>4</v>
      </c>
      <c r="B5" s="37">
        <f>'Zadanie nr 4'!I10</f>
        <v>0</v>
      </c>
      <c r="C5" s="37">
        <f>'Zadanie nr 4'!K10</f>
        <v>0</v>
      </c>
      <c r="D5" s="54"/>
      <c r="E5" s="55"/>
    </row>
    <row r="6" spans="1:5" ht="18">
      <c r="A6" s="72">
        <v>5</v>
      </c>
      <c r="B6" s="73">
        <f>'Zadanie nr 5'!I10</f>
        <v>0</v>
      </c>
      <c r="C6" s="73">
        <f>'Zadanie nr 5'!K10</f>
        <v>0</v>
      </c>
      <c r="D6" s="54"/>
      <c r="E6" s="55"/>
    </row>
    <row r="7" spans="1:5" ht="18.75" thickBot="1">
      <c r="A7" s="70" t="s">
        <v>10</v>
      </c>
      <c r="B7" s="71">
        <f>SUM(B2:B6)</f>
        <v>0</v>
      </c>
      <c r="C7" s="71">
        <f>SUM(C2:C6)</f>
        <v>0</v>
      </c>
      <c r="D7" s="55"/>
      <c r="E7" s="56"/>
    </row>
    <row r="9" spans="1:5">
      <c r="E9" s="55"/>
    </row>
    <row r="10" spans="1:5">
      <c r="E10" s="55"/>
    </row>
    <row r="11" spans="1:5">
      <c r="E11" s="55"/>
    </row>
    <row r="12" spans="1:5">
      <c r="E12" s="55"/>
    </row>
    <row r="13" spans="1:5">
      <c r="E13" s="55"/>
    </row>
    <row r="15" spans="1:5">
      <c r="E15" s="55"/>
    </row>
  </sheetData>
  <pageMargins left="0.7" right="0.7" top="0.75" bottom="0.75" header="0.3" footer="0.3"/>
  <pageSetup paperSize="9" scale="6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4</vt:i4>
      </vt:variant>
    </vt:vector>
  </HeadingPairs>
  <TitlesOfParts>
    <vt:vector size="10" baseType="lpstr">
      <vt:lpstr>Zadanie nr 1</vt:lpstr>
      <vt:lpstr>Zadanie nr 2</vt:lpstr>
      <vt:lpstr>Zadanie nr 3</vt:lpstr>
      <vt:lpstr>Zadanie nr 4</vt:lpstr>
      <vt:lpstr>Zadanie nr 5</vt:lpstr>
      <vt:lpstr>koszty</vt:lpstr>
      <vt:lpstr>koszty!Obszar_wydruku</vt:lpstr>
      <vt:lpstr>'Zadanie nr 1'!Obszar_wydruku</vt:lpstr>
      <vt:lpstr>'Zadanie nr 2'!Obszar_wydruku</vt:lpstr>
      <vt:lpstr>'Zadanie nr 3'!Obszar_wydruku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idabrows</dc:creator>
  <cp:lastModifiedBy>Iga Dąbrowska</cp:lastModifiedBy>
  <cp:lastPrinted>2024-06-18T09:49:41Z</cp:lastPrinted>
  <dcterms:created xsi:type="dcterms:W3CDTF">2018-04-17T05:52:03Z</dcterms:created>
  <dcterms:modified xsi:type="dcterms:W3CDTF">2024-07-03T07:23:59Z</dcterms:modified>
</cp:coreProperties>
</file>