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476"/>
  </bookViews>
  <sheets>
    <sheet name="FAC na stronę" sheetId="1" r:id="rId1"/>
  </sheets>
  <calcPr calcId="152511"/>
</workbook>
</file>

<file path=xl/calcChain.xml><?xml version="1.0" encoding="utf-8"?>
<calcChain xmlns="http://schemas.openxmlformats.org/spreadsheetml/2006/main">
  <c r="Q681" i="1" l="1"/>
  <c r="P681" i="1"/>
  <c r="K680" i="1"/>
  <c r="M680" i="1" s="1"/>
  <c r="K679" i="1"/>
  <c r="M679" i="1" s="1"/>
  <c r="K678" i="1"/>
  <c r="K677" i="1"/>
  <c r="M677" i="1" s="1"/>
  <c r="Q657" i="1"/>
  <c r="P657" i="1"/>
  <c r="K656" i="1"/>
  <c r="M656" i="1" s="1"/>
  <c r="D656" i="1"/>
  <c r="K655" i="1"/>
  <c r="M655" i="1" s="1"/>
  <c r="D655" i="1"/>
  <c r="K654" i="1"/>
  <c r="M654" i="1" s="1"/>
  <c r="D654" i="1"/>
  <c r="K653" i="1"/>
  <c r="M653" i="1" s="1"/>
  <c r="D653" i="1"/>
  <c r="K652" i="1"/>
  <c r="D652" i="1"/>
  <c r="Q633" i="1"/>
  <c r="P633" i="1"/>
  <c r="K632" i="1"/>
  <c r="M632" i="1" s="1"/>
  <c r="D632" i="1"/>
  <c r="K631" i="1"/>
  <c r="M631" i="1" s="1"/>
  <c r="D631" i="1"/>
  <c r="K630" i="1"/>
  <c r="M630" i="1" s="1"/>
  <c r="D630" i="1"/>
  <c r="K629" i="1"/>
  <c r="M629" i="1" s="1"/>
  <c r="D629" i="1"/>
  <c r="K628" i="1"/>
  <c r="M628" i="1" s="1"/>
  <c r="D628" i="1"/>
  <c r="K627" i="1"/>
  <c r="M627" i="1" s="1"/>
  <c r="D627" i="1"/>
  <c r="K626" i="1"/>
  <c r="M626" i="1" s="1"/>
  <c r="D626" i="1"/>
  <c r="K625" i="1"/>
  <c r="M625" i="1" s="1"/>
  <c r="D625" i="1"/>
  <c r="K624" i="1"/>
  <c r="M624" i="1" s="1"/>
  <c r="D624" i="1"/>
  <c r="K623" i="1"/>
  <c r="M623" i="1" s="1"/>
  <c r="D623" i="1"/>
  <c r="K622" i="1"/>
  <c r="M622" i="1" s="1"/>
  <c r="D622" i="1"/>
  <c r="K621" i="1"/>
  <c r="M621" i="1" s="1"/>
  <c r="D621" i="1"/>
  <c r="K620" i="1"/>
  <c r="M620" i="1" s="1"/>
  <c r="D620" i="1"/>
  <c r="K619" i="1"/>
  <c r="M619" i="1" s="1"/>
  <c r="D619" i="1"/>
  <c r="K618" i="1"/>
  <c r="M618" i="1" s="1"/>
  <c r="D618" i="1"/>
  <c r="K617" i="1"/>
  <c r="M617" i="1" s="1"/>
  <c r="D617" i="1"/>
  <c r="K616" i="1"/>
  <c r="M616" i="1" s="1"/>
  <c r="D616" i="1"/>
  <c r="K615" i="1"/>
  <c r="M615" i="1" s="1"/>
  <c r="D615" i="1"/>
  <c r="K614" i="1"/>
  <c r="M614" i="1" s="1"/>
  <c r="D614" i="1"/>
  <c r="K613" i="1"/>
  <c r="M613" i="1" s="1"/>
  <c r="D613" i="1"/>
  <c r="K612" i="1"/>
  <c r="M612" i="1" s="1"/>
  <c r="D612" i="1"/>
  <c r="K611" i="1"/>
  <c r="M611" i="1" s="1"/>
  <c r="D611" i="1"/>
  <c r="K610" i="1"/>
  <c r="M610" i="1" s="1"/>
  <c r="D610" i="1"/>
  <c r="K609" i="1"/>
  <c r="M609" i="1" s="1"/>
  <c r="D609" i="1"/>
  <c r="K608" i="1"/>
  <c r="M608" i="1" s="1"/>
  <c r="D608" i="1"/>
  <c r="K607" i="1"/>
  <c r="M607" i="1" s="1"/>
  <c r="D607" i="1"/>
  <c r="K606" i="1"/>
  <c r="M606" i="1" s="1"/>
  <c r="D606" i="1"/>
  <c r="K605" i="1"/>
  <c r="M605" i="1" s="1"/>
  <c r="D605" i="1"/>
  <c r="K604" i="1"/>
  <c r="M604" i="1" s="1"/>
  <c r="D604" i="1"/>
  <c r="Q587" i="1"/>
  <c r="P587" i="1"/>
  <c r="K586" i="1"/>
  <c r="M586" i="1" s="1"/>
  <c r="D586" i="1"/>
  <c r="K585" i="1"/>
  <c r="M585" i="1" s="1"/>
  <c r="D585" i="1"/>
  <c r="K584" i="1"/>
  <c r="D584" i="1"/>
  <c r="K583" i="1"/>
  <c r="M583" i="1" s="1"/>
  <c r="D583" i="1"/>
  <c r="K582" i="1"/>
  <c r="M582" i="1" s="1"/>
  <c r="D582" i="1"/>
  <c r="Q562" i="1"/>
  <c r="P562" i="1"/>
  <c r="K561" i="1"/>
  <c r="M561" i="1" s="1"/>
  <c r="D561" i="1"/>
  <c r="M560" i="1"/>
  <c r="K560" i="1"/>
  <c r="D560" i="1"/>
  <c r="K559" i="1"/>
  <c r="M559" i="1" s="1"/>
  <c r="D559" i="1"/>
  <c r="K558" i="1"/>
  <c r="M558" i="1" s="1"/>
  <c r="D558" i="1"/>
  <c r="K557" i="1"/>
  <c r="M557" i="1" s="1"/>
  <c r="D557" i="1"/>
  <c r="K556" i="1"/>
  <c r="M556" i="1" s="1"/>
  <c r="D556" i="1"/>
  <c r="K555" i="1"/>
  <c r="M555" i="1" s="1"/>
  <c r="D555" i="1"/>
  <c r="K554" i="1"/>
  <c r="M554" i="1" s="1"/>
  <c r="D554" i="1"/>
  <c r="M553" i="1"/>
  <c r="K553" i="1"/>
  <c r="D553" i="1"/>
  <c r="K552" i="1"/>
  <c r="M552" i="1" s="1"/>
  <c r="D552" i="1"/>
  <c r="K551" i="1"/>
  <c r="M551" i="1" s="1"/>
  <c r="D551" i="1"/>
  <c r="K550" i="1"/>
  <c r="M550" i="1" s="1"/>
  <c r="D550" i="1"/>
  <c r="K549" i="1"/>
  <c r="M549" i="1" s="1"/>
  <c r="D549" i="1"/>
  <c r="K548" i="1"/>
  <c r="M548" i="1" s="1"/>
  <c r="D548" i="1"/>
  <c r="K547" i="1"/>
  <c r="M547" i="1" s="1"/>
  <c r="D547" i="1"/>
  <c r="K546" i="1"/>
  <c r="M546" i="1" s="1"/>
  <c r="D546" i="1"/>
  <c r="K545" i="1"/>
  <c r="M545" i="1" s="1"/>
  <c r="D545" i="1"/>
  <c r="K544" i="1"/>
  <c r="M544" i="1" s="1"/>
  <c r="D544" i="1"/>
  <c r="K543" i="1"/>
  <c r="M543" i="1" s="1"/>
  <c r="D543" i="1"/>
  <c r="K542" i="1"/>
  <c r="M542" i="1" s="1"/>
  <c r="D542" i="1"/>
  <c r="K541" i="1"/>
  <c r="M541" i="1" s="1"/>
  <c r="D541" i="1"/>
  <c r="K540" i="1"/>
  <c r="M540" i="1" s="1"/>
  <c r="D540" i="1"/>
  <c r="K539" i="1"/>
  <c r="M539" i="1" s="1"/>
  <c r="D539" i="1"/>
  <c r="K538" i="1"/>
  <c r="M538" i="1" s="1"/>
  <c r="D538" i="1"/>
  <c r="K537" i="1"/>
  <c r="M537" i="1" s="1"/>
  <c r="D537" i="1"/>
  <c r="K536" i="1"/>
  <c r="M536" i="1" s="1"/>
  <c r="D536" i="1"/>
  <c r="K535" i="1"/>
  <c r="M535" i="1" s="1"/>
  <c r="D535" i="1"/>
  <c r="K534" i="1"/>
  <c r="M534" i="1" s="1"/>
  <c r="D534" i="1"/>
  <c r="K533" i="1"/>
  <c r="M533" i="1" s="1"/>
  <c r="D533" i="1"/>
  <c r="M532" i="1"/>
  <c r="K532" i="1"/>
  <c r="D532" i="1"/>
  <c r="K531" i="1"/>
  <c r="D531" i="1"/>
  <c r="Q511" i="1"/>
  <c r="P511" i="1"/>
  <c r="K510" i="1"/>
  <c r="M510" i="1" s="1"/>
  <c r="D510" i="1"/>
  <c r="K509" i="1"/>
  <c r="M509" i="1" s="1"/>
  <c r="D509" i="1"/>
  <c r="K508" i="1"/>
  <c r="M508" i="1" s="1"/>
  <c r="D508" i="1"/>
  <c r="K507" i="1"/>
  <c r="M507" i="1" s="1"/>
  <c r="D507" i="1"/>
  <c r="K505" i="1"/>
  <c r="M505" i="1" s="1"/>
  <c r="D505" i="1"/>
  <c r="K504" i="1"/>
  <c r="M504" i="1" s="1"/>
  <c r="D504" i="1"/>
  <c r="K503" i="1"/>
  <c r="M503" i="1" s="1"/>
  <c r="D503" i="1"/>
  <c r="K502" i="1"/>
  <c r="M502" i="1" s="1"/>
  <c r="D502" i="1"/>
  <c r="M501" i="1"/>
  <c r="K501" i="1"/>
  <c r="D501" i="1"/>
  <c r="K500" i="1"/>
  <c r="M500" i="1" s="1"/>
  <c r="D500" i="1"/>
  <c r="K498" i="1"/>
  <c r="M498" i="1" s="1"/>
  <c r="D498" i="1"/>
  <c r="K497" i="1"/>
  <c r="M497" i="1" s="1"/>
  <c r="D497" i="1"/>
  <c r="K495" i="1"/>
  <c r="M495" i="1" s="1"/>
  <c r="D495" i="1"/>
  <c r="K494" i="1"/>
  <c r="M494" i="1" s="1"/>
  <c r="D494" i="1"/>
  <c r="K493" i="1"/>
  <c r="M493" i="1" s="1"/>
  <c r="D493" i="1"/>
  <c r="K492" i="1"/>
  <c r="M492" i="1" s="1"/>
  <c r="D492" i="1"/>
  <c r="K491" i="1"/>
  <c r="M491" i="1" s="1"/>
  <c r="D491" i="1"/>
  <c r="K490" i="1"/>
  <c r="M490" i="1" s="1"/>
  <c r="D490" i="1"/>
  <c r="K489" i="1"/>
  <c r="M489" i="1" s="1"/>
  <c r="D489" i="1"/>
  <c r="K488" i="1"/>
  <c r="M488" i="1" s="1"/>
  <c r="D488" i="1"/>
  <c r="K487" i="1"/>
  <c r="M487" i="1" s="1"/>
  <c r="D487" i="1"/>
  <c r="K486" i="1"/>
  <c r="M486" i="1" s="1"/>
  <c r="D486" i="1"/>
  <c r="K485" i="1"/>
  <c r="M485" i="1" s="1"/>
  <c r="D485" i="1"/>
  <c r="K484" i="1"/>
  <c r="M484" i="1" s="1"/>
  <c r="D484" i="1"/>
  <c r="K483" i="1"/>
  <c r="M483" i="1" s="1"/>
  <c r="D483" i="1"/>
  <c r="K482" i="1"/>
  <c r="M482" i="1" s="1"/>
  <c r="D482" i="1"/>
  <c r="K481" i="1"/>
  <c r="M481" i="1" s="1"/>
  <c r="D481" i="1"/>
  <c r="M479" i="1"/>
  <c r="K479" i="1"/>
  <c r="D479" i="1"/>
  <c r="K478" i="1"/>
  <c r="M478" i="1" s="1"/>
  <c r="D478" i="1"/>
  <c r="K477" i="1"/>
  <c r="M477" i="1" s="1"/>
  <c r="D477" i="1"/>
  <c r="K476" i="1"/>
  <c r="M476" i="1" s="1"/>
  <c r="D476" i="1"/>
  <c r="K474" i="1"/>
  <c r="M474" i="1" s="1"/>
  <c r="D474" i="1"/>
  <c r="K473" i="1"/>
  <c r="M473" i="1" s="1"/>
  <c r="D473" i="1"/>
  <c r="K472" i="1"/>
  <c r="M472" i="1" s="1"/>
  <c r="D472" i="1"/>
  <c r="K470" i="1"/>
  <c r="M470" i="1" s="1"/>
  <c r="D470" i="1"/>
  <c r="K469" i="1"/>
  <c r="M469" i="1" s="1"/>
  <c r="D469" i="1"/>
  <c r="K468" i="1"/>
  <c r="M468" i="1" s="1"/>
  <c r="D468" i="1"/>
  <c r="K467" i="1"/>
  <c r="M467" i="1" s="1"/>
  <c r="D467" i="1"/>
  <c r="K466" i="1"/>
  <c r="M466" i="1" s="1"/>
  <c r="D466" i="1"/>
  <c r="K465" i="1"/>
  <c r="M465" i="1" s="1"/>
  <c r="D465" i="1"/>
  <c r="K464" i="1"/>
  <c r="M464" i="1" s="1"/>
  <c r="D464" i="1"/>
  <c r="K463" i="1"/>
  <c r="M463" i="1" s="1"/>
  <c r="D463" i="1"/>
  <c r="Q442" i="1"/>
  <c r="P442" i="1"/>
  <c r="K441" i="1"/>
  <c r="M441" i="1" s="1"/>
  <c r="M442" i="1" s="1"/>
  <c r="K447" i="1" s="1"/>
  <c r="D441" i="1"/>
  <c r="Q421" i="1"/>
  <c r="P421" i="1"/>
  <c r="K420" i="1"/>
  <c r="M420" i="1" s="1"/>
  <c r="D420" i="1"/>
  <c r="K419" i="1"/>
  <c r="M419" i="1" s="1"/>
  <c r="D419" i="1"/>
  <c r="K418" i="1"/>
  <c r="M418" i="1" s="1"/>
  <c r="D418" i="1"/>
  <c r="K417" i="1"/>
  <c r="M417" i="1" s="1"/>
  <c r="D417" i="1"/>
  <c r="K416" i="1"/>
  <c r="M416" i="1" s="1"/>
  <c r="D416" i="1"/>
  <c r="K415" i="1"/>
  <c r="M415" i="1" s="1"/>
  <c r="D415" i="1"/>
  <c r="M414" i="1"/>
  <c r="K414" i="1"/>
  <c r="D414" i="1"/>
  <c r="Q394" i="1"/>
  <c r="P394" i="1"/>
  <c r="K393" i="1"/>
  <c r="M393" i="1" s="1"/>
  <c r="D393" i="1"/>
  <c r="K392" i="1"/>
  <c r="M392" i="1" s="1"/>
  <c r="D392" i="1"/>
  <c r="K391" i="1"/>
  <c r="M391" i="1" s="1"/>
  <c r="D391" i="1"/>
  <c r="K390" i="1"/>
  <c r="M390" i="1" s="1"/>
  <c r="D390" i="1"/>
  <c r="K389" i="1"/>
  <c r="M389" i="1" s="1"/>
  <c r="D389" i="1"/>
  <c r="K388" i="1"/>
  <c r="M388" i="1" s="1"/>
  <c r="K387" i="1"/>
  <c r="M387" i="1" s="1"/>
  <c r="D387" i="1"/>
  <c r="K386" i="1"/>
  <c r="M386" i="1" s="1"/>
  <c r="K385" i="1"/>
  <c r="M385" i="1" s="1"/>
  <c r="D385" i="1"/>
  <c r="K384" i="1"/>
  <c r="M384" i="1" s="1"/>
  <c r="K383" i="1"/>
  <c r="M383" i="1" s="1"/>
  <c r="D383" i="1"/>
  <c r="K382" i="1"/>
  <c r="M382" i="1" s="1"/>
  <c r="D382" i="1"/>
  <c r="K381" i="1"/>
  <c r="M381" i="1" s="1"/>
  <c r="Q362" i="1"/>
  <c r="P362" i="1"/>
  <c r="K361" i="1"/>
  <c r="M361" i="1" s="1"/>
  <c r="D361" i="1"/>
  <c r="K360" i="1"/>
  <c r="M360" i="1" s="1"/>
  <c r="D360" i="1"/>
  <c r="K359" i="1"/>
  <c r="M359" i="1" s="1"/>
  <c r="D359" i="1"/>
  <c r="K358" i="1"/>
  <c r="M358" i="1" s="1"/>
  <c r="D358" i="1"/>
  <c r="K357" i="1"/>
  <c r="M357" i="1" s="1"/>
  <c r="D357" i="1"/>
  <c r="O341" i="1"/>
  <c r="P341" i="1" s="1"/>
  <c r="Q341" i="1" s="1"/>
  <c r="K341" i="1"/>
  <c r="M341" i="1" s="1"/>
  <c r="D341" i="1"/>
  <c r="O340" i="1"/>
  <c r="P340" i="1" s="1"/>
  <c r="Q340" i="1" s="1"/>
  <c r="K340" i="1"/>
  <c r="M340" i="1" s="1"/>
  <c r="D340" i="1"/>
  <c r="O339" i="1"/>
  <c r="P339" i="1" s="1"/>
  <c r="Q339" i="1" s="1"/>
  <c r="K339" i="1"/>
  <c r="M339" i="1" s="1"/>
  <c r="D339" i="1"/>
  <c r="O338" i="1"/>
  <c r="P338" i="1" s="1"/>
  <c r="Q338" i="1" s="1"/>
  <c r="K338" i="1"/>
  <c r="M338" i="1" s="1"/>
  <c r="D338" i="1"/>
  <c r="O337" i="1"/>
  <c r="P337" i="1" s="1"/>
  <c r="Q337" i="1" s="1"/>
  <c r="K337" i="1"/>
  <c r="M337" i="1" s="1"/>
  <c r="D337" i="1"/>
  <c r="O336" i="1"/>
  <c r="P336" i="1" s="1"/>
  <c r="Q336" i="1" s="1"/>
  <c r="K336" i="1"/>
  <c r="M336" i="1" s="1"/>
  <c r="D336" i="1"/>
  <c r="O335" i="1"/>
  <c r="P335" i="1" s="1"/>
  <c r="Q335" i="1" s="1"/>
  <c r="K335" i="1"/>
  <c r="M335" i="1" s="1"/>
  <c r="D335" i="1"/>
  <c r="O334" i="1"/>
  <c r="P334" i="1" s="1"/>
  <c r="Q334" i="1" s="1"/>
  <c r="K334" i="1"/>
  <c r="M334" i="1" s="1"/>
  <c r="D334" i="1"/>
  <c r="P333" i="1"/>
  <c r="Q333" i="1" s="1"/>
  <c r="O333" i="1"/>
  <c r="K333" i="1"/>
  <c r="M333" i="1" s="1"/>
  <c r="D333" i="1"/>
  <c r="Q332" i="1"/>
  <c r="O332" i="1"/>
  <c r="P332" i="1" s="1"/>
  <c r="K332" i="1"/>
  <c r="M332" i="1" s="1"/>
  <c r="D332" i="1"/>
  <c r="O331" i="1"/>
  <c r="P331" i="1" s="1"/>
  <c r="Q331" i="1" s="1"/>
  <c r="K331" i="1"/>
  <c r="M331" i="1" s="1"/>
  <c r="D331" i="1"/>
  <c r="O330" i="1"/>
  <c r="P330" i="1" s="1"/>
  <c r="K330" i="1"/>
  <c r="D330" i="1"/>
  <c r="Q311" i="1"/>
  <c r="P311" i="1"/>
  <c r="K310" i="1"/>
  <c r="M310" i="1" s="1"/>
  <c r="D310" i="1"/>
  <c r="K309" i="1"/>
  <c r="M309" i="1" s="1"/>
  <c r="D309" i="1"/>
  <c r="K308" i="1"/>
  <c r="M308" i="1" s="1"/>
  <c r="D308" i="1"/>
  <c r="K236" i="1"/>
  <c r="O235" i="1"/>
  <c r="P235" i="1" s="1"/>
  <c r="Q235" i="1" s="1"/>
  <c r="Q237" i="1" s="1"/>
  <c r="N242" i="1" s="1"/>
  <c r="K235" i="1"/>
  <c r="M235" i="1" s="1"/>
  <c r="D235" i="1"/>
  <c r="Q214" i="1"/>
  <c r="P214" i="1"/>
  <c r="K213" i="1"/>
  <c r="M213" i="1" s="1"/>
  <c r="D213" i="1"/>
  <c r="K212" i="1"/>
  <c r="M212" i="1" s="1"/>
  <c r="D212" i="1"/>
  <c r="K211" i="1"/>
  <c r="M211" i="1" s="1"/>
  <c r="D211" i="1"/>
  <c r="K210" i="1"/>
  <c r="M210" i="1" s="1"/>
  <c r="D210" i="1"/>
  <c r="K209" i="1"/>
  <c r="M209" i="1" s="1"/>
  <c r="D209" i="1"/>
  <c r="M208" i="1"/>
  <c r="K208" i="1"/>
  <c r="D208" i="1"/>
  <c r="K207" i="1"/>
  <c r="M207" i="1" s="1"/>
  <c r="D207" i="1"/>
  <c r="K206" i="1"/>
  <c r="M206" i="1" s="1"/>
  <c r="D206" i="1"/>
  <c r="K205" i="1"/>
  <c r="M205" i="1" s="1"/>
  <c r="D205" i="1"/>
  <c r="K204" i="1"/>
  <c r="M204" i="1" s="1"/>
  <c r="D204" i="1"/>
  <c r="K203" i="1"/>
  <c r="M203" i="1" s="1"/>
  <c r="D203" i="1"/>
  <c r="Q181" i="1"/>
  <c r="P181" i="1"/>
  <c r="K180" i="1"/>
  <c r="M180" i="1" s="1"/>
  <c r="D180" i="1"/>
  <c r="K179" i="1"/>
  <c r="M179" i="1" s="1"/>
  <c r="D179" i="1"/>
  <c r="K178" i="1"/>
  <c r="M178" i="1" s="1"/>
  <c r="D178" i="1"/>
  <c r="K177" i="1"/>
  <c r="M177" i="1" s="1"/>
  <c r="D177" i="1"/>
  <c r="K176" i="1"/>
  <c r="M176" i="1" s="1"/>
  <c r="D176" i="1"/>
  <c r="K175" i="1"/>
  <c r="M175" i="1" s="1"/>
  <c r="D175" i="1"/>
  <c r="Q154" i="1"/>
  <c r="P154" i="1"/>
  <c r="K153" i="1"/>
  <c r="M153" i="1" s="1"/>
  <c r="D153" i="1"/>
  <c r="K152" i="1"/>
  <c r="K154" i="1" s="1"/>
  <c r="J159" i="1" s="1"/>
  <c r="D152" i="1"/>
  <c r="Q130" i="1"/>
  <c r="P130" i="1"/>
  <c r="K129" i="1"/>
  <c r="M129" i="1" s="1"/>
  <c r="D129" i="1"/>
  <c r="K128" i="1"/>
  <c r="M128" i="1" s="1"/>
  <c r="D128" i="1"/>
  <c r="K127" i="1"/>
  <c r="M127" i="1" s="1"/>
  <c r="D127" i="1"/>
  <c r="K126" i="1"/>
  <c r="M126" i="1" s="1"/>
  <c r="D126" i="1"/>
  <c r="K125" i="1"/>
  <c r="M125" i="1" s="1"/>
  <c r="D125" i="1"/>
  <c r="K124" i="1"/>
  <c r="M124" i="1" s="1"/>
  <c r="D124" i="1"/>
  <c r="K123" i="1"/>
  <c r="M123" i="1" s="1"/>
  <c r="D123" i="1"/>
  <c r="Q102" i="1"/>
  <c r="P102" i="1"/>
  <c r="K101" i="1"/>
  <c r="M101" i="1" s="1"/>
  <c r="K100" i="1"/>
  <c r="M100" i="1" s="1"/>
  <c r="K99" i="1"/>
  <c r="M99" i="1" s="1"/>
  <c r="D99" i="1"/>
  <c r="K98" i="1"/>
  <c r="M98" i="1" s="1"/>
  <c r="D98" i="1"/>
  <c r="K97" i="1"/>
  <c r="M97" i="1" s="1"/>
  <c r="D97" i="1"/>
  <c r="K96" i="1"/>
  <c r="M96" i="1" s="1"/>
  <c r="D96" i="1"/>
  <c r="K95" i="1"/>
  <c r="M95" i="1" s="1"/>
  <c r="D95" i="1"/>
  <c r="K94" i="1"/>
  <c r="M94" i="1" s="1"/>
  <c r="D94" i="1"/>
  <c r="K93" i="1"/>
  <c r="M93" i="1" s="1"/>
  <c r="D93" i="1"/>
  <c r="K92" i="1"/>
  <c r="M92" i="1" s="1"/>
  <c r="D92" i="1"/>
  <c r="K91" i="1"/>
  <c r="M91" i="1" s="1"/>
  <c r="D91" i="1"/>
  <c r="K90" i="1"/>
  <c r="M90" i="1" s="1"/>
  <c r="D90" i="1"/>
  <c r="K89" i="1"/>
  <c r="M89" i="1" s="1"/>
  <c r="D89" i="1"/>
  <c r="K88" i="1"/>
  <c r="M88" i="1" s="1"/>
  <c r="D88" i="1"/>
  <c r="K87" i="1"/>
  <c r="D87" i="1"/>
  <c r="Q66" i="1"/>
  <c r="P66" i="1"/>
  <c r="K65" i="1"/>
  <c r="M65" i="1" s="1"/>
  <c r="D65" i="1"/>
  <c r="K64" i="1"/>
  <c r="M64" i="1" s="1"/>
  <c r="D64" i="1"/>
  <c r="K63" i="1"/>
  <c r="M63" i="1" s="1"/>
  <c r="D63" i="1"/>
  <c r="K62" i="1"/>
  <c r="M62" i="1" s="1"/>
  <c r="D62" i="1"/>
  <c r="K61" i="1"/>
  <c r="M61" i="1" s="1"/>
  <c r="D61" i="1"/>
  <c r="K60" i="1"/>
  <c r="M60" i="1" s="1"/>
  <c r="D60" i="1"/>
  <c r="K59" i="1"/>
  <c r="M59" i="1" s="1"/>
  <c r="D59" i="1"/>
  <c r="K57" i="1"/>
  <c r="M57" i="1" s="1"/>
  <c r="D57" i="1"/>
  <c r="K56" i="1"/>
  <c r="M56" i="1" s="1"/>
  <c r="D56" i="1"/>
  <c r="Q36" i="1"/>
  <c r="P36" i="1"/>
  <c r="K35" i="1"/>
  <c r="M35" i="1" s="1"/>
  <c r="D35" i="1"/>
  <c r="K34" i="1"/>
  <c r="D34" i="1"/>
  <c r="Q16" i="1"/>
  <c r="P16" i="1"/>
  <c r="K15" i="1"/>
  <c r="M15" i="1" s="1"/>
  <c r="K14" i="1"/>
  <c r="M14" i="1" s="1"/>
  <c r="K237" i="1" l="1"/>
  <c r="K242" i="1" s="1"/>
  <c r="K442" i="1"/>
  <c r="J447" i="1" s="1"/>
  <c r="M447" i="1" s="1"/>
  <c r="K562" i="1"/>
  <c r="J567" i="1" s="1"/>
  <c r="M567" i="1" s="1"/>
  <c r="P237" i="1"/>
  <c r="M242" i="1" s="1"/>
  <c r="M421" i="1"/>
  <c r="K426" i="1" s="1"/>
  <c r="M362" i="1"/>
  <c r="K367" i="1" s="1"/>
  <c r="K342" i="1"/>
  <c r="K347" i="1" s="1"/>
  <c r="M236" i="1"/>
  <c r="M237" i="1" s="1"/>
  <c r="L242" i="1" s="1"/>
  <c r="K36" i="1"/>
  <c r="J41" i="1" s="1"/>
  <c r="M34" i="1"/>
  <c r="M36" i="1" s="1"/>
  <c r="K41" i="1" s="1"/>
  <c r="M16" i="1"/>
  <c r="K21" i="1" s="1"/>
  <c r="N21" i="1" s="1"/>
  <c r="M181" i="1"/>
  <c r="K186" i="1" s="1"/>
  <c r="M214" i="1"/>
  <c r="K219" i="1" s="1"/>
  <c r="O242" i="1"/>
  <c r="P342" i="1"/>
  <c r="M347" i="1" s="1"/>
  <c r="M159" i="1"/>
  <c r="O159" i="1"/>
  <c r="M41" i="1"/>
  <c r="N426" i="1"/>
  <c r="M633" i="1"/>
  <c r="K638" i="1" s="1"/>
  <c r="K181" i="1"/>
  <c r="J186" i="1" s="1"/>
  <c r="K311" i="1"/>
  <c r="J316" i="1" s="1"/>
  <c r="K102" i="1"/>
  <c r="J107" i="1" s="1"/>
  <c r="K16" i="1"/>
  <c r="J21" i="1" s="1"/>
  <c r="K66" i="1"/>
  <c r="J71" i="1" s="1"/>
  <c r="M87" i="1"/>
  <c r="M102" i="1" s="1"/>
  <c r="K107" i="1" s="1"/>
  <c r="K130" i="1"/>
  <c r="J135" i="1" s="1"/>
  <c r="M152" i="1"/>
  <c r="M154" i="1" s="1"/>
  <c r="K159" i="1" s="1"/>
  <c r="K214" i="1"/>
  <c r="J219" i="1" s="1"/>
  <c r="Q330" i="1"/>
  <c r="Q342" i="1" s="1"/>
  <c r="N347" i="1" s="1"/>
  <c r="K421" i="1"/>
  <c r="J426" i="1" s="1"/>
  <c r="K511" i="1"/>
  <c r="J516" i="1" s="1"/>
  <c r="M330" i="1"/>
  <c r="M342" i="1" s="1"/>
  <c r="L347" i="1" s="1"/>
  <c r="K394" i="1"/>
  <c r="J399" i="1" s="1"/>
  <c r="M66" i="1"/>
  <c r="K71" i="1" s="1"/>
  <c r="M130" i="1"/>
  <c r="K135" i="1" s="1"/>
  <c r="M311" i="1"/>
  <c r="K316" i="1" s="1"/>
  <c r="K362" i="1"/>
  <c r="J367" i="1" s="1"/>
  <c r="M394" i="1"/>
  <c r="K399" i="1" s="1"/>
  <c r="M511" i="1"/>
  <c r="K516" i="1" s="1"/>
  <c r="M531" i="1"/>
  <c r="M562" i="1" s="1"/>
  <c r="K567" i="1" s="1"/>
  <c r="M584" i="1"/>
  <c r="M587" i="1" s="1"/>
  <c r="K592" i="1" s="1"/>
  <c r="K587" i="1"/>
  <c r="J592" i="1" s="1"/>
  <c r="M678" i="1"/>
  <c r="M681" i="1" s="1"/>
  <c r="K686" i="1" s="1"/>
  <c r="K681" i="1"/>
  <c r="J686" i="1" s="1"/>
  <c r="N447" i="1"/>
  <c r="P447" i="1" s="1"/>
  <c r="K633" i="1"/>
  <c r="J638" i="1" s="1"/>
  <c r="M652" i="1"/>
  <c r="M657" i="1" s="1"/>
  <c r="K662" i="1" s="1"/>
  <c r="K657" i="1"/>
  <c r="J662" i="1" s="1"/>
  <c r="P426" i="1" l="1"/>
  <c r="N367" i="1"/>
  <c r="N41" i="1"/>
  <c r="N686" i="1"/>
  <c r="N592" i="1"/>
  <c r="N662" i="1"/>
  <c r="N516" i="1"/>
  <c r="N135" i="1"/>
  <c r="P242" i="1"/>
  <c r="M219" i="1"/>
  <c r="M71" i="1"/>
  <c r="M186" i="1"/>
  <c r="N219" i="1"/>
  <c r="M638" i="1"/>
  <c r="M592" i="1"/>
  <c r="N399" i="1"/>
  <c r="P399" i="1" s="1"/>
  <c r="N71" i="1"/>
  <c r="M516" i="1"/>
  <c r="N159" i="1"/>
  <c r="M21" i="1"/>
  <c r="N638" i="1"/>
  <c r="O41" i="1"/>
  <c r="O347" i="1"/>
  <c r="N186" i="1"/>
  <c r="P21" i="1"/>
  <c r="M367" i="1"/>
  <c r="M426" i="1"/>
  <c r="O567" i="1"/>
  <c r="O447" i="1"/>
  <c r="M399" i="1"/>
  <c r="M135" i="1"/>
  <c r="O135" i="1"/>
  <c r="M107" i="1"/>
  <c r="M662" i="1"/>
  <c r="M686" i="1"/>
  <c r="N567" i="1"/>
  <c r="N316" i="1"/>
  <c r="P347" i="1"/>
  <c r="N107" i="1"/>
  <c r="M316" i="1"/>
  <c r="O316" i="1" s="1"/>
  <c r="P662" i="1" l="1"/>
  <c r="P638" i="1"/>
  <c r="P592" i="1"/>
  <c r="O516" i="1"/>
  <c r="P516" i="1"/>
  <c r="P367" i="1"/>
  <c r="P316" i="1"/>
  <c r="P219" i="1"/>
  <c r="O107" i="1"/>
  <c r="P71" i="1"/>
  <c r="O71" i="1"/>
  <c r="P41" i="1"/>
  <c r="P567" i="1"/>
  <c r="O662" i="1"/>
  <c r="P107" i="1"/>
  <c r="O367" i="1"/>
  <c r="O219" i="1"/>
  <c r="O686" i="1"/>
  <c r="O399" i="1"/>
  <c r="O426" i="1"/>
  <c r="P186" i="1"/>
  <c r="O21" i="1"/>
  <c r="P159" i="1"/>
  <c r="O592" i="1"/>
  <c r="O638" i="1"/>
  <c r="O186" i="1"/>
  <c r="P135" i="1"/>
  <c r="P686" i="1"/>
</calcChain>
</file>

<file path=xl/sharedStrings.xml><?xml version="1.0" encoding="utf-8"?>
<sst xmlns="http://schemas.openxmlformats.org/spreadsheetml/2006/main" count="1542" uniqueCount="518">
  <si>
    <t xml:space="preserve">Przedmiot zamówienia </t>
  </si>
  <si>
    <t>j.m.</t>
  </si>
  <si>
    <t>Nazwa handlowa</t>
  </si>
  <si>
    <t>Nr REF, nr katalogowy produktu</t>
  </si>
  <si>
    <t>Cena jedn. netto (zł)</t>
  </si>
  <si>
    <t>VAT (%)</t>
  </si>
  <si>
    <t>Wartość netto (zł)</t>
  </si>
  <si>
    <t>Wartość brutto (zł)</t>
  </si>
  <si>
    <t>Klasa wyrobu
medycznego</t>
  </si>
  <si>
    <t>1.</t>
  </si>
  <si>
    <t>szt.</t>
  </si>
  <si>
    <t>2.</t>
  </si>
  <si>
    <t>3.</t>
  </si>
  <si>
    <t>4.</t>
  </si>
  <si>
    <t>5.</t>
  </si>
  <si>
    <t>6.</t>
  </si>
  <si>
    <t>7.</t>
  </si>
  <si>
    <t>8.</t>
  </si>
  <si>
    <t>9.</t>
  </si>
  <si>
    <t>11.</t>
  </si>
  <si>
    <t>Prawo opcji</t>
  </si>
  <si>
    <t>zestaw</t>
  </si>
  <si>
    <t>op.</t>
  </si>
  <si>
    <t>13.</t>
  </si>
  <si>
    <t>10.</t>
  </si>
  <si>
    <t>3.1</t>
  </si>
  <si>
    <t>3.2</t>
  </si>
  <si>
    <t>1.1</t>
  </si>
  <si>
    <t>1.2</t>
  </si>
  <si>
    <t>2.1</t>
  </si>
  <si>
    <t>2.2</t>
  </si>
  <si>
    <t>1.3</t>
  </si>
  <si>
    <t>4.1</t>
  </si>
  <si>
    <t>4.2</t>
  </si>
  <si>
    <t>4.3</t>
  </si>
  <si>
    <t>5.1</t>
  </si>
  <si>
    <t>5.2</t>
  </si>
  <si>
    <t>6.1</t>
  </si>
  <si>
    <t>6.2</t>
  </si>
  <si>
    <t>6.3</t>
  </si>
  <si>
    <t>3.3</t>
  </si>
  <si>
    <t>PAKIET 1</t>
  </si>
  <si>
    <t>12.</t>
  </si>
  <si>
    <t>14.</t>
  </si>
  <si>
    <t>15.</t>
  </si>
  <si>
    <t>16.</t>
  </si>
  <si>
    <t>17.</t>
  </si>
  <si>
    <t xml:space="preserve">Wartość podstawowa netto (zł) </t>
  </si>
  <si>
    <t>Wartość podstawowa  brutto (zł)</t>
  </si>
  <si>
    <t>Wartość prawa opcji netto (zł)</t>
  </si>
  <si>
    <t xml:space="preserve">Wartość prawa opcji brutto (zł) </t>
  </si>
  <si>
    <t>Wartość całkowita zamówienia netto (zł)</t>
  </si>
  <si>
    <t>Wartość całkowita zamówienia brutto (zł)</t>
  </si>
  <si>
    <t>PAKIET 2</t>
  </si>
  <si>
    <t>PAKIET 3</t>
  </si>
  <si>
    <t>PAKIET 4</t>
  </si>
  <si>
    <t>PAKIET 5</t>
  </si>
  <si>
    <t>PAKIET 6</t>
  </si>
  <si>
    <t>PAKIET 7</t>
  </si>
  <si>
    <t>PAKIET 8</t>
  </si>
  <si>
    <t>PAKIET 9</t>
  </si>
  <si>
    <t>PAKIET 10</t>
  </si>
  <si>
    <t>PAKIET 11</t>
  </si>
  <si>
    <t>PAKIET 12</t>
  </si>
  <si>
    <t>7.1</t>
  </si>
  <si>
    <t>7.2</t>
  </si>
  <si>
    <t>1.4</t>
  </si>
  <si>
    <t>1.5</t>
  </si>
  <si>
    <t>PAKIET 13</t>
  </si>
  <si>
    <t>PAKIET 14</t>
  </si>
  <si>
    <t>3.4</t>
  </si>
  <si>
    <t>7.3</t>
  </si>
  <si>
    <t>PAKIET 15</t>
  </si>
  <si>
    <t>1.6</t>
  </si>
  <si>
    <t>2.3</t>
  </si>
  <si>
    <t>2.4</t>
  </si>
  <si>
    <t>2.5</t>
  </si>
  <si>
    <t>PAKIET 16</t>
  </si>
  <si>
    <t>PAKIET 17</t>
  </si>
  <si>
    <t>PAKIET 18</t>
  </si>
  <si>
    <t>RAZEM</t>
  </si>
  <si>
    <t>Załącznik nr 2 do SWZ i do umowy</t>
  </si>
  <si>
    <t>Uwaga ! Należy należy zapoznać się z poniższymi uwagami przed wypełnieniem Formularza asortymentowo-cenowego</t>
  </si>
  <si>
    <t>1. Zamawiający zaleca sprawdzenie poprawności wyliczeń zgodnie z zasadami określonymi w rozdziale XV. pkt. 5 SWZ.</t>
  </si>
  <si>
    <t>2. Formuły wpisane w Formularzu mają jedynie charakter pomocniczy. Wykonawca jest w pełni odpowiedzialny za prawidłowe wypełnienie Formularza asortymentowo-cenowego.</t>
  </si>
  <si>
    <t xml:space="preserve">3. RAZEM - obliczyć wartość netto/brutto pakietu poprzez zsumowanie wartości netto/brutto poszczególnych pozycji w ramach danego pakietu (o ile dotyczy). </t>
  </si>
  <si>
    <t>4. Odpowiednio dla każdego pakietu obliczyć wartość całkowitą zamówienia netto i brutto wg tabeli zamieszczonej w każdym pakiecie.</t>
  </si>
  <si>
    <t>5. Określenie właściwej stawki VAT należy do Wykonawcy. Należy podać stawkę VAT obowiązującą na dzień składania ofert.</t>
  </si>
  <si>
    <t>6. Niewycenione pakiety, dla czytelności, prosimy usunąć!!!</t>
  </si>
  <si>
    <t>Lp.</t>
  </si>
  <si>
    <t>Min. wykorzy-stanie</t>
  </si>
  <si>
    <t>Zamawiana ilość (j.m.)</t>
  </si>
  <si>
    <t>Producent</t>
  </si>
  <si>
    <t>Nazwa i nr dokumentu dopuszczają-cego do obrotu</t>
  </si>
  <si>
    <t>Wartość prawa opcji brutto (zł)</t>
  </si>
  <si>
    <t>11=5x10</t>
  </si>
  <si>
    <t>13=11+11x12</t>
  </si>
  <si>
    <t>16=15x10</t>
  </si>
  <si>
    <t>17=16+16x12</t>
  </si>
  <si>
    <t xml:space="preserve">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  - 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 2,5 x 2,5 cm </t>
  </si>
  <si>
    <t>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  - 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 5x5cm, 7,5 x 7,5 cm</t>
  </si>
  <si>
    <t>Płyta szyjna, w skład kompletu wchodzi 1 płytka + 4 śruby. Parametry zestawu:
-  tytanowy, system do stabilizacji przedniej kręgosłupa szyjnego; 
- długość płytki 14 mm – 100mm 
- wymagana możliwość zmiany wygięcia płytki (lordoza, kyfoza) bez utraty możliwości blokady
- blokowanie wkręta do płytki z możliwością powtórzeń, blokowanie wkręta samoistne w płytce, bez konieczności użycia dodatkowych narzędzi
- długość wkręta 10-20 mm, średnica kręta od 4.0 mm do 4.5 mm
- dostępne wkręty o stałym i dynamicznym kącie nachylenia do +/- 18 stopni
- szerokość płytki 16 mm lub mniej
- materiał: stop tytanu
- poręczne, ergonomiczne i ograniczone do niezbędnego minimum instrumentarium, jeden metalowy, zamykany pojemnik na narzędzia oraz implanty;</t>
  </si>
  <si>
    <t>Płyta</t>
  </si>
  <si>
    <t>Śruba</t>
  </si>
  <si>
    <t>Proteza trzonów kręgowych w odcinkach: piersiowym oraz lędźwiowym z płynną regulacją wysokości</t>
  </si>
  <si>
    <t>Korpus protezy</t>
  </si>
  <si>
    <t>Płytka krańcowa</t>
  </si>
  <si>
    <t>Zestaw do przezskórnej rekonstrukcji wysokości trzonu kręgowego</t>
  </si>
  <si>
    <t>Implant rozszerzalny typu spine jack :" in situ"</t>
  </si>
  <si>
    <t xml:space="preserve">Zestaw do przygotowania dojścia </t>
  </si>
  <si>
    <t>Cement</t>
  </si>
  <si>
    <t>Mieszalnik</t>
  </si>
  <si>
    <t>Trokar podający cement</t>
  </si>
  <si>
    <t>2.6</t>
  </si>
  <si>
    <t xml:space="preserve">Igła </t>
  </si>
  <si>
    <t>2.7</t>
  </si>
  <si>
    <t>Mieszalnik automatyczny z cementem</t>
  </si>
  <si>
    <t>STABILIZACJA MIĘDZYTRZONOWA ODCINKA LĘDŹWIOWEGO CZOPAMI WIELOKĄTNYMI  PLIF– materiał: stop tytanu
Czopy (spacery, cage) wielokątne, rotacyjne (dystrakcja przez rotację o 90˚) o wysokości przed stabilizacją 6, 7, 8, 9, 10mm i po stabilizacji 10, 11, 12, 13 i 14mm o profilu powierzchni oporowych zapobiegających przesuwaniu oraz nie wymagające zastosowania dodatkowych narzędzi dystrakcyjnych. Implanty ażurowe, puste w środku dla zapewnienia przerostu kostnego. Na zewnętrznych powierzchniach implanty posiadające zęby umożliwiające zacięcie i zablokowanie w przestrzeni międzytrzonowej. Wprowadzanie implantu płaską powierzchnią, obrót w przestrzeni i wykonanie  dystrakcji lędźwiowej.
Komplet: 2 czopy do PLIF.</t>
  </si>
  <si>
    <t>komplet</t>
  </si>
  <si>
    <t xml:space="preserve">Płytka szyjna wąska, nieprzekraczająca szerokości 8 mm. Płytka dwuśrubowa umożliwiająca połączenie z implantem międzytrzonowym za pomocą mechanizmu śrubowego, wyposażona w mechanizm zapobiegający wycofywaniu się dwóch wkrętów. Płytka w zakresie wielkości 20mm i 25 mm. Wkręty w zakresie średnic: 3,5mm, 4,0mm i 4,5mm i zakresie długości 12÷18 ze skokiem co 2 mm. 
Komplet: 1 płytka, 2 wkręty kostne, 1 śruba do łączenia z dyskiem. </t>
  </si>
  <si>
    <t xml:space="preserve">KLATKI MIĘDZYTRZONOWE DO KRĘGOSŁUPA SZYJNEGO (MATERIAŁ PEEK).
Wsuwana klatka szyjna. Implant dostosowany pod względem geometrii do anatomii i fizjologii odcinka szyjnego kręgosłupa, odzwierciedlająca kształtem obrys trzonu. Posiadająca kierunkowe, karbowane płaszczyzny górne stykające się z trzonami, zabezpieczające przed przesuwaniem i dyslokacją po umieszczeniu w przestrzeni międzytrzonowej. Zastosowanie wypukłych płaszczyzn pozwalające na pełniejsze dopasowanie do konkretnej sytuacji w polu operacyjnym. Implant wyposażony w 4 specjalne „kolce” tytanowe, pełniące jednocześnie rolę znaczników/markerów radiologicznych odpowiednio rozmieszczone na płaszczyznach karbowanych, zapewniające dodatkowe zakotwiczenie w blaszkach granicznych trzonów, zwiększające pewność mocowania. Protezy w kilku wielkościach wykonania (szerokość, głębokość) obejmując w danym rodzaju pełny typoszereg wymiarowy od 4 do 10mm. Dyski dostępne z prostymi płaszczyznami, jednostronnie wypukłe, obustronnie wypukłe, płaskie lordotyczne, jednostronnie wypukłe lordotyczne - stopień skosu 7°.
Komplet: 1 klatka międzytrzonowa szyjna z PEEK. </t>
  </si>
  <si>
    <t xml:space="preserve">SYNTETYCZNY SUBSTYTUT KOŚCI
Syntetyczny, biokompatybilny (biozgodny) i resorbowalny ceramiczny granulat do wypełniania ubytków kostnych z czysto fazowego beta-trójwapniowego fosforanu. Dostępny w sześciu rozmiarach ziaren, używanych w zależności od miejsca zastosowania (150 – 500 µm, 500 - 1000 µm, 1000 - 2000 µm, 2000 - 3000 µm, 3000 - 5000 µm, 5000 - 8000 µm). 
Komplet: 1 x 0,5 cm3 substytutu kości </t>
  </si>
  <si>
    <t>STABILIZACJA ODCINKA SZYJNEGO Z DOSTĘPU PRZEDNIEGO – materiał: TYTAN
 Szyjna płytka natrzonowa przeznaczona do stabilizacji kręgosłupa.     Dostosowana do poziomu C1-C7, implantowana z dostępu przedniego. Wyposażona w owalne otwory do współpracy z wkrętami szyjnymi oraz obrotowe blokady zabezpieczające przed wycofywaniem wkrętów. Płytka symetryczna, wyprofilowana anatomicznie w przekroju strzałkowym i poprzecznym, dla najkorzystniejszego dopasowania do anatomii kręgosłupa szyjnego.
Płytka niskoprofilowa o wysokości 1,8mm (2,3mm z blokadą) i szerokość19mm. Typoszereg rozmiarowy od 20 do 80mm ze skokiem co 2,5mm, od 85 do 115mm ze skokiem co 5mm.Wkręty szyjne „samowcinające” i „samogwintujące” dostępne w trzech średnicach: 3,5mm, 4mm, 4,5mm oraz długościach od 10 do 18mm ze skokiem co 2mm. Dynamiczna konstrukcja płytki dzięki owalnym otworom uwzględniającym efekt osiadania. Wyposażona w co najmniej jeden otwór centralny umożliwiający połączenie śrubą z implantem międzytrzonowym. Gniazda wkrętów umożliwiające kątowe, wielopłaszczyznowe sytuowanie. Proces blokowania w pełni odwracalny umożliwiający rewizję bez użycia specjalistycznego instrumentarium. Wkręty o wydłużonej długości zwoju i profilu stożkowym, kodowane kolorystycznie. Wyposażone w gniazda gwiazdowe o zwiększonej wytrzymałości. 
Komplet: 1 płytka, 4 śruby.</t>
  </si>
  <si>
    <t xml:space="preserve">STABILIZACJA DYNAMICZNA MIĘDZYWYROSTKOWA W ODCINKU LĘDŹWIOWYM 
Implant wykonany z PEEK o szerokości 16mm i wysokościach 8, 10, 12, 14, 16mm. Implant do mocowania między wyrostkami poprzecznymi kręgów, składający się z wyprofilowanego korpusu. Korpus posiadający ramiona stałe oraz ruchome zabieraki, które po rozłożeniu tworzą tzw. „kołyskę”, w której znajduje się wyrostek kolczysty. Implant wykonany z bio-polimeru PEEK. Instalowanie małoinwazyjne, dostęp jednostronny, przy zachowaniu wiązadła nadkolczystego. W instrumentarium specjalne przekłuwacze – szydła. 
Komplet: 1 Stabilizator międzywyrostkowy ze skrzydłami. 
</t>
  </si>
  <si>
    <t>STABILIZACJA MIĘDZYTRZONOWA W ODCINKU LĘDŹWIOWYM KRĘGOSŁUPA DO PRZEROSTU KOSTNEGO, MATERIAŁ: STOP TYTANU 
Konstrukcja implantu umożliwiająca wszczepienie z różnych dostępów operacyjnych w odcinku lędźwiowym (techniką PLIF, TLIF, ALIF itp.). Wszczep o specjalnej kratowej, trabekularnej strukturze stwarzającej doskonałe warunki do przerostu kostnego w zakresie do 65-70% wypełniającego przestrzeń implantu. Powierzchnia górna i dolna implantu wyposażona w odpowiednio wyprofilowane prowadnice („płóz”'), umożliwiające samo-naprowadzanie i sytuowanie implantu w przestrzeni międzytrzonowej. Czoło implantu o kształcie pocisku ułatwiające wprowadzenie implantu. Powierzchnie boczne gładkie/ślizgowe, umożliwiające bezpieczne umieszczenie implantu między trzonami. Narzędzie implantacyjne umożliwiające kontrolowane przemieszczenie i obrót implantu do kąta 90 stopni w stosunku do kierunku jego wprowadzania. Implanty dostępne w dwóch wersjach wykonania ze stopu tytanu oraz z PEEK wg indywidualnego wyboru operatora. Typoszereg rozmiarowy w zakresie wysokości od 7 do 17mm, co 1mm oraz w trzech rozmiarach długości 25, 30 i 35mm dopasowany do lordozy lędźwiowej.
Komplet: 1 czop</t>
  </si>
  <si>
    <t xml:space="preserve">PROTEZA TRZONÓW SZYJNEGO ODCINKA KRĘGOSŁUPA MATERIAŁ TYTAN – STAŁA Implant służący do protezowania trzonów odcinka szyjnego kręgosłupa z dojścia przedniego wykonany ze stopu tytanu. Proteza w postaci perforowanego walca pustego w środku. Możliwość wypełnienia gruzem kostnym lub substytutem kości. Proteza w zakresie średnic D10, 12, 14mm i w zakresie wysokość od 10 do 70 mm ze skokiem co 2,5mm umożliwiającym odpowiedni dobór protezy do zresekowanej powierzchni bez konieczności jej przycinania.
Komplet: 1 proteza trzonów szyjnych. </t>
  </si>
  <si>
    <t>Protezy trzonu odcinka szyjnego,  materiał: Tytan
Protezy wykonane ze stopu tytanu (technologia wykonania implantu z proszku tytanu) dopasowane anatomicznie do kształtu kręgu o wymiarach szerokość 14mm, głębokość 12mm, wysokość od 16 do 50mm ze skokiem co 2mm. Wszczepy o specjalnej kratowej, trabekularnej strukturze stwarzającej doskonałe warunki do przerostu kostnego w zakresie do 65-70% wypełniającego przestrzeń implantu. Profil protezy dopasowany do fizjologicznej lordozy odcinka szyjnego kręgosłupa. Proteza wyposażona w  centralny otwór do współpracy z narzędziem implantacyjnym oraz do połączenia z płytką szyjną. Komplet: 1 proteza trzonu</t>
  </si>
  <si>
    <t>STABILIZACJA DYNAMICZNA MIĘDZYWYROSTKOWA W ODCINKU LĘDŹWIOWYM                                                            Implant wykonany z PEEK o szerokości 13mm i wysokościach 8, 10, 12, 14, 16mm. Służy do mocowania między wyrostkami poprzecznymi kręgów, zbudowany z dwóch części polimerowych zespolonych tytanową osią. Części te stanowią blok zaopatrzony w równoległe płaszczyzny nośne oraz okalające je z przedniej strony ramiona naprowadzająco-pozycjonujące, a z drugiej strony ramiona zabezpieczające. Implant po otwarciu blokuje się na wyrostkach stabilizując cały segment kręgosłupowy i tworząc ze sobą układ w kształcie litery H. Ramiona po rozłożeniu tworzą wraz z korpusem swoistą „kołyskę”, w której znajduje się wyrostek kolczysty, zabezpieczając implant przed przemieszczeniem oraz wysunięciem z przestrzeni międzywyrostkowej. Implant zapewnia instalowanie małoinwazyjne, dostęp jednostronny, przy zachowaniu więzadła nadkolczystego, nie wymaga dodatkowych elementów zabezpieczających przed wysunięciem.
Komplet: 1 Stabilizator międzywyrostkowy rozpieralny</t>
  </si>
  <si>
    <t xml:space="preserve">WSPORNIK TRZONU/TRZONÓW ODCINKA SZYJNEGO  – biomateriał: STOP TYTANU                                                         Implanty dopasowane anatomicznie do kształtu kręgu wykonane z proszku stopu tytanu technologią 3D. Wsporniki o wymiarach: szerokość 14mm, głębokość 13mm, wysokość od 16 do 50mm stopniowana co 2mm. Konstrukcja protezy złożona z elementów nośnych dostosowanych do bezpiecznego przenoszenia obciążeń oraz wyposażona w  przestrzenne kratownicowe struktury od strony blaszek granicznych trzonów oraz od strony przednio-bocznej do stwarzania warunków sprzyjających rozwojowi nowej tkanki kostnej. Implant wyposażony w ząbkowane,  porowate („wulkaniczne”) powierzchnie od strony blaszek granicznych do blokowania pozycji w przestrzeni międzytrzonowej i zapobiegania pooperacyjnej migracji. Kształt protezy w płaszczyźnie czołowej anatomiczny, odzwierciadlający zarys trzonów szyjnych, a także pełniący funkcję protekcyjną układu nerwowego poprzez wklęsłość i niską chropowatość tylnej, odrdzeniowej ściany implantu. Proteza dopasowana do fizjologicznej lordozy szyjnej, przednia ściana wyposażona w otwór do współpracy z narzędziem instalacyjnym i jednocześnie do połączenia z profilowaną płytką szyjną. 
Komplet: 1 proteza trzonów szyjnych </t>
  </si>
  <si>
    <t xml:space="preserve">STABILIZACJA MIĘDZYTRZONOWA ODCINKA SZYJNEGO - biomateriał: STOP TYTANU
Wsuwana międzytrzonowo klatka szyjna dostosowana do poziomu C3-C7, implantowana z dostępu przedniego z możliwością łączenia ze stabilizatorem natrzonowym w postaci profilowanej płytki. Biomateriał, technologia wykonania i kratownicowa konstrukcja implantu stwarzające warunki do fuzji bez konieczności stosowania dodatkowych materiałów kościozastępczych. Klatka/proteza w przekroju strzałkowym wykonana w 4 odmianach kształtowych: z prostymi płaszczyznami, jednostronnie wypukłymi oraz płaskimi lordotycznymi,  jednostronnie wypukłymi lordotycznymi dla najkorzystniejszego dopasowania do  przestrzeni międzytrzonowej i ułożenia na blaszkach granicznych trzonów. Stopień skosu 0 i 7 stopni. Szerokość, głębokość 15/13 mm, dostępne w 7 wysokościach od 4 do 10 mm co 1 mm dla każdej z odmian kształtowych. Posiadająca porowate („wulkaniczne”) powierzchnie od strony blaszek granicznych wspierające adhezję, różnicowanie i proliferację komórek oraz stwarzające warunki do przyspieszonego rozwoju (przerostu/obrostu) nowej tkanki kostnej. Kształt klatki/protezy w płaszczyźnie czołowej nieregularny, odzwierciadlający zarys trzonów szyjnych, a także pełniący funkcję protekcyjną układu nerwowego poprzez wklęsłości i obłości od strony rdzenia.
Podwójny system kotwiczenia/blokowania pozycji w przestrzeni międzytrzonowej poprzez porowate powierzchnie styku z blaszkami trzonów oraz obustronnie sytuowane płozy z ząbkami przeciwcofnymi zapobiegającymi pooperacyjnej migracji.
Komplet: 1 tytanowa klatka międzytrzonowa szyjna. 
</t>
  </si>
  <si>
    <t xml:space="preserve">STABILIZACJA MIĘDZYTRZONOWA ODCINKA SZYJNEGO - biomateriał: TYTAN
Klatka międzytrzonowa szyjna ACIF tytanowa, blokowana wkrętami, wprowadzana z dostępu przedniego do kręgosłupa szyjnego wraz z 2 wkrętami szyjnymi wkręcanymi przez klatkę pod kątem do sąsiadujących trzonów. Dwa rodzaje klatek: płaskie (szer. x głęb.): 15x13 mm w zakresie wysokości od 4 mm do 10 mm,  jednostronnie wypukłe (szer. x głeb.): 15x13 mm, w zakresie wysokości od 5 do 10 mm. Ząbkowana górna i dolna powierzchnia zwiększająca stabilność osadzenia implantu oraz zapobiegająca jego migracji. Dodatkowo implanty wyposażone w 2 wkręty szyjne, zabezpieczające przed wysunięciem się implantu z przestrzeni międzykręgowej. Dostępność 2 rodzajów wkrętów szyjnych samowiercące i samogwintujące o śr. 3,5 mm o dł. 15 i 20 mm. Trwałe oznakowanie implantów w celu ich identyfikacji. 
Skład kompletu: 
1 tytanowa klatka międzytrzonowa szyjna, 2 wkręty szyjne
</t>
  </si>
  <si>
    <t xml:space="preserve">STABILIZACJA STAWU KRZYŻOWO – BIODROWEGO – biomateriał: STOP TYTANU
Zestaw implantów do trójpunktowej stabilizacji stawu biodrowo-krzyżowego (SI Joint) z możliwością kompresji, implantowanych z minimalnie inwazyjnego dostępu bocznego.
Wszystkie implanty dostępne w rozmiarach anatomicznych średnic (D) i długości (L), dopasowanych do anatomii pogranicza biodrowo-krzyżowego.
Pojedynczy implant złożony z dwóch współpracujących części: biodrowej D13 mm oraz krzyżowej D10 mm wyposażonych w podwójne („szybkie”) gwinty kostne; dostępny typoszereg w rozmiarach L=35÷55 mm stopniowany co 5 mm. Konstrukcja dwuczęściowa umożliwiająca przeprowadzenie kontrolowanej dystrakcji i kompresji stawu oraz jego blokowania w układzie triady podparcia. W zestawie zapewniona dostępność dodatkowego  implantu jednoelementowego D9 mm do stabilizowania i blokowania stawu w przypadku zmian dymorficznych i innych anatomicznych ograniczeń chirurgicznych. Dostępny typoszereg w rozmiarach L=30÷55 mm stopniowany co 5 mm.
Implanty perforowane, wyposażone w przestrzenne kratownicowe struktury stanowiące zasobniki do samoczynnego wypełniania autogenną kością pacjenta podczas implantacji oraz sprzyjające przerostom kostnym. Konstrukcja z rynnami transportowymi dostosowana do niezależnego dostarczania autogennej kości pacjenta do przestrzeni stawowej, a także wokół i do implantu.
Procedura operacyjna realizowana minimalnie inwazyjnie, poprzez tubowy dostęp przezskórny i w oparciu o drut Kirschnera. Biomateriał, technologia wykonania i konstrukcja implantu zapełniające fuzję bez konieczności stosowania dodatkowych materiałów kościozastępczych.
Z uwagi na funkcjonowanie narzędzi tnących instrumentarium jest lotne.
Komplet: 
3 śruby do stawu biodrowo-krzyżowego 
3 druty Kirschnera jednorazowy 
1 trocar jednorazowy 
</t>
  </si>
  <si>
    <t xml:space="preserve">CZOPY LĘDŹWIOWE  TLIF - biomateriał: STOP TYTANU
Lędźwiowy czop międzytrzonowy o kształcie „banana” dostosowany do implantacji z dostępu tylnego transforaminalnego na poziomie L1-S1 kręgosłupa.
Implant występujący w dwóch odmianach: płaskiej i lordotycznej dla najkorzystniejszego dopasowania do przestrzeni międzytrzonowej i ułożenia na blaszkach granicznych trzonów.
Dostępne 3 długości implantu: 25, 30, 35mm.
Czopy płaskie dostępne w wysokościach od 7 do 13 mm ze skokiem co 1mm. 
Dostępne czopy z kątem nachylenia powierzchni nośnych dla wersji lordotycznej: 5, 10, 15 stopni.
• 5° dostępne w wysokościach od 8 do 16 mm ze skokiem co 1mm dla długości: 25, 30 i 35 mm.
• 10° dostępne w wysokościach od 9 do 13 mm ze skokiem co 1mm dla długości: 30 i 35mm.
• 15° dostępne w wysokościach od 11 do 15 mm ze skokiem co 1mm dla długości: 30 i 35mm.
Powierzchnie nośne implantu zaopatrzone w specjalnie ukształtowane płozy, przeznaczone do samopozycjonowania czopa podczas implantacji. 
Czoło w kształcie pocisku i powierzchnie boczne gładkie/ślizgowe, umożliwiające kontrolowane przemieszczenie i obrót implantu do kąta 90 stopni w stosunku do kierunku jego wprowadzania.
Płozy przeciwcofne na powierzchniach nośnych implantu, zabezpieczające przed migracją 
i wycofaniem oraz zwiększające powierzchnię kontaktu implant-blaszka.
Implant drukowany, dostosowany do przyspieszonego rozwoju (przerostu/obrostu) tkanki kostnej: obszary kratownicowe 3D stanowiące miejsce pod kość oraz porowate struktury wspierające adhezję 
i proliferację komórek. Bez konieczności stosowania dodatkowych substytutów kostnych i pokryć specjalnych, np. hydroksyapatytowych. 
Komplet: 1 czop typu TLIF
</t>
  </si>
  <si>
    <t xml:space="preserve">Stymulator rdzeniowy p/bólowy o stałym natężeniu prądu. Stymulator rdzeniowy z ogniwem pierwotnym o pojemności min 5 Ahr. Stymulator rdzeniowy z funkcją toniczną jak i BURSTDR  (impulsy  uwalniane w interwałach pozbawiające uczucia parestezji) z możliwością podłączenia elektrod do 20 kontaktów. Stałe natężenie prądu-automatyczna regulacja napięcia stymulacji na zmiany oporów. </t>
  </si>
  <si>
    <t>Elektrody i osprzęt do stymulatorów: - Elektrody płaskie, chirurgiczne, 20 kontaktowe.</t>
  </si>
  <si>
    <t>Elektroda 8 kontaktowa, przezskórna lub pośrednia, jednorzędowa wraz z prowadnikiem do sterowania w kanale. Możliwość podłączenia elektrody bezpośrednio do generatora</t>
  </si>
  <si>
    <t>System do przezskórnej implantacji elektrod pośrednich o długości 30 i 60 cm.</t>
  </si>
  <si>
    <t>Programator pacjenta umożliwiający pełną obsługę generatora, bezprzewodowy, z możliwością aktualizacji najnowszych technologii. Mozliwość ustawienia 14 niezależnych programów.</t>
  </si>
  <si>
    <t xml:space="preserve">Jałowy kabel lub głowica do stymulacji próbnej.  </t>
  </si>
  <si>
    <t>Łącznik o długości 30cm lub 60cm</t>
  </si>
  <si>
    <t>ZESTAW CEMENTU RAZEM Z PODAJNIKIEM - Zestaw do przeznasadowego podawania cementu o bardzo wysokiej lepkości i gęstości, czasie pracy cementem powyżej 8 minut i podwyższonym kontraście (siarczan baru). System przeznaczony do trzonów kręgów zmienionych osteoporotycznie oraz nowotworowych, wykazujących powinowactwo do złamań.
Cement PMMA o czasie zastygania - 8 min.
Podwyższona gęstość  i lepkość natychmiast po rozmieszaniu - konsystencja plasteliny. Cement nieprzezierny dla promieni RTG (środek kontrastujący siarczan baru). W zestawie młotek, uchwyt do trzymania igły, podajnik z pozwalający na kontrolę ilości podawanego cementu 0,3cc przy jednym pełnym cyklu (obrót 360°)
Podawanie cementu za pomocą pompy hydraulicznej. Wszystkie elementy zestawu sterylne jednorazowe.
Cement przechowywany w temperaturze pokojowej spełnia wymienione warunki fizyko-chemiczne.</t>
  </si>
  <si>
    <t>IGŁA TREPANOBIOPSYJNA DO PODAWANIA CEMENTU -  Igły trepanobiopsyjne dostępne w dwóch długościach 6’’ i 4 ’’ oraz średniach od 11G-13G , natomiast igły biopsyjne długości 9’’ i średnicy 13G-15G.</t>
  </si>
  <si>
    <t>Dren komorowy 23 cm, powlekany antybiotykiem rifamecyną i clindamecyną.   średnica wewnętrzna 1,3 mm, śr. Zewnętrzna 2,5 mm. , Markery co 1 cm na długości od 3 do 15 cm. Cztery rzędy x 8 otworów</t>
  </si>
  <si>
    <t>Dren otrzewnowy 120 cm, powlekany antybiotykiem rifamecyną i clindamecyną.   średnica wewnętrzna 1,3 mm, śr. Zewnętrzna 2,5 mm.</t>
  </si>
  <si>
    <t>Frezy do prostnicy lub kątnicy typu
- długość 10 cm (AA10, AS10) / MR8
- długość 15 cm (AA15) / MR8
- długość 8 cm (AS10) / MR8
Średnica do wyboru z katalogu
Rodzaj :  
- Ostre 
- Diamentowe 
- Diamentowe o zwiększonym ziarnie
- Match Head
- Match Head Dientowe
- Twist drill
- Mednex</t>
  </si>
  <si>
    <t>Frezy do prostnicy lub kątnicy.
Średnica do wyboru z katalogu
Rodzaj:
- typu  Metal Cuter</t>
  </si>
  <si>
    <t>Frezy do kraniotomu AF02R/MR8
- prosty
- spiralny</t>
  </si>
  <si>
    <t>Sterylne osłony na USG do sondy mózgowej Microconvex; op. a' 24 szt</t>
  </si>
  <si>
    <t>Stabilizacja międzytrzonowa szyjna odporność na urazy mechaniczne – materiał PEEK lub PEEK napylony cienką warstwą tytanu anatomiczny kształt implantu umożliwiający odtworzenie naturalnej krzywizny kręgosłupa szyjnego, ząbkowana powierzchnia klatki bez wystających elementów lub z dodatkowymi kolcami, obecność znaczników radiologicznych (min 3) w celu oceny jego położenia po implantacji, dwie szerokości klatki 14,16 i 18
mm oraz dwie głębokości 11, 14 mm i 16 mm, wysokości klatki 4, 5, 6, 7, 8, 9 mm, instrumentarium pozwalające na przygotowanie gniazda odwzorowującego kształt implantu w celu jego precyzyjnego osadzenia, centralny otwór ułatwiający przerost kostny, mocowanie do uchwytu implantu poprzez gwintowany otwór, w zestawie dostępne rozwieracze do rany: tępe i ząbkowane w min. 5 rozmiarach, w zestawie rozwieracz typu „Caspar” z pinami w min. 3 długościach z zakresu 12-16mm.</t>
  </si>
  <si>
    <t xml:space="preserve">I. - Zestaw do przezskórnej stabilizacji przeznasadowej  jedno lub dwupoziomowej                                                                                                                                                                                                                - wielokątowe, kaniulowane samogwintujące śruby tulipanowe, będące kombinacją materiałów: stopu kobaltu i chromu oraz tytanu, z centralnym ułożeniem pręta względem osi śruby                                                                                                                                                                 - podwójna linia gwintu przy głowie śruby oraz pojedyncza w części dystalnej, 
- materiał prętów: stop kobaltowo-chromowy, lub Tytanowy
- materiał  nakrętek - tytan
- wielokątowe, samogwintujące, śruby tulipanowe z podwójnie prowadzonym piórem śruby.
- walcowaty kształt gwintu z ujemnym kątem pióra gwintu elementu blokującego oraz gniazda śruby ułatwiający wprowadzenie elementu blokującego i zwiększający pewność docisku
- pręt o grubości 5.5 mm
- pręty wstępnie dogięte o długościach od 30mm do 90mm
- system mocowania śruby do pręta otwarty (patrząc z punktu widzenia operatora) i oparty na jednym elemencie blokująco-zabezpieczającym
- mechanizm blokowania umożliwiający jednoznaczne i trwałe blokowanie oraz możliwość rewizyjnego usunięcia implantów (zrywana nakrętka)
- średnica śrub od 4,5 mm do 7,5 mm ze skokiem co 1 mm
- śruby dostępne w długościach: 4,5mm. śr. :od 35mm do 40mm, 5.5mm. śr: od 35mm, do 45mm,  6.5mm. śr.: od35mm. do 55mm., 7.5mm. śr.: od 35mm. do 55mm., ze skokiem co 5mm
- wysokość implantów wraz z kompletnym elementem blokująco-zabezpieczającym nie przekracza 5 mm ponad pręt
 Zestaw  -   4 śrub z blokerami, 1 pręt tytanowy, 1 pręt CoCr , 4 druty do wprowadzania śrub,  </t>
  </si>
  <si>
    <t>II. Zestaw do przezskórnej stabilizacji przeznasadowej wielopoziomowej
- system oparty na pręcie o średnicy 5.5/6.0 mm
- materiał wykonania prętów: stop kobaltu i chromu,
- wielokątowe, samogwintujące, kaniulowane śruby tulipanowe będące kombinacją materiałów: stopu kobaltu i chromu oraz tytanu,
- podwójna linia gwintu przy głowie śruby oraz pojedyncza w części dystalnej, 
- walcowy kształt trzpienia śruby,
- ujemny kąt natarcia pióra gwintu elementu blokującego oraz gniazda śruby, ułatwiający wprowadzenie elementu blokującego i zwiększający pewność docisku,
- system mocowania śruby do pręta otwarty (patrząc z punktu widzenia operatora) i oparty na jednym elemencie blokująco-zabezpieczającym,
- mechanizm blokowania umożliwiający jednoznaczne i trwałe blokowanie oraz możliwość rewizyjnego usunięcia implantów (zrywana nakrętka)
- śruby umożliwiające redukcję  położenia pręta względem gniazda śruby, tzw „śruby z długimi ramionami”, okno redukcyjne o wysokości 13,8mm, ramiona śrub odłamywane                                                                                                                                                                              - dostępne śruby wprowadzane bez użycia drutów do wprowadzania śrub
- implantacja prętów  przy ekstenderze śruby, nie wymagająca dodatkowego dostępu z tzn. „jednego cięcia”,
- średnica śrub od 4,5 mm do 10,5 mm ze skokiem co 1 mm
- długość śrub  od 35 mm do 55 mm ze skokiem co 5 mm (Śruby o śr. 4,5- 6,5mm)
- pręty ostre o długości od 30 do 90 mm, ze skokiem co 5mm, wstępnie dogięte, 
- pręty tępe o długości  od 30 do 80 mm ze skokiem co 5mm, wstępnie dogięte, stosowane w technice MAST,
- w zestawie narządzie, które przy zaopatrywaniu kilku kręgów zapewni automatyczne ustalenie trajektorii pręta w stosunku do położenia śrub,
- w zestawie nakrętki, będące zabezpieczeniem przed rozjeściem się ramion ekstenderów, jednocześnie pełniące funkcję prowadnicy dla instrumentów,
- w zestawie narządzie weryfikujące położenie pręta względem tulipana śruby oraz kontra, 
- system umożliwiający kontrolowaną redukcję wysokości pręta względem śruby na wielu poziomach jednocześnie, kompatybilny z posiadanym przez zamawiającego systemem nawigacji śródoperacyjnej                                                                                                                  - KOMPLET: 5 Śrub z blokerami, 1 Śruba bezkirshnerowa z blokerem, 2 pręty CoCr 6 drutów Kirshnera</t>
  </si>
  <si>
    <t>Zestaw do stabilizacji kręgosłupa w odcinku piersiowo-lędźwiowym z możliwością podania cementu z dostępu przezskórnego
- wielokątowe, samogwintujące, kaniulowane śruby tulipanowe
- walcowy kształt trzpienia śruby,
- ujemny kąt natarcia pióra gwintu elementu blokującego oraz gniazda śruby, ułatwiający wprowadzenie elementu blokującego i zwiększający pewność docisku
- mechanizm blokowania umożliwiający jednoznaczne i trwałe blokowanie oraz możliwość rewizyjnego usunięcia implantów (zrywana nakrętka)
- średnica śrub od 5,5 mm do 8,5 mm ze skokiem co 1 mm
- pręty o średnicy 5,5 mm
- śruby perforowane, pozwalające na wprowadzenie cementu kostnego do trzonu kręgu (posiadają 6 otworów przelotowych, zlokalizowanych przy czubku trzpienia)
- system podawania cementu umożliwiający podawanie cementu do wielu śrub jednocześnie
- ilość cementu po rozmieszaniu ok 16ml
- pojemność jednego podajnika do cementu 1,5ml
- system kompatybilny z zestawami do stabilizacji przezskórnej (1)
KOMPLET: 6 śruby, 6 blokerów, 1 pręty TI, 1 Pręt CoCr 1 cement, 1 mikser, 6 śrubokręty jednorazowe, 6 podajniki do cementu 6 drutów do wprowadzania śrub</t>
  </si>
  <si>
    <t>Szyjna stabilizacja płytę potyliczną, w tym płytę z możliością regulacji rozstawu i kąta zaczepu pręta, haki laminarne (minimum 3 wielkości, również haki odsadzone w prawo i lewo)
- śruby wielosiowe tulipanowe
- śruby do potylicy
- haki do potylicy (minimum 3 wielkości) 
- pręty , w tym pręty z możliwością zmiany kąta na przegubie wielostopniowym
- łączniki poprzeczne
- śruby tulipanowe wieloosiowe samogwintujące o średnicach 3,5 mm – 4,5 mm, długościach od 10 mm- 52 mm stopniowane nie więcej niż co 5 mm z zakresem ruchomości powyżej 45 stopni.
- w zestawie dostępne śruby wieloosiowe z gwintem tylko na części ich długości.
- śruby korowe w średnicach 4,0 mm i 4,5 mm, długościach od 6 mm- 18 mm stopniowane nie więcej niż co 2 mm. 
- możliwość kątowego ustawienia śruby względem pręta
- śruby i haki o tulipanowym kształcie połączenia z prętem
- montaż pręta do haków i śrub jednym elementem blokującym (uniwersalnym)
- implanty otwarte od góry i blokowane wyłącznie od góry
- pręty dopasowane do anatomii pogranicza potyliczno- szyjnego z możliwością zmiany kąta wygięcia
- pręty o grubości nie większej niż 4 mm z możliwością łączenia z prętami używanymi w odcinku piersiowo- lędźwiowym.
- w zestawie dostępne otwarte łączniki bocznie odsadzone.
Komplet: 1 płyta potyliczna, 4 śruby lub haki do potylicy, 6 haków laminarnych lub śrub wieloosiowych,  6 blokerów, 1 łącznik poprzeczny, 2 pręty</t>
  </si>
  <si>
    <t>Zestaw do przezskórnej kyfoplastyki balonowej trzonów kręgosłupa   - 1 zestaw składający się z: 
- igła do nakłucia trzonu kręgu typu Jaimshidi  - szt 2
- drut prowadzący typu Kirschner odp. Długości  - szt.2
- trokar  z kanałem umożliwiającym  nałożenie go na prowadnicę (drut Kirschnera)   - szt.1
- kaniula robocza nakładana na trokar, przez którą po wysunięciu trokara   
  można wprowadzić  do trzonu balon roboczy lub podajnik cementu  -    szt.2
- wiertło kostne jednorazowe  - szt. 1
- igła do biopsji trzonu kręgu cechowana z tłokiem,  którą można pobrać bioptat przez kaniule roboczą  - szt.1
- wielokrotnie rozprężalny balon roboczy w trzech rozmiarach z ciśnieniem roboczym 400 PSI lub więcej bez jakichkolwiek elementów do trwałego pozostawienia w obrębie trzonu  - szt2
- pompa z manometrem zegarowym wypełniana środkiem cieniującym służąca do wielokrotnego rozprężania balona roboczego i pozwalająca osiągnąć ciśnienie w układzie pompa-balon wynoszące 400 PSI lub więcej  - szt.2. - podajnik cementu wraz z tłokiem o pojemności min. 1,5 ml i średnicy umożliwiającej przeprowadzenie podajnika przez kaniulę roboczą, stanowiący komplet z tłokiem umożliwiającym wtłoczenie cementu z podajnika  - min.  szt.6 
- pistolet hydrauliczny z zaworem bezpieczeństwa z dwoma podajnikami na cement o pojemności 8cm3 każdy. Przewód łączący pistolet z podajnikiem cementu min. 80cm
- cement kostny o wysokiej lepkości ze znacznikiem radiologicznym – polimetakrylan metylu (PMMA) przystosowany do zastosowania w kyfoplastyce balonowej tego samego producenta – komplet (składnik stały i rozpuszczalnik) umożliwiający uzyskanie minimum 10 ml płynnej substancji roboczej 
 - mieszalnik (mikser) – szczelnie zamykane urządzenia umożliwiające zmieszanie  stałego i płynnego składnika cementu kostnego PMMA i wypełnienie podajników cementu – szt.1
- kiureta jednorazowa z regulowanym zakończeniem umożliwiająca przygotowanie trzonu pod rozprężalny wielokrotnie balon roboczy;</t>
  </si>
  <si>
    <t>Zestaw do wertebroplastyki składający się z:
- Sterylnego, jednorazowego zestawu zawierającego:
- igłę dostępową 13G lub 11G
- dwa zbiorniki na cement, montowane bezpośrednio do igły, o pojemności 8ml każdy 
- pistolet podający posiadający 120cm przewód łączący dający klinicznie potwierdzoną redukcję ekspozycji na promieniowanie o 80%, przycisk natychmiastowo zatrzymujący wypływ cementu, dźwignię do kontrolowanego podawania cementu – 0,2ml przy każdym pełnym naciśnięciu (możliwość obsługi pistoletu jedną ręką)
- Cementu PMMA o wysokiej lepkości i gęstości, o objętości ok 16ml po wymieszaniu, pakowanego razem z mikserem
- Cementu z hydroksyapatytem, pakowanego razem z mikserem
Komplet: 1 Zestaw do wertebroplastyki, 1 cement+ mikser</t>
  </si>
  <si>
    <t>materiał PEEK 
- anatomiczny kształt implantu umożliwiający odtworzenie naturalnej krzywizny kręgosłupa szyjnego
- ząbkowana powierzchnia klatki bez wystających elementów lub z dodatkowymi kolcami do wyboru
- obecność znaczników radiologicznych w celu oceny położenia klatki po implantacji
- trzy szerokości klatki 14mm, 16mm, 18mm oraz trzy głębokości 11mm, 14mm i 16mm 
- wysokości klatki 4, 5, 6, 7, 8, 9 mm 
- instrumentarium pozwalające na przygotowanie gniazda odwzorowującego kształt implantu w celu jego precyzyjnego osadzenia 
- mocowanie implantu do uchwytu poprzez gwintowany otwór 
KOMPLET: 1 klatka międzytrzonowa</t>
  </si>
  <si>
    <t>Tytanowa klatka szyjna Stand Alone o zmiennym kącie lordozy                                                                                                                       •  	implant wykonany z tytanu
•	implant dostępny w czterech różnych wysokościach 5mm, 6mm, 7mm, 8mm
•	implant dostępny w dwóch rozmiarach 17mm x 12mm (S), 19mm x 14mm (M)
•	śruby mocujące implant do trzonu samowiercące i samogwintujące
•	śruby mocujące dostępne w trzech długościach 13mm, 15mm, 17mm
•	śruby wprowadzane do trzonów pod kątem 35 stopni
•	implant lordotyczny o nachyleniu 3 stopni
•	możliwość zmiany kąta lordozy klatki poprzez jeden lub dwa obroty śruby centralnej
•	zmiana kąta lordozy dla rozmiaru S do 7 i 11 stopni, dla rozmiaru M do 6 i 9 stopni
•	implanty dostarczane w formie sterylnej
•	w zestawie narzędzia umożliwiające sprawną implantację                                                                                                                                                                        Komplet: 1 klatka + 2 Śruby stabilizujące</t>
  </si>
  <si>
    <t>Zestaw do stabilizacji stawu Krzyżowo- biodrowego                                                                                                                                          - Śruby tytanowe przezstawowe o średnicy 12mm dostępne długości: 40mm., 45mm., 50mm., 55mm., 60mm.                                                                                                      - Dostępne narzędzia nawigowalne kompatybilne z posiadanym przez zamawiającego systemem nawigacji śródoperacyjnej 
KOMPLET: 2 Śruby przezstawowe</t>
  </si>
  <si>
    <t>Stabilizacja zęba obrotnika:                                                       
 Zestaw śrub UCSS służy do przedniej śrubowej stabilizacji zęba obrotnika. W systemie występują dwa rodzaje śrub kaniulowanych- o gwincie pełnym oraz kompresyjne, gdzie część gwintowa przechodzi w część cylindryczną. Śruby kompresyjne pozwalają na docisk odłamanych części kości. Implanty dostępne są w średnicy 4,0mm oraz długościach od 30 do 50mm., ze skokiem co 2mm.                                                   Komplet: 1 Śruba do zęba obrotnika, 1 drut Kirshnera</t>
  </si>
  <si>
    <t>1</t>
  </si>
  <si>
    <t>Sterylny jednorazowy zestaw do termolezji złożony z elementów: elektroda RF o dł. roboczej 100/150mm - 2szt. oraz kaniula RF o dł. roboczej 100/150mm - 2 szt.</t>
  </si>
  <si>
    <t>WYMAGANIA TECHNICZNE GRANICZNE</t>
  </si>
  <si>
    <t>Opis</t>
  </si>
  <si>
    <t>Parametry oferowane (podać)</t>
  </si>
  <si>
    <t>Wykonawca /producent</t>
  </si>
  <si>
    <t>Nazwa-model/typ</t>
  </si>
  <si>
    <t>Rok produkcji (nie wcześniej niż 2019 r.)</t>
  </si>
  <si>
    <t>Warunki ogólne</t>
  </si>
  <si>
    <t>Zasilanie: 220 – 240VAC 50/60Hz</t>
  </si>
  <si>
    <t>Waga do 4 kg</t>
  </si>
  <si>
    <t>Generator impulsów elektrycznych wysokiej częstotliwości, przeznaczony m.in. do zabiegów termolezji, odnerwienia, lezji wieloelektrodowej, bipolarnej, bipolarnej lezji mózgowej</t>
  </si>
  <si>
    <t>Aparat wyposażony w dotykowy ekran LCD TFT z tylnym podświetleniem i powłoką przeciwodblaskową</t>
  </si>
  <si>
    <t>Aparat wyposażony w pokrętło funkcyjne (stymulacja/ lezja) umożliwiające przeprowadzenie procedury stymulacji, lokalizacji nerwu/tkanki oraz przeprowadzenie lezji w trybie ręcznym</t>
  </si>
  <si>
    <t>Przycisk start i stop umieszczony na pulpicie generatora, który pozwala uruchomić i zatrzymać procedurę w dowolnym momencie</t>
  </si>
  <si>
    <t>Wykonywanie lezji w min. 2 punktach jednocześnie</t>
  </si>
  <si>
    <t>Obrazowanie na ekranie wartości napięcia, prądu, temperatury, impedancji, czasu dla każdej ze stosowanych elektrod oddzielnie</t>
  </si>
  <si>
    <t>Min. dwa tryby pracy (nie stymulacji):  1. Termolezja Ciągła  2. Praca Pulsacyjna; Tryby pracy wybierane bezpośrednio z ekranu dotykowego</t>
  </si>
  <si>
    <t>Ponadto obsługa poprzez pilot przewodowy umożliwiający min.:
- Uruchomienie oraz zatrzymanie procedury stymulacji oraz lezji w dowolnym momencie
- Wybór ustawień predefiniowanych dla procedury RF i PRF
- Przechodzenie pomiędzy kolejnymi trybami pracy: RF, PRF, stymulacja sensoryczna, stymulacja motoryczna
- Regulacja amplitudy stymulacji sensorycznej i motorycznej</t>
  </si>
  <si>
    <t>Zakres pomiaru temperatury na końcu elektrody: min. 20-105oC</t>
  </si>
  <si>
    <t>Dwa tryby stymulacji:
1. Stymulacja motoryczna regulowana w zakresie: od min. 1 – 49Hz z krokiem co 1Hz oraz min. 50mV – 10V z krokiem co 50mV
2. Stymulacja czuciowa regulowana w zakresie: od min. 50 – 200Hz z krokiem co 1Hz oraz min. 50mV – 10V z krokiem co 50mV
3. Szerokość impulsów dla w/w stymulacji regulowana w zakresie min. od 50µs – 3ms</t>
  </si>
  <si>
    <t>Możliwość prowadzenia stymulacji motorycznej i sensorycznej w konfiguracji stało-prądowej oraz stało-napięciowej</t>
  </si>
  <si>
    <t>Termolezja Ciągła</t>
  </si>
  <si>
    <t>Automatyczna regulacja mocy RF, która nie dopuszcza do przekroczenia ustalonej wartości temperatury z zakresu od min.30oC do 95oC. Regulacja z dokładnością do 1 oC</t>
  </si>
  <si>
    <t>18.</t>
  </si>
  <si>
    <t>Czas regulowany w zakresie min.: 0s – 10min. Regulacja z dokładnością do 10s.</t>
  </si>
  <si>
    <t>19.</t>
  </si>
  <si>
    <t>Moc wyjściowa na każde gniazdo elektrody aktywnej 50W</t>
  </si>
  <si>
    <t>20.</t>
  </si>
  <si>
    <t>Możliwość zaprogramowania profili użytkownika (ustawień predefiniowanych) min.25</t>
  </si>
  <si>
    <t>21.</t>
  </si>
  <si>
    <t>Programowanie profilu:
• Możliwość ustawienia temperatury początkowej (temperatura przed pierwszym wzrostem temperatury)
• Czas trwania temperatury
• Wzrost temperatury (wartość o jaką będzie wzrastać temperatura pomiędzy kolejnymi krokami)
• Temperatura końcowa (temperatura jaką po wykonaniu wszystkich kroków, generator powinien utrzymać)
• Czas całej procedury</t>
  </si>
  <si>
    <t>22.</t>
  </si>
  <si>
    <t>23.</t>
  </si>
  <si>
    <t>Częstotliwość- 488kHz/fala sinusoidalna</t>
  </si>
  <si>
    <t>24.</t>
  </si>
  <si>
    <t>Obrazowanie jednoczesne wartości na dotykowym ekranie LCD TFT:
• Napięcie
• Prąd
• Czas
• Temperatura w formie liczbowej oraz w formie graficznego diagramu z wypełnionym polem pod krzywą temperatury.</t>
  </si>
  <si>
    <t>25.</t>
  </si>
  <si>
    <t>Sygnał akustyczny po zakończeniu lezji</t>
  </si>
  <si>
    <t>26.</t>
  </si>
  <si>
    <t>Lezja w trybie automatycznym i ręcznym</t>
  </si>
  <si>
    <t>Praca Pulsacyjna</t>
  </si>
  <si>
    <t>27.</t>
  </si>
  <si>
    <t>Czas regulowany: min.30sek-30min.</t>
  </si>
  <si>
    <t>28.</t>
  </si>
  <si>
    <t>Szerokość impulsu regulowana od 3ms do 40ms z krokiem co 1ms</t>
  </si>
  <si>
    <t>29.</t>
  </si>
  <si>
    <t>Częstotliwość regulowana od 1 - 10Hz z krokiem co 1Hz</t>
  </si>
  <si>
    <t>30.</t>
  </si>
  <si>
    <t>Napięcie regulowane – od min.20 do 70V z krokiem co 1V</t>
  </si>
  <si>
    <t>31.</t>
  </si>
  <si>
    <t>Dopuszczalna temperatura regulowana- od 30 – 95st.C</t>
  </si>
  <si>
    <t>32.</t>
  </si>
  <si>
    <t>Automatyczna kontrola ustawionej temperatury</t>
  </si>
  <si>
    <t>33.</t>
  </si>
  <si>
    <t>Sygnał akustyczny po zakończeniu pracy</t>
  </si>
  <si>
    <t>Pozostałe</t>
  </si>
  <si>
    <t>34.</t>
  </si>
  <si>
    <t>Generator wyposażony w bibliotekę pacjenta, z rejonów anatomicznych.</t>
  </si>
  <si>
    <t>35.</t>
  </si>
  <si>
    <t>Generator możliwością wprowadzenia danych pacjenta, oznaczenia wykonuje autotest podczas każdorazowego uruchomienia. Możliwość ręcznego wywołania autotestu z poziomu menu urządzenia.</t>
  </si>
  <si>
    <t>36.</t>
  </si>
  <si>
    <t>Archiwizacja danych z zabiegów. Zapamiętywanie i przypisywanie do konkretnego pacjenta</t>
  </si>
  <si>
    <t>37.</t>
  </si>
  <si>
    <t xml:space="preserve">Eksport danych z zabiegu w formacie na dowolną pamięć USB  z możliwością odczytu na dowolnym komputerze </t>
  </si>
  <si>
    <t>38.</t>
  </si>
  <si>
    <t>Interfejs i obsługa w j. polskim.</t>
  </si>
  <si>
    <t>Wyposażenie generatora</t>
  </si>
  <si>
    <t>39.</t>
  </si>
  <si>
    <t>Min. 2 gniazda elektrody aktywnej z kontrolą temperatury, impedancji dla każdej z elektrod niezależnie</t>
  </si>
  <si>
    <t>40.</t>
  </si>
  <si>
    <t>1x gniazdo elektrody 0 (referencyjnej)</t>
  </si>
  <si>
    <t>41.</t>
  </si>
  <si>
    <t>System kontroli sprawności elektrody</t>
  </si>
  <si>
    <t>42.</t>
  </si>
  <si>
    <t>Elektroda jednorazowego użytku 2szt./ pacjenta. Rozmiar do wyboru podczas realizacji zamówienia.</t>
  </si>
  <si>
    <t>43.</t>
  </si>
  <si>
    <t>Kaniule jednorazowego użytku – 20szt.</t>
  </si>
  <si>
    <t>44.</t>
  </si>
  <si>
    <t>Rozmiar do wyboru podczas realizacji zamówienia</t>
  </si>
  <si>
    <t>System do kyfoplastyki:
• atraumatyczne zakończenie cewnika nie wywołujące nacisku na ściany trzonu podczas wypełniania balonu;
• zintegrowany, elastyczny i niezaginający się mandryn, niewymagający wysuwania podczas ponownego wprowadzania cewnika, eliminując możliwość przekłucia balonu;
• mocne i odporne na przebicie balony o średnicy 16mm, długościach 16/22mm i ciśnieniu roboczym 400PSI (27Bar) umożliwiające bezpieczne pozycjonowanie i precyzyjne modelowanie trzonu;
• podwójne balony o średnicy 16mm i długościach 2x8mm napełniane niezależnie i umożliwiające kątowe modelowanie trzonu:
• automatyczny zawór ciśnieniowy zintegrowany z cewnikiem, umożliwiający utrzymanie ciśnienia w wypełnionym balonie po odłączeniu podajnika ciśnieniowego;
• niewspółosiowa konstrukcja trzonu cewnika (2 oddzielne kanały) stabilizująca balon i cewnik nie powodując niekontrolowanego wydłużenia balonu pod ciśnieniem;
• podwójne oznakowanie cewnika umożliwiające kontrolę położenia balonu wewnątrz trzonu i względem roboczej kaniuli;
• różnokolorowe kodowanie elementów składowych zestawu ułatwiające szybką identyfikację poszczególnych elementów systemu zgodnie z sekwencją zabiegu;
• dostępność sterylnych zestawów standardowych oraz oddzielnie pakowanych poszczególnych elementów systemu z możliwością indywidualnej konfiguracji.
Skład zestawu do zaopatrzenia jednego poziomu:
• kaniula dostępowa z mandrynem - 2 szt.
• igła biopsyjna z mandrynem - 1 szt. 
• wiertło kostne - 1 szt.
• kaniula wypełniająca z tłokiem - 6 szt.
• podajnik ciśnieniowy - 2 szt.
• strzykawka próżniowa - 1 szt.
• cewnik z balonem - 2 szt.</t>
  </si>
  <si>
    <t xml:space="preserve">Cement kostny PMMA 1 x 24g/10ml </t>
  </si>
  <si>
    <t>Mieszalnik do cementu</t>
  </si>
  <si>
    <t>Matryca kolagenowa do odbudowy/regeneracji naturalnej opony twardej. Materiał ulegający biodegradacji , posiadający właściwości hemostatyczne , nie wymagający szycia i zapobiegający zrostom. Rozmiar 2,5 cm x 2,5 cm</t>
  </si>
  <si>
    <t>Matryca kolagenowa do odbudowy/regeneracji naturalnej opony twardej. Materiał ulegający biodegradacji , posiadający właściwości hemostatyczne , nie wymagający szycia i zapobiegający zrostom. Rozmiar 2,5 cm x 7,5 cm</t>
  </si>
  <si>
    <t>Matryca kolagenowa do odbudowy/regeneracji naturalnej opony twardej. Materiał ulegający biodegradacji , posiadający właściwości hemostatyczne , nie wymagający szycia i zapobiegający zrostom. Rozmiar 5 cm x 5 cm</t>
  </si>
  <si>
    <t>Matryca kolagenowa do odbudowy/regeneracji naturalnej opony twardej. Materiał ulegający biodegradacji , posiadający właściwości hemostatyczne , nie wymagający szycia i zapobiegający zrostom. Rozmiar 7,5 cm x 7,5 cm</t>
  </si>
  <si>
    <t>Matryca kolagenowa do odbudowy/regeneracji naturalnej opony twardej. Materiał ulegający biodegradacji , posiadający właściwości hemostatyczne , nie wymagający szycia i zapobiegający zrostom. Rozmiar 10,5 cm x 12,5 cm</t>
  </si>
  <si>
    <t>Prowadnik kolagenowy do odbudowy/regeneracji nerwu obwodowego. Rozmiar 3 cm x 1,5 mm</t>
  </si>
  <si>
    <t>Prowadnik kolagenowy do odbudowy/regeneracji nerwu obwodowego. Rozmiar 3 cm x 2 mm</t>
  </si>
  <si>
    <t>Prowadnik kolagenowy do odbudowy/regeneracji nerwu obwodowego. Rozmiar 3 cm x 3 mm</t>
  </si>
  <si>
    <t>Prowadnik kolagenowy do odbudowy/regeneracji nerwu obwodowego. Rozmiar 3 cm x 4 mm</t>
  </si>
  <si>
    <t>Prowadnik kolagenowy do odbudowy/regeneracji nerwu obwodowego. Rozmiar 3 cm x 5 mm</t>
  </si>
  <si>
    <t>Prowadnik kolagenowy do odbudowy/regeneracji nerwu obwodowego. Rozmiar 3 cm x 6 mm</t>
  </si>
  <si>
    <t>Prowadnik kolagenowy do odbudowy/regeneracji nerwu obwodowego. Rozmiar 3 cm x 7 mm</t>
  </si>
  <si>
    <t xml:space="preserve">Implanty do zamknięcia czaszki, tytanowe - zaciski ze stopu tytanowego, system zapadkowy sprężyną płaską na ryflowanym trzpieniu zakończonym tulejką, pakowane sterylnie,   
 - dostępne średnice zacisków 11mm, 16mm,
- zaciski o średnicy 16 mm z otworami na drenaż, 
- minimalne artefakty w obrazowaniu MRI o natężeniu do 3 Tesli.
- wszystkie narzędzia dostosowane do sterylizacji autoklawowej, 
- wszystkie elementy aplikatora możliwe do smarowania, narzędzie nie wymagające regulacji
- dostępny specjalny kosz stalowy lub z tworzywa sztucznego do przechowywania i sterylizacji zestawu narzędziowego.
- opcjonalny bezobsługowy kontener do sterylizacji i sterylnego przechowywania instrumentarium. </t>
  </si>
  <si>
    <t xml:space="preserve"> - zaciski ze stopu tytanowego, system zapadkowy sprężyną płaską na ryflowanym trzpieniu zakończonym tulejką, pakowane sterylnie,   
 - dostępne średnice zacisków 11mm, 16mm,
- zaciski o średnicy 16 mm z otworami na drenaż, 
- minimalne artefakty w obrazowaniu MRI o natężeniu do 3 Tesli.
- wszystkie narzędzia dostosowane do sterylizacji autoklawowej, 
- wszystkie elementy aplikatora możliwe do smarowania, narzędzie nie wymagające regulacji
- dostępny specjalny kosz stalowy lub z tworzywa sztucznego do przechowywania i sterylizacji zestawu narzędziowego.
- opcjonalny bezobsługowy kontener do sterylizacji i sterylnego przechowywania instrumentarium. 
zaciski wchłanialne do mocowania płata kostnego, pakowane pojedynczo, sterylnie</t>
  </si>
  <si>
    <t>Zaciski (typ Raney) do tamowania krwawienia z płata skórnego czaszki (sterylne, kompatybilne z posiadanymi przez zamawiającego kleszczykami do zakładania i zdejmowania klamerek Raney FF003R firmy Aesculap)</t>
  </si>
  <si>
    <t>Klipsy tytanowe do okluzji tętniaków, o różnym ksztłacie i sile zacisku, w tym klipsy okienkowe i typu T, kompatybilne z posiadanymi klipsownicami firmy Aesculap</t>
  </si>
  <si>
    <t>Frezy wielokrotnego użytku, frez kraniotomu I II i III, frezy o różnych kształtach typu rozetowe/diamentowe, frezy do kątnicy/prostnicy szybkoobrotowej, możliwość wyboru z katalogu wykonawcy, ponad 100 różnych rozmiarów i kształtów, frezy jednej długości pasujące do różnych długości kątnic, możliwość mycia, dezynfekcji i sterylizacji</t>
  </si>
  <si>
    <t xml:space="preserve">Przezskórna (małoinwazyjna) stabilizacja przeznasadowa odcinka piersiowo-lędźwiowego kręgosłupa
Śruby kaniulowane do stabilizacji przez skórnej do współpracy z drutem prowadzącym o średnicy 1,5mm. 
W zestawie dostępność hiperelastycznych drutów prowadzących o długości min. 500mm, wykonanych z metalu z  pamięcią kształtu (nitinol). Śruby implantowane poprzez system tulejowy umożliwiający małoinwazyjną ich aplikację. Śruby o cylindrycznym rdzeniu i cylindrycznym kształcie gwintu kostnego w części środkowej i trapezowym zarysie profilu gwintu. Gwint kostny dwukrotny (2-helisowy) do dwukrotnie szybszego wkręcania śrub, o mniejszej liczbie zwojów w części gąbczastej i większej liczbie zwojów w części korowej kręgu.  Śruby o atraumatycznym zakończeniu (zaokrąglony koniec). Wszystkie śruby umożliwiające fenestrację cementu kostnego. Ilość fenestracji zależna od długości śruby minimum 4 przy śrubach krótkich i 8 przy śrubach dłuższych. Śruby poliaksjalne o ruchomości minimum 45°. Wysokość profilu głowy śruby poliaksjalnej max. 17mm, wysokość łba śruby wystającej ponad pręt nie większa niż 5,5mm, średnica łba wraz z elementem blokującym max.14mm. Śruby dostępne w 10 rozmiarach średnic (4,5mm; 5,0mm; 5,5mm; 6,0mm; 6,5mm; 7,0mm; 7,5mm; 8,5mm; 9,5mm; 10,5mm), kodowane kolorami. Śruby w zakresie długości 30 do 90 ze skokiem co 5mm.  Osadzenie pręta od góry. Blokowanie jednoelementowe, wewnętrznym wkrętem blokującym o ujemnym zarysie gwintu, zapobiegającym rozchylaniu się ramion śruby i zmniejszającym ryzyko przekoszenia gwintu. Mechanizm blokowania umożliwia jednoznaczne, powtarzalne blokowanie śruby (brak elementów zrywanych), dokręcanie kluczem dynamometrycznym 12 Nm. Pręty wstępnie wygięte oraz proste, dostępne w dwóch sztywnościach (stop tytanu i stop kobaltu) o średnicy 6mm, posiadające atraumatyczny koniec ułatwiający implantację oraz zamek współpracujący z narzędziem do jego aplikacji. Zakres długości pręta od 30 do 100 mm ze skokiem co 5mm oraz w zakresie długości os 100 do 200 ze skokiem co 10mm. Instrumentarium i implanty w tacach sterylizacyjnych i kontenerach. Dostarczenie zestawów nieodpłatnie na czas trwania umowy. W zestawie dostępne jednorazowe kaniule do cementu (adaptery), przystosowane do połączenia gwintowego ze śrubami fenestrowanymi i umożliwiające wstrzyknięcie cementu. Zestaw "lotny" narzędzi i implantów dostarczany na telefoniczne zgłoszenie zapotrzebowania przez lekarzy.  
Skład kompletu: 6 śrub, 6 blokerów, 2 pręty kręgosłupowe, 6 adapterów do podawania cementu. </t>
  </si>
  <si>
    <t xml:space="preserve">Klatki międzytrzonowe szyjne 
Klatka szyjna, wprowadzana z dostępu przedniego do kręgosłupa szyjnego na poziomie od C3 do C7, wykonane z PEEK (Polieteroeteroketon). Dwie odmiany kształtowe: kątowa oraz wypukła (anatomiczna). Trzy odmiany gabarytowe (szerokość x głębokość): 13x11mm, 15x12mm, 17x13mm, dostępne w 7 rozmiarach wysokości w zakresie od 4 do 10mm dla każdej z odmian kształtowych. Ząbkowana górna i dolna powierzchnia zwiększająca stabilność osadzenia implantu oraz zapobiegająca jego migracji. Dostępne implanty w wersji wyposażonej w tantalowe kolce, dodatkowo zabezpieczające przed wysunięciem się implantu z przestrzeni międzykręgowej. Duży otwór widoczny w płaszczyźnie poziomej przeznaczony na przeszczep kostny umożliwiający przerost tkanki kostnej. Nieprzezierne dla promieni RTG tantalowe znaczniki radiologiczne, dla jednoznacznego zobrazowania miejsca położenia implantu. Trwałe oznakowanie implantów w celu ich identyfikacji. Dostarczane w wersji stery5lnej. Zestaw narzędzi zawierający komplet przymiarów dla ułatwienia doboru rozmiaru implantu, raszple oraz dystraktor szyjny Caspara z grotami dwóch rozmiarach długości. Kompaktowy zestaw palet do przechowywania i sterylizacji narzędzi. Dodatkowo w zestawie musi znajdować się retaktor szyjny do tkanek miękkich wraz z kompletem wymiennych łopatek (powierzchnie ząbkowane i atraumatyczne). 
Substytut kości dostępny w formie pasty „nanogel” hydroksyapatyt, nanocząstki pomiędzy 100 a 200 nm, wielkość opakowania 1,0cc (strzykawka). 
Skład kompletu: 1 klatka międzytrzonowa, 1 wypełnienie w postaci pasty 1,0cc.                                                                                                                         
</t>
  </si>
  <si>
    <t>Płytka szyjna jednosegmentowa 
Wąska płytka do stabilizowania pojedynczego segmentu w odcinku szyjnym wraz z 2 wkrętami.  Płytka posiadająca możliwość połączenia z przeszczepem kostnym. Samoczynna blokada wkręta w płytce zapobiegająca przed jego wysuwaniem. Możliwość zastosowania wielopoziomowo, poprzez kątowe ustawienie płytki w stosunku do osi kręgosłupa. Płytki dostępne w 3 wielkościach gabarytowych. Płytka umożliwiająca wkręcenie 2 wkrętów. Wkręty w dwóch średnicach 3,5 i 4,0mm, w zakresie długości  8-18mm.
Skład kompletu: 1 płytka,  2 wkręty szyjne.</t>
  </si>
  <si>
    <t xml:space="preserve">Dynamiczny system do płytkowej stabilizacji przedniej kręgosłupa szyjnego
Płytki szyjne tytanowe o wymiarach 23-89 mm. Płytki  4-otworowe (23-28mm), 6-otworowe (37-46mm), 8-otworowe (50-65mm), 10-otworowe (69-89mm). Niski profil (wys. max. 2mm w części środkowej płytki), wstępnie dostosowane kształtem do anatomii kręgosłupa (wygięcie wzdłużne i poprzeczne). Wkręty samogwintujące oraz wkręty samowiercące wielokątne i sztywne, o średnicy 4mm, dł. 12-18 mm ze skokiem co 2mm, oraz rewizyjne/osteoporotyczne o średnicy 4,5mm, dł. 12-18 mm ze skokiem co 2mm. Możliwość zastosowania stabilizacji hybrydowej, półsztywnej (z użyciem wkrętów sztywnych i wielokątnych). Ruchomość wkrętów wielokątnych w zakresie 20 stopni (±10) wzdłuż osi płytki i 20 stopni (-4 i +16) w poprzek osi płytki. Wkręty blokowane wewnętrznie, zatrzaskowo (blokada musi zapobiegać wykręcaniu się wkrętu, pozostawiając możliwość mikroruchów w obrębie stabilizowanych kręgów). Każdy wkręt blokowany niezależnie, bez dodatkowych elementów blokujących na powierzchni płytki. Rodzaje wkrętów kodowane kolorami. Wkręty o atraumatycznym zakończeniu i niskim profilu łba, nie wystającym ponad powierzchnię płytki. Mmożliwość dogięcia płytki bez utraty możliwości zablokowania/odblokowania wkrętu. Materiał wykonania: stop tytanu.
Skład kompletu: 1 płytka szyjna, 4 wkręty szyjne.
</t>
  </si>
  <si>
    <t>Stabilizacja potyliczno-szyjna, materiał stop tytanu.  
System potyliczno-szyny składający się z prętów, płytek potylicznych, wkrętów potylicznych oraz śrub wieloosiowych przeznasadowych a także haków laminarnych. Pręty o średnicy 3,5mm w zakresie długości od  40-240mm. Dostępność prętów dwuśrednicowych umożliwiających wykonanie stabilizacji długoodcinkowych. Płytki potyliczne o grubości maksymalnie 2,2mm, współpracujące z prętami o średnicy 3,5mm. Szerokość rozstawu prętów w zakresie 25-55mm. Łączenie z prętem systemem kielichowym. Możliwość doprofilowywania płyt do anatomii przy pomocy dedykowanych narzędzi gnących. Dostępne płytki potyliczne połączone z prętem. Mocowanie płyty do potylicy przy pomocy wkrętów potylicznych o średnicy 4 i 4,5mm oraz długości od 6 do 16mm (skok co 2mm). Wkręty posiadające gwint kostny trapezowy, główka musi licować się z płytką potyliczną. Średnice kodowane kolorami.  System umożliwia osadzenie pręta od góry z punktu widzenia operatora zakończenie tulipanowe. Śruby poliaksjalne kielichowe do odcinka szyjnego z pełnym gwintem w trzech średnicach 3,5 – 4,5mm oraz częściowo gwintowane o dwóch średnicach 3,5 do 4,0. Długość śrub od 10–40mm ze skokiem co 2mm. Śruby częściowo gwintowane w zakresie długości od 24 do 36mm (skok co 2mm). Kielich śruby o średnicy nie przekraczającej 8,5mm oraz wysokości maksymalnie 10mm. Możliwość kątowego wychylenia śruby w stosunku do kielicha ok. 45stopni w każdym kierunku. Gwintowany trzpień o zarysie cylindrycznym na końcu przechodzący w stożek zakończony powierzchnią sferyczną (śruba atraumatyczna) z trzema gwintującymi zacięciami, gwint kostny o zarysie trapezowym. Haki laminarne minimum 2 dwa rozmiary. 
Wkręt blokujący o ujemnym zarysie gwintu, zapobiegającym rozchylaniu się ramion kielicha śruby. Wkręt blokujący jest wspólny dla śrub poliaksjalnych, haków, oraz płytek potylicznych. Mechanizm blokowania umożliwiający jednoznaczne, powtarzalne blokowanie śruby kluczem dynamometrycznym 3,3Nm. Możliwość rewizyjnego usunięcia implantów. W systemie dostępne również łączniki poprzeczne prętów typu „head to head” mocowany do kielichów śrub poliaksjalnych za pomocą wkrętki wprowadzanej zamiast standardowego wkrętu blokującego. Łącznik pozwala na poprzeczne połączenie prętów ustawionych względem siebie skośnie. Różne długości od 29 do 55mm. Dostępność łączników przegubowych typu mocowanych na prętach. 
Łącznik pozwala na poprzeczne połączenie prętów ustawionych względem siebie skośnie (do 90° w jednej płaszczyźnie). Różne długości od 29 do 55mm.  Skład kompletu: płytka potyliczna 1 szt lub płytko-pręt 2 szt., wkręt potyliczny 4 szt., śruba poliakjalna/hak laminarny szyjny  6 szt., wkręt blokujacy 6 szt., łącznik przegubowy 1 kpl.</t>
  </si>
  <si>
    <t xml:space="preserve">Regulowane in situ protezy trzonu odcinka piersiowo-lędźwiowego 
Implant zastępujący trzon kręgowy z możliwością płynnej regulacji wysokości in situ, wykonany z biozgodnego tworzywa sztucznego PEEK (polieteroeteroketon). Implantacja możliwa z 2 dostępów operacyjnych: przedniego i przednio-bocznego. Modułowa budowa implantu, każdy implant składa się z trzonu z możliwością regulacji wysokości i dwóch montowanych zatrzaskowo talerzy oporowych. Dostępność  montowanych opcjonalnie tulei przedłużających. Trzony regulowane dostępne przynajmniej 3 zakresach regulacji,  wysokości złożonego implantu od 25 do 100mm. Trzy rozmiary talerzy oporowych uwzględniających wielkość powierzchni granicznych trzonów (Ø22mm, 26x22mm, 30x26mm). Kąty lordozy lędźwiowej i kifozy piersiowej (4 rozmiary 0°, 3°, 5°, 9° dające sumarycznie możliwość uzyskania 10 różnych katów). Montaż talerzy oporowych możliwy w ośmiu położeniach kątowych względem siebie (co 45°), umożliwiający dostosowanie implantu do wybranego dostępu operacyjnego oraz instrumentowanego odcinka kręgosłupa. Możliwość śródoperacyjnego demontażu zmontowanych elementów w celu np. zamontowania talerza o innym rozmiarze lub kącie. Ząbkowana powierzchnia talerzy oporowych z 4 kolcami zwiększającymi stabilność osadzenia implantu oraz zapobiegająca jego migracji. Automatyczne zabezpieczenie przed zmianą wysokości implantu po jego wszczepieniu. Duże  otwory widoczne w płaszczyźnie poziomej przeznaczone na przeszczep kostny. 8 tantalowych znaczników nieprzeziernych dla promieni RTG (po 4 w każdym talerzu oporowym), dla jednoznacznego zobrazowania miejsca położenia implantu. Zestaw palet do przechowywania oraz sterylizacji implantów. W zestawie komplet regulowanych kątowo przymiarów talerzy oporowych dla ułatwienia doboru ich kształtu do powierzchni granicznej trzonu. Narzędzie do wprowadzania implantu, wyposażone w mechanizm do płynnej regulacji jego wysokości in situ. W zestawie prosty w obsłudze, intuicyjny stolik montażowy, umożliwiający szybki śródoperacyjny montaż elementów składowych implantu i nie wymagający od użytkownika doboru elementów narzędzia w zależności od kształtu i rozmiaru talerza oporowego. Narzędzia zaopatrzone w silikonowe rękojeści, zestaw palet i kontenerów do przechowywania i sterylizacji narzędzi.
Skład kompletu: 1 proteza trzonu, 2 talerzyki oporowe.
</t>
  </si>
  <si>
    <t>Stałe protezy trzonu odcinka piersiowo-lędźwiowego 
Tytanowy implant zastępujący trzon kręgowy w postaci cienkościennej, perforowanej tulei z możliwością docięcia na żądany wymiar. Wewnątrz protezy duży potwór na przeszczep kostny. Protezy dostępne w zakresie średnic: 20, 25 i 30mm, umożliwiający dobór implantów do odcinka piersiowego i lędźwiowego kręgosłupa. Średnice kodowane kolorami. Szeroki wybór przyciętych na wymiar wysokości, w zależności od średnicy od 7mm do 88mm. Implantacja możliwa z 2 dostępów operacyjnych: przedniego i przednio-bocznego. Protezy posiadające talerzyki oporowe zmniejszające ryzyko osiadania implantu w trzonach kręgowych. Dostępne dla wszystkich  średnic protezy tj. 20, 25 i 30mm, średnice kodowane kolorami adekwatnie do średnic trzonów. Talerzyki w wersjach płaskich i kątowych 2,5° i 5°. Ząbkowana powierzchnia talerzy oporowych zwiększająca stabilność osadzenia implantu oraz zmniejszająca ryzyko migracji. Talerze oporowe montowane w trzonach perforowanych metodą wciskową (press-fit), bez konieczności użycia dodatkowych elementów zabezpieczających.
Protezy w paletach do przechowywania oraz sterylizacji. W zestawie narzędzi szczypce do przycinania trzonów perforowanych na żądaną długość. Zestaw musi posiadać regulowane kątowo przymiary talerzy oporowych dla ułatwienia doboru ich kształtu do powierzchni granicznej trzonu. W zestawie przyrząd do montażu trzonów perforowanych z talerzami oporowymi, uniwersalny dla wszystkich średnic i długości implantów. Dwa rodzaje podajników do implantów, umożliwiających mocowanie za średnicy zewnętrznej implantów oraz mocowanie w perforacjach implantu. Dostępne szczypce do równoległej dystrakcji trzonów kręgowych z wymiennymi szczękami dla zapewnienia mniejszego lub większego rozstawu ramion dystraktora. Narzędzia zaopatrzone w silikonowe rękojeści, zestaw palet i kontenerów do przechowywania i sterylizacji narzędzi.
Skład kompletu: 1 proteza trzonu, 2 talerzyki oporowe.</t>
  </si>
  <si>
    <t>Stałe protezy trzonu odcinka szyjnego 
Tytanowy implant zastępujący trzon kręgowy w postaci cienkościennej, perforowanej tulei z możliwością docięcia na żądany wymiar. Wewnątrz protezy duży potwór na przeszczep kostny. Protezy dostępne w zakresie średnic: 7, 8, 10, 12, 15mm, umożliwiający dobór implantów do odcinka szyjnego kręgosłupa. Średnice kodowane kolorami. szeroki wybór przyciętych na wymiar wysokości, w zależności od średnicy od 7mm do 88mm. Protezy posiadające talerzyki oporowe zmniejszające ryzyko osiadania implantu w trzonach kręgowych. Dostępne dla średnic protezy tj. 10, 12 i 15mm, średnice kodowane kolorami adekwatnie do średnic trzonów. Talerzyki w wersjach płaskich i kątowych 2,5° i 5°. Ząbkowana powierzchnia talerzy oporowych zwiększająca stabilność osadzenia implantu oraz zmniejszająca ryzyko migracji. Talerze oporowe montowane w trzonach perforowanych metodą wciskową (press-fit), bez konieczności użycia dodatkowych elementów zabezpieczających.
Protezy w paletach do przechowywania oraz sterylizacji. W zestawie narzędzi szczypce do przycinania trzonów perforowanych na żądaną długość. Zestaw musi posiadać regulowane kątowo przymiary talerzy oporowych dla ułatwienia doboru ich kształtu do powierzchni granicznej trzonu. W zestawie przyrząd do montażu trzonów perforowanych z talerzami oporowymi, uniwersalny dla wszystkich średnic i długości implantów. Dwa rodzaje podajników do implantów, umożliwiających mocowanie za średnicy zewnętrznej implantów oraz mocowanie w perforacjach implantu. Dostępne szczypce do równoległej dystrakcji trzonów kręgowych z wymiennymi szczękami dla zapewnienia mniejszego lub większego rozstawu ramion dystraktora. Narzędzia zaopatrzone w silikonowe rękojeści, zestaw palet i kontenerów do przechowywania i sterylizacji narzędzi.
Skład kompletu: 1 proteza trzonu, 2 talerzyki oporowe.</t>
  </si>
  <si>
    <t xml:space="preserve">Klatki międzytrzonowe szyjne ze śrubami i płytką  
Klatka szyjna, wprowadzana z dostępu przedniego do kręgosłupa szyjnego na poziomie od C3 do C7. Dwa typy klatek: z PEEK (Polieteroeteroketon) i stopu tytanu oraz klatka w całości ze stopu tytanu.  Dwie odmiany kształtowe: kątowa oraz wypukła (anatomiczna). dostępne w 2 wielkościach gabarytowych (15x12mm i 17x13mm) i 6 rozmiarach wysokości w zakresie od 5 do 10mm. Ząbkowana górna i dolna powierzchnia zwiększająca stabilność osadzenia implantu oraz zapobiegająca jego migracji. Klatki posiadające możliwość ufiksowania w przestrzeni za pomocą 2 wkrętów kostnych bezpośrednio przez klatkę lub dodatkową dedykowana płytkę szyjną. Płytka posiadająca możliwość połączenia z klatką za pomocą złącza naprowadzającego ze zintegrowanym wkrętem mocującym. Możliwość zastosowania wielopoziomowo, poprzez kątowe ustawienie płytki w stosunku do osi kręgosłupa. Płytki dostępne w 3 wielkościach gabarytowych. Płytka umożliwiająca wkręcenie 2 wkrętów, samoczynna blokada wkręta w płytce, zapobiegająca przed jego wysuwaniem. Wkręty w dwóch średnicach 3,5 i 4,0mm   w zakresie długości  8-18mm. Trwałe oznakowanie implantów w celu ich identyfikacji. Dostarczane w wersji sterylnej. Zestaw narzędzi zawierający komplet przymiarów dla ułatwienia doboru rozmiaru implantu, raszple oraz dystraktor szyjny Caspara z grotami dwóch rozmiarach długości. Kompaktowy zestaw palet do przechowywania i sterylizacji narzędzi.
Skład kompletu: 1 klatka międzytrzonowa, 2 wkręty szyjne, 1 płytka.                                                                                                                                              </t>
  </si>
  <si>
    <t>Stabilizacja przeznasadowa odcinka piersiowo-lędźwiowego kręgosłupa
W zestawie śruby monoaksjalne i poliaksjalne oraz śruby redukcyjne. Śruby o stożkowym rdzeniu, cylindrycznym kształcie powierzchni zewnętrznej gwintu kostnego i trapezowym zarysie gwintu. Wyposażona w dwa zacięcia samogwintujące. Śruby atraumatyczna (z zaokrąglonym końcem). Osadzenie pręta od góry (główka tulipanowa).  Wysokość łba śruby wystającej ponad pręt wynosi 5,5mm, średnica łba śruby wraz z elementem blokującym do 14mm. Śruby monoaksjalne dostępne w 10 rozmiarach średnic (4,0mm; 4,5mm; 5,0mm; 5,5mm; 6,0mm; 6,5mm; 7,5mm; 8,5mm, 9,5mm i 10,5mm) a śruby poliaksjalne w 7 rozmiarach (4,0mm; 4,5mm; 5,0mm; 5,5mm; 6,0mm; 6,5mm; 7,5mm).  Zakres długości od 25mm do 100mm. Średnice kodowane kolorami. Śruby redukcyjne (z długimi ramionami gwintowanymi na całej długości i odłamywanymi po zabiegu) umożliwiają osadzenie pręta w kanałku śruby bez użycia dodatkowych narzędzi dopychających. Zestaw musi zawierać dodatkowe śruby uniplanarne, a także śruby poliaksjalne do miednicy. Śruba uniplanarna o sztywności przyśrodkowo-bocznej śrub monoaksjalnych z ruchomością śrub poliaksjalnych w kierunku głowowo-ogonowym. Ruchomość śruby o rozpiętości minimum 30°.  Śruby poliaksjalne do miednicy umożliwiające mocowanie w talerzu kości biodrowej. Śruba o zwiększonym, niesymetryczny zakresie ruchu w jednej z płaszczyzn, ułatwiającym mocowanie śruby do pręta. Ruchomość śruby zawiera się w całkowitym zakresie kątowym 65° ( od -20° do +45°).  Blokowanie jednoelementowym, wewnętrznym wkrętem blokującym o specjalnym podciętym (ujemnym) zarysie gwintu, zapobiegającym rozchylaniu się ramion śruby i zmniejszającym ryzyko przekoszenia. Mechanizm blokowania umożliwiający jednoznaczne, powtarzalne blokowanie śruby (brak elementów zrywanych, dokręcanie kluczem dynamometrycznym 12 Nm).  
W zestawie pręty proste o średnicy 6mm, dostępne w dwóch gradacjach sztywności - standardowe (wykonane ze stopu tytanu) oraz bardzo sztywne (wykonane ze stopu kobaltu) i w zakresie długości od 40 do 500mm. Dostępność prętów odgiętych w 3 odmianach kątowych 50°, 60° i 70° oraz prętów zakrzywionych wygiętych lordotycznie.  Łączniki poprzeczne prętowe klamrowe. W zestawie dostępne łączniki boczne i kątowe. Łączniki umożliwiające połączenie równoległe lub skośne (0°, 10° i 30°) prętów przy stabilizacjach wymagających mocowania w kości krzyżowej lub miedniczej. Łączniki boczne umożliwiające mocowanie śruby bocznie (ofsetowo) w stosunku do osi pręta, do połączenia stabilizacji lędźwiowo-krzyżowej ze śrubą wprowadzoną do miednicy bez konieczności dodatkowego profilowania pręta, dostępne w trzech odmianach kątowych 75°, 90° i 105° i długościach trzonka od 15 do 35 mm (ze skokiem 5mm).  Dodatkowo zestaw powinien zawierać łączniki osiowe i równoległe prętów D5/D6; D6/D6; D5/D5. Dostępność haków laminarnych i pedikularnych. Zestaw "lotny" narzędzi i implantów dostarczany na telefoniczne zgłoszenie zapotrzebowania przez lekarzy.  
Instrumentarium i implanty w tacach sterylizacyjnych i kontenerach. Dostarczenie zestawów nieodpłatnie na czas trwania umowy. 
Skład kompletu: 8 śrub transpedikularnych, 8 blokerów, 2 pręty, 1 łącznik poprzeczny, 2 łączniki boczne lub kątowe, 2 łączniki osiowe lub równoległe pręta.</t>
  </si>
  <si>
    <t>Klatka międzytrzonowa lędźwiowa tytanowa rotacyjna, typu PLIF 3D Rotacyjny
Klatki międzytrzonowe, wsuwane „płasko” i obracane o 90 stopni z dostępu tylnego techniką PLIF. Implanty wykonane ze stopu tytanu o budowie przestrzennej kratowej 3D sprzyjające przerostowi kostnemu do stabilizacji międzytrzonowej kręgosłupa lędźwiowego. Kształt ułatwiający wprowadzenie i obrót implantu w przestrzeni. Ząbkowane powierzchnie kontaktu klatki z blaszkami trzonów kręgowych. Kształt klatek w płaszczyźnie strzałkowej umożliwiający odtworzenie lordozy lędźwiowej w co najmniej trzech ustawieniach kątowych (0°, 7°, 14°). Zaokrąglony, atraumatyczny kształt naroży klatki w przekroju poprzecznym, dający możliwość implantacji skrajnie po bokach w obrębie przestrzeni miedzykręgowej. Klatka o długości 25mm. Wysokości implantów w zakresie 10-16mm. Gwintowany otwór w części tylnej implantu oraz klinowo wyprofilowane kanałki na jego bokach, pozwalające na bardzo wytrzymałe i stabilne połączenie implantu z narzędziem do wprowadzania (aplikatorem). Implanty trwale oznakowane, dostarczane w wersji sterylnej. Aplikator wyposażony w gwintowany trzpień mocujący implant oraz dodatkowe złącze klinowo-widełkowe umożliwiające mocowanie powierzchni bocznych implantu w celu zapewnienia maksymalnej wytrzymałości i stabilności połączenia podczas implantacji. Anatomiczny kształt rozszerzaczy (dystraktorów) celem łatwiejszego przygotowania przestrzeni pod implantację klatki. Dostępne narzędzia do przygotowania przestrzeni międzykręgowej min. skrobaczki kostne, odgryzacze kerrison, statyw roboczy dla ułatwienia wypełnienia implantu przeszczepem kostnym.
Skład kompletu: 1 tytanowa klatka międzytrzonowa typu PLIF 3D.</t>
  </si>
  <si>
    <t>Klatka międzytrzonowa szyjna tytanowa, typu ACIF 3D
Klatka szyjna, wprowadzana z dostępu przedniego do kręgosłupa szyjnego. Implanty wykonane ze stopu tytanu o budowie przestrzennej kratowej 3D do stabilizacji międzytrzonowej kręgosłupa. Konstrukcja przestrzenna sprzyjająca przerostowi kostnemu. Dwa rodzaje klatek: kątowe oraz wypukłe (anatomiczne). Trzy odmiany gabarytowe (szerokość x głębokość): 13x11mm, 15x12mm, 17x13mm, dostępne w 7 rozmiarach wysokości w zakresie od 4 do 10mm dla każdej z odmian kształtowych. Ząbkowana górna i dolna powierzchnia zwiększająca stabilność osadzenia implantu oraz zapobiegająca jego migracji. Dodatkowo implanty wyposażone 2 kolce na górnej i 2 kolce na dolnej powierzchni, zabezpieczające przed wysunięciem się implantu z przestrzeni międzykręgowej. Dostępne implanty bez kolców. Trwałe oznakowanie implantów w celu ich identyfikacji. 
Implanty dostarczane w wersji sterylnej. Zestaw narzędzi zawierający komplet przymiarów dla ułatwienia doboru rozmiaru implantu, raszple oraz dystraktor szyjny Caspara z grotami dwóch rozmiarach długości. Kompaktowy zestaw palet do przechowywania i sterylizacji narzędzi.  
Skład kompletu: 1 tytanowa klatka międzytrzonowa typu 3D.</t>
  </si>
  <si>
    <t>Klatka międzytrzonowa szyjna ACIF 3D blokowana wkrętami, hybryda peek-tytan oraz w pełni tytanowa 
Klatka międzytrzonowa, wprowadzana z dostępu przedniego do kręgosłupa szyjnego wraz z 2 wkrętami szyjnymi wkręcanymi przez klatkę pod kątem do sąsiadujących trzonów. Dwa typy klatek hybrydowe peek-tytan oraz klatki tytanowe.  Konstrukcja hybrydowa, klatki wykonane ze stopu tytanu w części przedniej i z PEEK (Polieteroeteroketon) w części tylnej implantu. Dostępne klatki kątowe oraz wypukłe (anatomiczne). Dwie odmiany gabarytowe (szerokość x głębokość): 15x12mm, 17x13mm, dostępne w 6 rozmiarach wysokości w zakresie od 5 do 10mm dla każdej z odmian kształtowych. Ząbkowana górna i dolna powierzchnia zwiększająca stabilność osadzenia implantu oraz zapobiegająca jego migracji. Dodatkowo implanty wyposażone w 2 wkręty szyjne, zabezpieczające przed wysunięciem się implantu z przestrzeni międzykręgowej. Dostępność 2 rodzajów wkrętów szyjnych samowiercące i samogwintujące w 2 zakresach średnic 3,5mm i 4,0mm w zakresie długości 10-16mm. Trwałe oznakowanie implantów w celu ich identyfikacji. 
Implanty dostarczane w wersji sterylnej. Zestaw narzędzi zawierający komplet przymiarów dla ułatwienia doboru rozmiaru implantu, raszple oraz dystraktor szyjny Caspara z grotami dwóch rozmiarach długości oraz nakładki celujące, trokary i wiertła (stałe i przegubowe) umożliwiające jednoznaczne przygotowanie miejsca pod osadzenie wkrętów szyjnych. Kompaktowy zestaw palet do przechowywania i sterylizacji narzędzi.  
Skład kompletu: 1  klatka, 2 wkręty szyjne blokowane.</t>
  </si>
  <si>
    <t xml:space="preserve">Zastawki do operacyjnego leczenia wodogłowia typu  GAV o ciśnieniu otwarcia w pozycji  poziomej 5 lub 10 cm H2O ze zintegrowanym mechanizmem antysyfonowym o ciśnieniach otwarcia w pozycji pionowej 30, 35 lub 40 cm H2O do wyboru przez Zamawiającego.
Wszystkie powyżej wymienione zastawki posiadają nakładkę antyzałamaniową na drenie dokomorowym lub nakładkę antyzałamaniową i zbiornik pompujący, 25 cm dren dokomorowy z prowadnicą lub zbiornik dokomorowy przepływowy z drenem 25 cm i drenem dystalnym 20 cm,  120 cm dren dootrzewnowy. Zastawka wykonana z tytanu.
</t>
  </si>
  <si>
    <t xml:space="preserve">szt. </t>
  </si>
  <si>
    <t>Zestaw zawierający zastawkę programowalna typu proGAV 2.0, kompatybilną z rezonansem magnetycznym o natężeniu do 3T i nieprzestawiającą się w trakcie obrazowania, możliwość ustawienia parametrów zastawki od 0 – 20 cm H2O płynnie, ze zbiornikiem przepływowym na drenie zaopatrzoną w system antysyfonowy 10, 15, 20, 25, 30, 35 cm H2O lub bez, - 25 cm dren dokomorowy z prowadnicą i nakładką antyzałamaniową tytanową, 120 cm dren dootrzewnowy, Zastawka wykonana z tytanu  Do wyboru przez Zamawiającego.</t>
  </si>
  <si>
    <t>Zawór antysyfonowy do operacyjnego leczenia wodogłowia typu ShuntAssistant z ciśnieniem otwarcia w pozycji poziomej 0 cm H2O ciśnieniach otwarcia w pozycji pionowej 10, 15, 20, 25, 30 lub 35 cm H2O do wyboru przez Zamawiającego. Zawór antysyfonowy dostępny osobno lub z drenem dootrzewnowym 90 cm (tylko ciśnienia otwarcia 10, 15, 20, 25, 30 lub 35 cm H2O), Zawór antysyfonowy wykonany z tytanu.</t>
  </si>
  <si>
    <t>Zastawka do operacyjnego leczenia wodogłowia typu DualSwitch – membranowa, do zabiałczonego płynu z ciśnieniem otwarcia w pozycji poziomej 5, 10 lub 13cm H2O ze zintegrowanym mechanizmem antysyfonowym o ciśnieniach otwarcia w pozycji pionowej 30, 40 lub 50 cm H2O do wyboru przez Zamawiającego.
Wszystkie powyżej wymienione posiadają nakładkę antyzałamaniową na drenie dokomorowym, 25 cm dren dokomorowy z prowadnicą, zbiornik pompujący z drenem 60 cm i zastawkę ze zintegrowanym zaworem antysyfonowym z drenem dootrzewnowym 90 cm. Zastawka wykonana z tytanu</t>
  </si>
  <si>
    <t>Prowadnice jednorazowego użytku do zastawek pakowane po 10szt</t>
  </si>
  <si>
    <t>Zbiornik do otworu trepanacyjnego typu Rickham (20mm i 14 mm średnicy do wyboru przez Zamawiającego) w zestawie z drenem dokomorowym 180 mm z oznaczeniem głębokości, z mandrynem</t>
  </si>
  <si>
    <t>Prowadnica do drenu dootrzewnego elastyczna 45cm lub 60 cm, jednorazowego użytku, pakowana sterylnie w opakowaniu zbiorczym  po 10 szt</t>
  </si>
  <si>
    <t xml:space="preserve"> a - Elastyczna osłona - Dokładnie prowadząca cewnik przez kanał nosowy bez dyskomfortu 
pacjenta. 
b - Pierścień nieprzepuszczalny dla promieni rentgenowskich - zapewniający szybkie, łatwe i 
precyzyjne umieszczenie za pomocą obrazowania fluoroskopowego. 
c - Znaczniki głębokości o dużym kontraście w formie poziomych znaczników oraz cyfr – 
informujący o położeniu dystalnej końcówki cewnika. 
d - Strzałka kierunkowa - zapewniająca wyraźne wskazanie orientacji końcówki po włożeniu. 
e - Kątowa końcówka – zapewniająca precyzyjne podanie środka </t>
  </si>
  <si>
    <t>SYSTEM STABILIZACJI TRANSPEDIKULARNEJ
Tytanowe śruby jednoosiowe i wieloosiowe (tulipanowe o konikalnym trzonie, gwintowane na całej długości) – śruby nie wymagają gwintowania, śruby o podwójnym gwincie. Średnice śrub od 5 mm do 7 mm, śruby dostępne w długościach od 30mm do 50mm w zależnóści od średnicy sruby. Wysokość głowy śruby 14 mm. Wysokość głowy śruby powyżej pręta 3.99mm.
Pręty mocowane od góry jednym elementem o gwincie zabezpieczającym przed obluzowaniem blokera w śrubie. . Pręty z możliwością docinania do pożądanego rozmiaru dostępne w długościach od 30mm do 480 mm.  W zestawie poprzeczki tytanowe. W zestawie narzędzi klucz dynamometryczny. Implanty trwale oznakowane, otwarte od góry (z punktu widzenia operatora).  Dostępne implanty sterylne i niesterylne. Dostępne śruby osteoporotyczne w podbnych dł jak norlnae śruby oraz śruby krzyżowo-biodrowe z niepełnym gwintem od  7.5x80mm - do 10x110mm.</t>
  </si>
  <si>
    <t xml:space="preserve">Śruba mono i poliaxialna 5-7mm średnicy </t>
  </si>
  <si>
    <t xml:space="preserve">Śruba mono i poliaxialna sterylna 5-7mm średnicy </t>
  </si>
  <si>
    <t>Bloker do śrub sterylny i niesterylny</t>
  </si>
  <si>
    <t xml:space="preserve">Pręt dł 35mm - 95 mm sterylny i niesterylny </t>
  </si>
  <si>
    <t xml:space="preserve">Pręt dł 120-480 mm sterylny i niesterylny , oraz  pręt lordotyczny 40-200 mm sterylny i niesterylny. </t>
  </si>
  <si>
    <t xml:space="preserve">Śruba osteoporotyczna i kaniulowana śr 5-7 mm srednicy dł 30-50 mm sterylna i niesterylna </t>
  </si>
  <si>
    <t>1.7</t>
  </si>
  <si>
    <t>Śruba krzyżowo-biodrowa z niepełnym gwintem niesterylna.</t>
  </si>
  <si>
    <t>1.8</t>
  </si>
  <si>
    <t>Kaniule do podania cementu do śrub osteoporotycznych</t>
  </si>
  <si>
    <t xml:space="preserve">Łączniki do prętów w celu przedłużenia stabilizacji </t>
  </si>
  <si>
    <t>Łącznik podłużny i poprzeczny 5,5x5,5 mm</t>
  </si>
  <si>
    <t>Łącznik podłużny i poprzeczny 5,5x5,5 mm sterylny</t>
  </si>
  <si>
    <t>Łącznik poliaks boczny z ruchomym przegubem w dł 20-200 mm oraz Łącznik poliaks boczny z ruchomym przegubem w dł 20-100 mm, zamkniety od góry</t>
  </si>
  <si>
    <t xml:space="preserve"> Zestaw do przeznasadowego podawania cementu o bardzo wysokiej lepkości i gęstości, czasie pracy cementem powyżej 8 minut i podwyższonym kontraście (siarczan baru). System przeznaczony do trzonów kręgów zmienionych osteoporotycznie oraz nowotworowych, wykazujących powinowactwo do złamań. 
Cement PMMA o czasie zastygania - 8 min. Podwyższona gęstość  i lepkość natychmiast po rozmieszaniu - konsystencja plasteliny. Cement nieprzezierny dla promieni RTG (środek kontrastujący siarczan baru). Dostępne igły transpedikularne ( o różnych średnicach 0d 11G-13G, długościach - 4” i 6” oraz krztałtach- w zależności od upodoboń operatora - ) oraz igły biopsyjne . W zestawie młotek, uchwyt do trzymania igły, podajnik z pozwalający na kontrolę ilości podawanego cementu 0,3cc przy jednym pełnym cyklu (obrót 360°). Podawanie cementu za pomocą pompy hydraulicznej. Wszystkie elementy zestawu sterylne jednorazowe. Cement przechowywany w temperaturze pokojowej spełnia wymienione warunki fizyko chemiczne. System kompatybilny z zestawem  śrub osteoporotycznych</t>
  </si>
  <si>
    <t>Zestaw cementu do przygotowania i podania</t>
  </si>
  <si>
    <t>Igły wprowadzające transpedikularne</t>
  </si>
  <si>
    <t>Igły biopsyjne</t>
  </si>
  <si>
    <t xml:space="preserve">Łączniki do kaniul do śrub osteoporotycznych (1 op. zawiera 10 szt.) </t>
  </si>
  <si>
    <t xml:space="preserve">Stabilizacja szyjno potyliczna .Śruby szyjne wieloosiowe ,tytanowe, wszystkie śruby sterylne. Śruby stosowane zamiennie z hakami szyjnymi. Śruby do masywów bocznych o 92 stopniowy zakresie stożkowej ruchomości. Śruby samogwintujące, tulipanowe, w śrenicy 3.5 mm i 4.0mm w dł 8-50mm. Śruby o podwójnym gwincie w średnicy 4.5/5.0/5.5mm w dł 20 -50mm. Wszystkie śruby posiadają rant na górnej części kielicha, umożliwiający przymocowanie narzędzi ściągających pręt w dół oraz są w stanie pracować z prętem o średnicy 3.5 mm oraz 4.0mm. Śruby o gwincie korowym w długości od 18-40mm, sterylne.Opcjonlanie dostępne śruby kaniulowane. Nakrętka (sterylna) blokująca pręt w śrubach szyjnych. Mocowanie pręta jednym elementem blokującym. Nakrętka daje możliwość blokowania pręta ze stałą powtarzalną siłą docisku dzięki śrubokrętowi dynamometrycznemu. Pręty w długości 60,120,240 i 400 mm o średnicy 3.5 i 4.0 mm, materiał tytan. Dostęne pręty lordotyczne w dł 25-95 mm o średnicy 3.5 oraz  4.0mm. Wszsytkie pręty sterylne.  Poprzeczki wstępnie zmontowane w długści 20-64mm, sterylna.   W instrumentarium narzędzia do wyginania i cięcia prętów. Klucz dynamometryczny do śrub szyjnych. Celownik z ogranicznikiem do nawiercania otworów pod śruby szyjne w zakresie 8-50 mm.  Miarka do ustalania długości śrub.. W zestawie pręt próbny. Śruby potyliczne samogwintujące, stosownie do metody połączenia z potylicą odpowiednio o średnicy  4,5mm lub 5,0mm, oraz długościach 4-18 mm. Mozłiwość połączenia prętów do potylicy za pomocą płytek mocowanych na 3 lub 4 śruby.Płytki o szerokości 50 i 60 mm w dwóch kształtach. Całe instrumentarium w poręcznych kontenerach. </t>
  </si>
  <si>
    <t>Śruby poliaxilane śr 3,5 mm,(8-50mm)  śruby szaftowe śr 3,5 mm (18-40mm), oraz śruby o podwójnym gwincie w średnicy 4.5/5.0/5.5mm w dł 20 -50mm</t>
  </si>
  <si>
    <t xml:space="preserve">Śr kaniulowana  3.5 mm X 20-38 mm </t>
  </si>
  <si>
    <t xml:space="preserve">Bloker do śrub szyjnych wysoki / niski oraz kontrnakrętka </t>
  </si>
  <si>
    <t>4.4</t>
  </si>
  <si>
    <t xml:space="preserve">Haki szyjne sterylne i niesterylne </t>
  </si>
  <si>
    <t>4.5</t>
  </si>
  <si>
    <t>Różnego rodzaju konektory do przedłużania stabilizacji</t>
  </si>
  <si>
    <t>4.6</t>
  </si>
  <si>
    <t>Poprzeczka szyjna łącząca oba pręty lub kielichy śrub</t>
  </si>
  <si>
    <t>4.7</t>
  </si>
  <si>
    <t>Pręt prosty 60-400 mm tytanowy sr 3,5 i 4.0 mm</t>
  </si>
  <si>
    <t>4.8</t>
  </si>
  <si>
    <t xml:space="preserve">Pręt lordotyczny dł 25-120mm sr 3,5 mm oraz 4.0 mm tytan </t>
  </si>
  <si>
    <t>4.9</t>
  </si>
  <si>
    <t xml:space="preserve">Pręt przejściowy z średnicy 3.5-5.5 x420 TI i CoCr </t>
  </si>
  <si>
    <t>4.10</t>
  </si>
  <si>
    <t>Pręt prosty 60-400 mm CoCr sr 3,5 i 4.0 mm</t>
  </si>
  <si>
    <t>4.11</t>
  </si>
  <si>
    <t>Płytki potyliczne o szerokości 50 i 60 mm w dwóch kształtach</t>
  </si>
  <si>
    <t>4.12</t>
  </si>
  <si>
    <t xml:space="preserve">Płytki potyliczne o szerokości 50 i 60 mm w dwóch kształtach ( sterylne ) </t>
  </si>
  <si>
    <t>4.13</t>
  </si>
  <si>
    <t xml:space="preserve">Pręt potylicnzy wstępnie dogięty śr 3,5 dł 240 mm Ti sterylny i niesterylny </t>
  </si>
  <si>
    <t>4.14</t>
  </si>
  <si>
    <t xml:space="preserve">Śruby  potyliczne śr 4,5 i 5.0 mm dł 4 - 18 mm Ti sterylne i niesterylne </t>
  </si>
  <si>
    <t>4.15</t>
  </si>
  <si>
    <t>Blokery mocujące pręt potylinczny w samej płytce potylicznej, sterylnei i niesterylne</t>
  </si>
  <si>
    <t>Rozszerzalna szyjna proteza trzonu .  Implant wykonany z PEEK nie wymagający wstępnego montażu, sterylny. Implant bez elementów metalowych uniemożliwiających wykonanie badań CT, MRI. W implancie tytanowe znaczniki radiologiczne ułatwiające ocenę położenia klatki w przestrzeni miedzytrzonowej oraz ocenę stopnia dystrakcji. Wysokości implantu 17-70 mm. Możliwość zastąpienia jednego, dwóch/trzech sąsiednich trzonów kręgowych. Możliwość rozszerzania konstrukcji implantu „in situ”. Blokada implantu wykonana z PEEK. Płytki graniczne implantu o ząbkowanej powierzchni zapobiegającej migracji.Możliwość powtarzalnej/kontrolowanej regulacji wysokości implantu z mechanizmem blokującym.Implanty posiadające trwałe oznaczenia.Instrumentarium w kasecie przeznaczonym do  przechowywania i sterylizacji.</t>
  </si>
  <si>
    <t>Proteza szyjna PEEK 17-70mm</t>
  </si>
  <si>
    <t>Klips blokujący protezę</t>
  </si>
  <si>
    <t>Kyfoplastyka - Zestaw do przezskórnej stabilizacji w osteoporozie ( złamania osteoporotyczne)              
wszystkie elementy sterylne: manometr sprężynowy,  komplet igieł trepanobiopsyjnych do nakłucia i wypełnienia trzonu (dwie kompletne igły na poziom),  cewnik wysokociśnieniowy ze stentem na balonie: 13x15mm / 15x17mm / 20x17mm, 1x cement kostny z mieszalnikiem,  komplet strzykawek, Manometr sprężynowy, sterylny, pozwalający na płynne, kontrolowane podnoszenie i obniżanie ciśnienia. Komplet igieł zawierający między innymi druty Kirschner’a, kaniule robocze, igły trepanobiopsyjne oraz elementy do wytworzenia przestrzeni na stent i cement kostny (wszystkie elementy w podwójnym powtórzeniu). Cewnik wysokociśnieniowy ze stentem na balonie dostępny w trzech rozmiarach 13x15mm, 15x17mm, 20x17mm. Cement o podwyższonej lepkości (konsystencji plasteliny), gotowy do użycia natychmiast po zmieszaniu reagentów. Czas podawania cementu rozpoczynający się z końcem mieszania cementu trwający do 27 minut w temperaturze pokojowej. Igły do podawania cementu bocznie otwarte. Strzykawki pozwalające na bezpieczną, kontrolowaną infuzję cementu.</t>
  </si>
  <si>
    <t xml:space="preserve">Manometr sprężynowy </t>
  </si>
  <si>
    <t xml:space="preserve">Stent na balonie </t>
  </si>
  <si>
    <t xml:space="preserve">Zestaw dostępowych igieł i kaniuli </t>
  </si>
  <si>
    <t>6.4</t>
  </si>
  <si>
    <t>Zestaw biopsyjny</t>
  </si>
  <si>
    <t>6.5</t>
  </si>
  <si>
    <t xml:space="preserve">Zestaw strzykawek </t>
  </si>
  <si>
    <t>6.6</t>
  </si>
  <si>
    <t xml:space="preserve">Zestaw cementu </t>
  </si>
  <si>
    <t xml:space="preserve">Cement do vertebroplastyki. Cement o podwyższonej lepkości /konsytstencji plasteliny/, gotowy do użycia natychmiast po zmieszaniu reagentów.  Czas podawania cementu ropoczynający się z końcem mieszania cementu trwający do 27 min w temperaturze pokojowej.  Środek kontrastujący – dwutlenek cyrkonu. Zestaw strzykawek do podawania cementu. Strzykawki wyposażone w duże skrzydła ułatwiające aplikacje cementu /do zestawu dołączony także adapter do pojedynczego napełniania strzykawek.  komplet igieł do wertebroplastyki – igły bocznie otwarte, kodowane kolorami o średnicach 8G, 10G i 12G. Dostępne igły o zakończeniu grotowym oraz jednostronnie ścięte. Bezpieczna technika wprowadzania igieł prowadzenie po drucie Kirchnera, prowadnik skalowany.  igły pakowane sterylnie, w komplecie /1 opakowanie/: 2 igły bocznie otwarte do podawania cementu, 2 trokary, 2 kaniule, 2 scalowane druty Kirchnera. Dostępne dwie średnice igieł biopsyjnych. </t>
  </si>
  <si>
    <t>Zestaw igieł dostępowych</t>
  </si>
  <si>
    <t>7.4</t>
  </si>
  <si>
    <t xml:space="preserve">System stabilizacji odcinka piersiowo-lędźwiowego kręgosłupa śrubami transpedikularnymi
System wieloosiowy - zarówno śruby, płytki, jak i haki są poliaksjalne.
System wprowadzany od góry, pozwalający na łączenie z prętem w pewnej odległości od kręgosłupa. Korekcja 3D wykonywana poprzez progresywne rozłożenie nacisków na wszystkich zaczepach przy pomocy techniki jednoczesnego przesunięcia na dwóch prętach - Simultaneous Translation on 2 Rods (ST2R).
System składający się z:
- śrub transpedikularnych,
- nakrętek,
- prętów,
- łączników.
</t>
  </si>
  <si>
    <t>Śruby transpedikularne znakowane kolorem oraz dodatkowo średnica i długość oznaczone na elemencie gwintowanym. Średnica śrub od 4,5 do 7,5 mm, ze skokiem co 1 mm; długość śrub od 
25 do 60 mm, ze skokiem co 5 mm. 
Możliwość użycia offsetowych śrub transpedikularnych celem blokowania możliwego przesunięcia (np. kręgozmyk) podczas wyrównywania pręta na głowie śruby. Łeb śruby jest podniesiony o dodatkowe 5 mm. Średnica śrub offsetowych 5,5 lub 6,5 mm, długość od 30 do 50 mm, ze skokiem co 5 mm</t>
  </si>
  <si>
    <t xml:space="preserve"> szt.</t>
  </si>
  <si>
    <t>Nakrętka zrywalna</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</si>
  <si>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30mm - 100 mm (ze skokiem co 10mm)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</si>
  <si>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120mm - 180 mm (ze skokiem co 20mm)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</si>
  <si>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200mm - 280 mm (ze skokiem co 20mm)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</si>
  <si>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280mm - 380 mm (ze skokiem co 20mm)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</si>
  <si>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380mm - 400 mm (ze skokiem co 20mm)</t>
  </si>
  <si>
    <t xml:space="preserve">Pręty wykonane ze stopu tytanowego (Ti6Al4V ELI) o dwóch średnicach: Ø5,5 mm i Ø6,0 mm. Wszystkie pręty mają sześciokątne 5 mm końcówki z długością zaznaczoną laserowo „LLmm”. Dostępne giętkie pręty do określania długości i kształtu prętów właściwych. Długości: 450 mm </t>
  </si>
  <si>
    <t>1.9</t>
  </si>
  <si>
    <t xml:space="preserve">Pręty wykonane ze stopu tytanowego (Ti6Al4V ELI) o dwóch średnicach: Ø5,5 mm i Ø6,0 mm. Wszystkie pręty mają sześciokątne 5 mm końcówki z długością zaznaczoną laserowo „LLmm”. Dostępne giętkie pręty do określania długości i kształtu prętów właściwych. Długości: 500 mm </t>
  </si>
  <si>
    <t>1.10</t>
  </si>
  <si>
    <t>Pręty wykonane ze stopu kobaltowo-chromowe (CoCr) o dwóch średnicach: Ø5,5 mm i Ø6,0 mm. Wszystkie pręty mają sześciokątne 5 mm końcówki z długością zaznaczoną laserowo „LLmm”. Długości: 260 mm</t>
  </si>
  <si>
    <t>1.11</t>
  </si>
  <si>
    <t>Pręty wykonane ze stopu kobaltowo-chromowe (CoCr) o dwóch średnicach: Ø5,5 mm i Ø6,0 mm. Wszystkie pręty mają sześciokątne 5 mm końcówki z długością zaznaczoną laserowo „LLmm”. Długości: 500 mm</t>
  </si>
  <si>
    <t>1.12</t>
  </si>
  <si>
    <t>Łącznik standardowy
Zapewnia wieloosiowe połączenie pręta; przydatny przy prostym mocowaniu. Kompatybilna średnica pręta oznaczona laserowo na implancie, aby ułatwić identyfikację. 360-stopniowy bezpieczny uchwyt pręta.</t>
  </si>
  <si>
    <t>1.13</t>
  </si>
  <si>
    <t>Łącznik wyrównujący
Umożliwia modyfikację śruby wieloosiowej na jednoosiową poprzez połączenie z łbem śruby. Po ostatecznym dokręceniu, śruba wieloosiowa zostanie umieszczona prostopadle do pręta (jak w przypadku standardowej śruby jednoosiowej). Kompatybilna średnica pręta oznaczona laserowo na implancie, aby ułatwić identyfikację. 360-stopniowy bezpieczny uchwyt pręta.</t>
  </si>
  <si>
    <t>1.14</t>
  </si>
  <si>
    <t>Łącznik skośny
Uzywany  na szczycie konstrukcji do ochrony poziomów sąsiednich przed naruszeniem. Możliwość użycia także przy stromym skosie L5/S1 u dołu konstrukcji. Łącznik redukuje wymaganą długość pręta o 5 mm. Kompatybilna średnica pręta oznaczona laserowo na implancie, aby ułatwić identyfikację. 360-stopniowy bezpieczny uchwyt pręta.</t>
  </si>
  <si>
    <t>1.15</t>
  </si>
  <si>
    <t>Łącznik offsetowy
Łącznik zwiększający odległość boczną pomiędzy prętem a śrubą o 5 mm. Przydatny przy utrzymywaniu wyrównania pręta przy różnym anatomicznym umieszczeniu śrub. Kompatybilna średnica pręta oznaczona laserowo na implancie, aby ułatwić identyfikację. 360-stopniowy bezpieczny uchwyt pręta.</t>
  </si>
  <si>
    <t>1.16</t>
  </si>
  <si>
    <t>Łącznik pourazowy
Umożliwia modyfikację śruby wieloosiowej na jednoosiową, z niezależnym blokowaniem na pręcie, poprzez jednoczesne wykonanie kompresji/dystrakcji przy pomocy śrub dociskowych. Ułatwia wyrównanie kręgów w płaszczyźnie strzałkowej w przypadkach poważnego kręgozmyku, złamań wybuchowych czy złamań kompresyjnych.</t>
  </si>
  <si>
    <t>1.17</t>
  </si>
  <si>
    <t>Łącznik derotacyjny
Wykorzystywany do przeprowadzenia derotacji osiowej kręgów wzdłuż wierzchołka krzywizny</t>
  </si>
  <si>
    <t>1.18</t>
  </si>
  <si>
    <t>Łącznik otwarty
Łącznik używany przy zabiegach rewizyjnych oraz  w mocowaniach biodrowych. Kompatybilna średnica pręta oznaczona laserowo na implancie, aby ułatwić identyfikację.</t>
  </si>
  <si>
    <t>1.19</t>
  </si>
  <si>
    <t xml:space="preserve">Haki wieloosiowe
</t>
  </si>
  <si>
    <t>1.20</t>
  </si>
  <si>
    <t>Haki wieloosiowe (szczęki)
Dostępnych wiele konfiguracji modułów hak/szczęki w różnych rozmiarach dla najlepszego dopasowania do budowy anatomicznej pacjenta. Możliwość łączenia wybranego haka pedikularnego z przeciwhakiem poprzecznym lub laminarnym, w celu utworzenia samostabilnego mocowania na jednym kręgu piersiowym (tzw. szczęka).</t>
  </si>
  <si>
    <t>1.21</t>
  </si>
  <si>
    <t>Pasmo pojedyncze (Pasma plecione, wykonane z politereftalanu etylenu (PET). Giętkie końcówki pasm wykonane z czystego tytanu (T40), bez lateksu, bez DEHP. Okres trwałości: 5 lat. Pasmo pojedyncze o długości 970 mm. Łącznik dostosowany do niskoprofilowego mocowania sublaminarnego)</t>
  </si>
  <si>
    <t>1.22</t>
  </si>
  <si>
    <t>Pasmo podwójne (Pasma plecione, wykonane z politereftalanu etylenu (PET). Giętkie końcówki pasm wykonane z czystego tytanu (T40), bez lateksu, bez DEHP. Okres trwałości: 5 lat. Pasmo pojedyncze o długości 970 mm. Łącznik dostosowany do niskoprofilowego mocowania sublaminarnego)</t>
  </si>
  <si>
    <t>1.23</t>
  </si>
  <si>
    <t>Łącznik do pasma standardowy/niskoprog]filowy/otwarty</t>
  </si>
  <si>
    <t>1.24</t>
  </si>
  <si>
    <t>Przedłużka śruby do rewizji</t>
  </si>
  <si>
    <t>1.25</t>
  </si>
  <si>
    <t>Płytki krzyżowe - dostępne dwa specjalne wzory płytek krzyżowych:
• Laserowe oznaczenie “L” wskazujące stronę lewą
• Laserowe oznaczenie “R” wskazujące stronę prawą</t>
  </si>
  <si>
    <t>1.26</t>
  </si>
  <si>
    <t>Śruby krzyżowe o średnicach 6,5 i 7,2 mm, dostępne w długościach od 30 mm do 55 mm (co 5 mm).</t>
  </si>
  <si>
    <t>1.27</t>
  </si>
  <si>
    <t>Nasadka blokująca na płytkę</t>
  </si>
  <si>
    <t>1.28</t>
  </si>
  <si>
    <t>Łącznik biodrowy (Łączniki biodrowe dostępne w trzech wzorach: lewy, prawy, neutralny; wszystkie wzory dostępne w wersji krótkiej (20 mm) oraz w wersji standard (40 mm). Łączniki biodrowe kompatybilne z prętami o średnicy 5,5 mm i 6,0 mm.)</t>
  </si>
  <si>
    <t>1.29</t>
  </si>
  <si>
    <t>Śruba biodrowa (Wieloosiowe śruby biodrowe o średnicy 7,5 i 8,5mm, długości od 70 do 100 mm (co 10 mm). Oznaczenie średnicy kolorem oraz laserowo na tule)</t>
  </si>
  <si>
    <t>1.30</t>
  </si>
  <si>
    <t>Domino - Systemy kompatybilne z pretami o średnicy 5,5 mm i 6,0 mm, umożliwiające wydłużenie wstępnie zmontowanej konstrukcji.
Dostępne dwa typy łączeń typu domino w formie zamkniętej i otwartej/zamkniętej:
• Równoległe domino: 1 domino do połączenia 2 prętów i końca konstrukcji.
• Pojedyncze domino: 2 domina do połączenia 2 prętów - 1 górnego i 1 dolnego z ostatnią śrubą pomiędzy prętami.</t>
  </si>
  <si>
    <t>1.31</t>
  </si>
  <si>
    <t>Poprzeczka łącząca pręty - Systemy kompatybilne z pretami o średnicy 5,5 mm i 6,0 mm, umożliwiające łączenie poprzeczne pręt do preta. Dostępne w rozmiarach: 22-34 mm, 34-48mm oraz 48-62 mm</t>
  </si>
  <si>
    <t>Kulki refleksyjne do neuronawigacji, jednorazowego użytku, sterylne, instrukcja obsługi. Kompatybilne z Synergy Canial. Opakowanie 60 szt - pakowane sterylnie w blistrach po 5 szt</t>
  </si>
  <si>
    <t>Kulki refleksyjne do neuronawigacji, jednorazowego użytku, sterylne, instrukcja obsługi. Kompatybilne z Synergy Canial. Pakowane sterylnie po 1 szt.</t>
  </si>
  <si>
    <t>Igła pasywna z dwoma markerami, dostarczona z przymiarem i wężykiem luer lock.Kompatybilna z S8.</t>
  </si>
  <si>
    <t>Kulki refleksyjne do neuronawigacji, jednorazowego użytku, sterylne, instrukcja obsługi. Kompatybilne z S8. Opakowanie 48 szt - pakowane sterylnie w blistrach po 4 szt</t>
  </si>
  <si>
    <t>Igła nawigowana do pedikla zawiera : 
- igłę ostrą połączoną z nawigowaną rączką posiadającą 5 markerów pasywnych kompatybulne z Synergy Spine. 
- dwa prowadniki 
- uchwyt do prowadników</t>
  </si>
  <si>
    <t>PAKIET 19</t>
  </si>
  <si>
    <t>Płyta żebrowa, konturowana, lewa, przeznaczona dla 3 żebra, 15 otworowa, TAN</t>
  </si>
  <si>
    <t>Płyta żebrowa, konturowana, lewa, przeznaczona dla 4 i 5 żebra, 16 otworowa, TAN</t>
  </si>
  <si>
    <t>Płyta żebrowa, konturowana, lewa, przeznaczona dla 6 żebra, 17 otworowa, TAN</t>
  </si>
  <si>
    <t>Płyta żebrowa, konturowana, lewa, przeznaczona od 8 do 9 żebra, 18 otworowa, TAN</t>
  </si>
  <si>
    <t>Płyta żebrowa, konturowana, prawa, przeznaczona dla 3 żebra, 15 otworowa, TAN</t>
  </si>
  <si>
    <t>Płyta żebrowa, konturowana, prawa, przeznaczona dla 4 i 5 żebra, 16 otworowa, TAN</t>
  </si>
  <si>
    <t>Płyta żebrowa, konturowana, prawa, przeznaczona dla 6 żebra, 17 otworowa, TAN</t>
  </si>
  <si>
    <t>Płyta żebrowa, konturowana, prawa, przeznaczona dla 8 i 9 żebra, 18 otworowa, TAN</t>
  </si>
  <si>
    <t>Płyta żebrowa, uniwersalna, 8 otworowa, TAN</t>
  </si>
  <si>
    <t>Śruba żebrowa, z gwintowanym łbem, średnica 2,9 mm, długość 6 mm, samogwintująca, TAN</t>
  </si>
  <si>
    <t>Śruba żebrowa, z gwintowanym łbem, średnica 2,9 mm, długość 8 mm, samogwintująca, TAN</t>
  </si>
  <si>
    <t>Śruba żebrowa, z gwintowanym łbem, średnica 2,9 mm, długość 10 mm, samogwintująca, TAN</t>
  </si>
  <si>
    <t>Śruba żebrowa, z gwintowanym łbem, średnica 2,9 mm, długość 12 mm, samogwintująca, TAN</t>
  </si>
  <si>
    <t>Śruba żebrowa, z gwintowanym łbem, średnica 2,9 mm, długość 14 mm, samogwintująca, TAN</t>
  </si>
  <si>
    <t>Śruba żebrowa, z gwintowanym łbem, średnica 2,9 mm, długość 16 mm, samogwintująca, TAN</t>
  </si>
  <si>
    <t>Śródszpikowa szyna, średnia, szerokość 4 mm, TAN</t>
  </si>
  <si>
    <t>Śródszpikowa szyna, średnia, szerokość 5 mm, TAN</t>
  </si>
  <si>
    <t>Płyta mostkowa gwintowana 2.4, prosta z centralnym pinem, 12 otworów, czysty tytan</t>
  </si>
  <si>
    <t>Płyta mostkowa gwintowana 2.4, prosta z centralnym pinem, 20 otworów, czysty tytan</t>
  </si>
  <si>
    <t>Płyta mostkowa gwintowana 2.4, typu H z centralnym pinem, mała, 4+4 otworowa, czysty tytan</t>
  </si>
  <si>
    <t>Płyta mostkowa gwintowana 2.4, typu H z centralnym pinem, duza, 4+4 otworowa, czysty tytan</t>
  </si>
  <si>
    <t>Płyta mostkowa gwintowana 2.4, typu gwiazdka z centralnym pinem, 3+3 otworowa, czysty tytan</t>
  </si>
  <si>
    <t>Płyta mostkowa gwintowana 2.4, typu gwiazdka z centralnym pinem, 6+6 otworowa, czysty tytan</t>
  </si>
  <si>
    <t>Śruba mostkowa, z gwintowanym łbem, średnica 3.0 mm, długość 8 mm, samogwintująca, tytanowa</t>
  </si>
  <si>
    <t>Śruba mostkowa, z gwintowanym łbem, średnica 3.0 mm, długość 10 mm, samogwintująca, tytanowa</t>
  </si>
  <si>
    <t>Śruba mostkowa, z gwintowanym łbem, średnica 3.0 mm, długość 12 mm, samogwintująca, tytanowa</t>
  </si>
  <si>
    <t>Śruba mostkowa, z gwintowanym łbem, średnica 3.0 mm, długość 14 mm, samogwintująca, tytanowa</t>
  </si>
  <si>
    <t>Śruba mostkowa, z gwintowanym łbem, średnica 3.0 mm, długość 16 mm, samogwintująca, tytanowa</t>
  </si>
  <si>
    <t>Płytka mostkowa, prosta, gr. 2,8 mm, 10 otworów, TAN</t>
  </si>
  <si>
    <t>PAKIET 20</t>
  </si>
  <si>
    <t>Stent oskrzelowy prosty, nitinolowy samorozprężalny o dł. 20, 30, 40, 50, 60, 80mm i średnicy 8, 10, 12, 14, 16, 18, 20mm, końce stentu sferyczne szersze o 2 mm. Stent całkowicie lub częściowo powlekany silikonem (odkryte końce) do wyboru przez Zamawiającego. Stent wyposażony w co najmniej 4 markery RTG wykonane z tantalu lub złota umieszczone na końcu dystalnym i proksymalnym. Uwalniany, za pomocą dwuczęściowej rękojeści prostej. Wewnętrzny kateter zakończony taperowaną oliwką ułatwiającą umieszczenie stentu. Zestaw wprowadzający OTW o długości 600mm, dostępny w trzech wariantach 4mm/12Fr, 6mm/18Fr, 7mm/21Fr; 2 markery RTG na zestawie wprowadzającym ułatwiające określenie położenia stentu przed i w trakcie jego uwalniania; kompatybilny z prowadnikiem 0.035"; wyposażony w kanał do irygacji oraz blokadę rękojeści w postaci pokrętła zapobiegającego przypadkowemu uwolnieniu stentu z zestawu. Możliwość implantacji obok bronchoskopu</t>
  </si>
  <si>
    <t>Prowadnik nitinolowy j.u., proste zakończenie 50mm dł., czarno-żółta powłoka, Ø 0,035", dł. 2000 mm</t>
  </si>
  <si>
    <t>Prowadnik nitinolowy j.u., proste hydrof.zakończenie 65mm dł.znaczniki, czarna powłoka, Ø 0,035", dł. 2600 mm</t>
  </si>
  <si>
    <t>Stent nitinolowy samorozprężalny „J" - dostępne rozmiary części tchawicznej i oskrzelowej odpowiednio: średnica16/12mm, długość 40/30mm oraz średnica 20/14mm i długość 50/30mm. Stent całkowicie powlekany silikonem. Stent wyposażony w co najmniej 6 markerów RTG wykonanych z tantalu lub złota. Stent uwalniany za pomocą dwuczęściowej rękojeści prostej, załadowany do systemu wprowadzania OTW 7mm/21Fr. Zestaw wprowadzający posiada wewnętrzny prowadnik zakończony taperowaną oliwką ułatwiającą umieszczenie stentu w zwężeniu. Długość zestawu wprowadzania 600mm, 2 markery RTG na zestawie wprowadzającym ułatwiające określenie położenia stentu przed i w trakcie jego uwalniania, kompatybilny z prowadnikiem 0.035"; wyposażony w kanał do irygacji oraz blokadę rękojeści w postaci pokrętła zapobiegającego przypadkowemu uwolnieniu stentu z zestawu. Możliwość implantacji obok bronchoskopu.</t>
  </si>
  <si>
    <t>Stent nitinolowy samorozprężalny „Y" - dostępne rozmiary: długość części tchawicznej 40, 45, 50mm; średnica części tchawicznej 16, 18, 20mm, długość części oskrzelowej odpowiednio 20, 30mm oraz 15, 30mm, średnica części oskrzelowej 12 i 14mm. Stent w całości pokryty silikonem, odnoga prawa bez pokrycia na długości 5mm w części dystalnej, wyposażony w minimum 5 markerów RTG wykonanych z tantalu lub złota (na końcu dystalnym, proksymalnym oraz w miejscu rozdwojenia stentu). Stent uwalniany za pomocą dwuczęściowej rękojeści prostej, załadowany do systemu wprowadzania OTW 24 i 25 Fr, o długości 600mm, uwalniany za pomocą prutej nici. Części oskrzelowe stentu po uwolnieniu z aplikatora z możliwością repozycji. Zestaw wyposażony w dwa wewnętrzne katetery, każdy zakończony taperowaną oliwką (w dwóch kolorach) ułatwiającą wprowadzenie stentu do zwężenia; 2 markery RTG na zestawie wprowadzającym ułatwiające określenie położenia stentu przed i w trakcie jego uwalniania, kompatybilny z prowadnikiem 0.035"; wyposażony w kanał do irygacji oraz podwójną blokadę rękojeści w postaci pokręteł zapobiegających przypadkowemu uwolnieniu stentu z zestawu oraz określająca tzw. „punkt bez powrotu". Możliwość implantacji obok bronchoskopu.</t>
  </si>
  <si>
    <t>PAKIET 21</t>
  </si>
  <si>
    <t>Płytki mostkowo-żebrowe</t>
  </si>
  <si>
    <t>Płytka mostkowo-żebrowa poprzeczna</t>
  </si>
  <si>
    <t>Płytka mostkowo-żebrowa poprzeczna podwójna</t>
  </si>
  <si>
    <t>Bloker</t>
  </si>
  <si>
    <r>
      <t>Odliczanie czasu trwania lezji rozpoczyna się od momentu kiedy różnica pomiędzy temperaturą w tkance a temperaturą ustawioną będzie równa 2</t>
    </r>
    <r>
      <rPr>
        <vertAlign val="superscript"/>
        <sz val="8"/>
        <color rgb="FF000000"/>
        <rFont val="Tahoma"/>
        <family val="2"/>
        <charset val="238"/>
      </rPr>
      <t xml:space="preserve"> o</t>
    </r>
    <r>
      <rPr>
        <sz val="8"/>
        <color rgb="FF000000"/>
        <rFont val="Tahoma"/>
        <family val="2"/>
        <charset val="238"/>
      </rPr>
      <t>C</t>
    </r>
  </si>
  <si>
    <t>1. Towar wskazany w Pakiecie 1 będzie dostarczany po złożeniu zamówienia.</t>
  </si>
  <si>
    <t>2. Ze względu na tożsamość produktów Zamawiający zastrzega sobie prawo do zmiany ilości zamawianych pozycji w ramach wartości pakietu bez zgody Wykonawcy.</t>
  </si>
  <si>
    <t>3. Zamawiajacy zastrzega sobie prawo do zwiększenia wartości pakietu o 30% w ramach prawa opcji.</t>
  </si>
  <si>
    <t>1. Zamawiający wymaga podania kodów i numerów katalogowych oraz cen poszczególnych elementów wchodzących w skład kompletów.</t>
  </si>
  <si>
    <t>2. Wartość instrumentarium, które zostanie przekazane Zamawiającemu do użytkowania w ramach Pakietu nr 2 określa się na kwotę ………….. zł netto / ………….. zł brutto</t>
  </si>
  <si>
    <t>3. W skład oferowanego instrumentarium wchodzi: ……………………</t>
  </si>
  <si>
    <t>4. Dla towaru wskazanego w Pakiecie 2 zostanie utworzony "Bank implantów"</t>
  </si>
  <si>
    <t>5. Ze względu na nierozłączność produktów Zamawiający zastrzega sobie prawo do zmiany ilości zamawianych pozycji w ramach wartości pakietu bez zgody Wykonawcy.</t>
  </si>
  <si>
    <t>6. Zamawiajacy zastrzega sobie prawo do zwiększenia wartości pakietu o 30% w ramach prawa opcji.</t>
  </si>
  <si>
    <t>1. Dla towaru wskazanego w Pakiecie 3 zostanie utworzony "Bank implantów"</t>
  </si>
  <si>
    <t>2. Wartość instrumentarium, które zostanie przekazane Zamawiającemu do użytkowania w ramach Pakietu nr 3 określa się na kwotę ………….. zł netto / ………….. zł brutto</t>
  </si>
  <si>
    <t>4. Ze względu na nierozłączność produktów Zamawiający zastrzega sobie prawo do zmiany ilości zamawianych pozycji w ramach wartości pakietu bez zgody Wykonawcy.</t>
  </si>
  <si>
    <t>5. Zamawiajacy zastrzega sobie prawo do zwiększenia wartości pakietu o 30% w ramach prawa opcji.</t>
  </si>
  <si>
    <t>6. Zamawiający wymaga podania kodów i numerów katalogowych oraz cen poszczególnych elementów wchodzących w skład kompletów.</t>
  </si>
  <si>
    <t>1. Dla towaru wskazanego w Pakiecie 4 zostanie utworzony "Bank implantów"</t>
  </si>
  <si>
    <t>2. Wartość instrumentarium, które zostanie przekazane Zamawiającemu do użytkowania w ramach Pakietu nr 4 określa się na kwotę ………….. zł netto / ………….. zł brutto</t>
  </si>
  <si>
    <t>2. Wartość instrumentarium, które zostanie przekazane Zamawiającemu do użytkowania w ramach Pakietu nr 5  określa się na kwotę ………….. zł netto / ………….. zł brutto</t>
  </si>
  <si>
    <t>6. Wykonawca dostarczy paszport techniczny/materiały dla chorego  dla każdego operowanego pacjenta.</t>
  </si>
  <si>
    <t>7. Zamawiający wymaga podania kodów i numerów katalogowych oraz cen poszczególnych elementów wchodzących w skład kompletów.</t>
  </si>
  <si>
    <r>
      <t>1. Dla towaru wskazanego w Pakiecie 5 zostanie utworzony "Bank implantów"</t>
    </r>
    <r>
      <rPr>
        <sz val="8"/>
        <color rgb="FF000000"/>
        <rFont val="Tahoma"/>
        <family val="2"/>
        <charset val="238"/>
      </rPr>
      <t xml:space="preserve"> </t>
    </r>
  </si>
  <si>
    <t>1. Dla towaru wskazanego w Pakiecie 6 zostanie utworzony "Bank implantów"</t>
  </si>
  <si>
    <t>2. Wartość instrumentarium, które zostanie przekazane Zamawiającemu do użytkowania w ramach Pakietu nr 6 określa się na kwotę ………….. zł netto / ………….. zł brutto</t>
  </si>
  <si>
    <t>1. Wartość instrumentarium, które zostanie przekazane Zamawiającemu do użytkowania w ramach Pakietu nr 7 określa się na kwotę ………….. zł netto / ………….. zł brutto</t>
  </si>
  <si>
    <t>2. W skład oferowanego instrumentarium wchodzi: ……………………</t>
  </si>
  <si>
    <t>3. Zamawiający wymaga zapewnienia 2 zestawów (motor, kraniotom, kątnica, reduktor obrotów do tepanu) w celu zapewnienia ciągłości pracy bloku operacyjnego.</t>
  </si>
  <si>
    <t>4. Towar wskazany w Pakiecie 7 będzie dostarczany po złożeniu zamówienia.</t>
  </si>
  <si>
    <t>1. Dla towaru wskazanego w Pakiecie 8 zostanie utworzony "Bank implantów"</t>
  </si>
  <si>
    <t>2. Wartość instrumentarium, które zostanie przekazane Zamawiającemu do użytkowania w ramach Pakietu nr 8 określa się na kwotę ………….. zł netto / ………….. zł brutto</t>
  </si>
  <si>
    <t>1. Dla towaru wskazanego w Pakiecie 9 zostanie utworzony "Bank implantów"</t>
  </si>
  <si>
    <t>2. Wartość instrumentarium, które zostanie przekazane Zamawiającemu do użytkowania w ramach Pakietu nr 9 określa się na kwotę ………….. zł netto / ………….. zł brutto</t>
  </si>
  <si>
    <t>4. Zamawiający wymaga podania kodów i numerów katalogowych oraz cen poszczególnych elementów wchodzących w skład kompletów.</t>
  </si>
  <si>
    <t>1. Dla towaru wskazanego w Pakiecie 10 zostanie utworzony "Bank implantów"</t>
  </si>
  <si>
    <t xml:space="preserve">2. W skład oferowanego instrumentarium wchodzi: …………………… </t>
  </si>
  <si>
    <t>2. Wartość instrumentarium, które zostanie przekazane Zamawiającemu do użytkowania w ramach Pakietu nr 10 określa się na kwotę ………….. zł netto / ………….. zł brutto</t>
  </si>
  <si>
    <t xml:space="preserve">3. W skład oferowanego instrumentarium wchodzi: …………………… </t>
  </si>
  <si>
    <t>1. Wartość instrumentarium, które zostanie przekazane Zamawiającemu do użytkowania w ramach Pakietu nr 11 określa się na kwotę ………….. zł netto / ………….. zł brutto</t>
  </si>
  <si>
    <t>3. Towar wskazany w Pakiecie 11 będzie dostarczany po złożeniu zamówienia.</t>
  </si>
  <si>
    <t>1. Wartość instrumentarium, które zostanie przekazane Zamawiającemu do użytkowania w ramach Pakietu nr 12  określa się na kwotę ………….. zł netto / ………….. zł brutto</t>
  </si>
  <si>
    <t>3. Towar wskazany w Pakiecie 12 będzie dostarczany po złożeniu zamówienia.</t>
  </si>
  <si>
    <t>4. Ze względu na tożsamość produktów Zamawiający zastrzega sobie prawo do zmiany ilości zamawianych pozycji w ramach wartości pakietu bez zgody Wykonawcy.</t>
  </si>
  <si>
    <t>2. Wartość instrumentarium, które zostanie przekazane Zamawiającemu do użytkowania w ramach Pakietu nr 13  określa się na kwotę ………….. zł netto / ………….. zł brutto</t>
  </si>
  <si>
    <t>4. Dla towaru wskazanego w Pakiecie 13 zostanie utworzony "Bank implantów"</t>
  </si>
  <si>
    <t>5. Ze względu na tożsamość produktów Zamawiający zastrzega sobie prawo do zmiany ilości zamawianych pozycji w ramach wartości pakietu bez zgody Wykonawcy.</t>
  </si>
  <si>
    <t>1. Wartość instrumentarium, które zostanie przekazane Zamawiającemu do użytkowania w ramach Pakietu nr 14  określa się na kwotę ………….. zł netto / ………….. zł brutto</t>
  </si>
  <si>
    <t>6. Towar wskazany w Pakiecie 14 będzie dostarczany po złożeniu zamówienia.</t>
  </si>
  <si>
    <t>1. Wartość instrumentarium, które zostanie przekazane Zamawiającemu do użytkowania w ramach Pakietu nr 15  określa się na kwotę ………….. zł netto / ………….. zł brutto</t>
  </si>
  <si>
    <t>3. Ze względu na tożsamość produktów Zamawiający zastrzega sobie prawo do zmiany ilości zamawianych pozycji w ramach wartości pakietu bez zgody Wykonawcy.</t>
  </si>
  <si>
    <t>4. Zamawiajacy zastrzega sobie prawo do zwiększenia wartości pakietu o 30% w ramach prawa opcji.</t>
  </si>
  <si>
    <t>5. Zamawiający wymaga podania kodów i numerów katalogowych oraz cen poszczególnych elementów wchodzących w skład kompletów.</t>
  </si>
  <si>
    <t>1. Ze względu na tożsamość produktów Zamawiający zastrzega sobie prawo do zmiany ilości zamawianych pozycji w ramach wartości pakietu bez zgody Wykonawcy.</t>
  </si>
  <si>
    <t>2. Zamawiajacy zastrzega sobie prawo do zwiększenia wartości pakietu o 30% w ramach prawa opcji.</t>
  </si>
  <si>
    <t>3. Wartość instrumentarium, które zostanie przekazane Zamawiającemu do użytkowania w ramach Pakietu nr 16  określa się na kwotę ………….. zł netto / ………….. zł brutto</t>
  </si>
  <si>
    <t>4. W skład oferowanego instrumentarium wchodzi: ……………………</t>
  </si>
  <si>
    <t>5. Dla towaru wskazanego w Pakiecie 16 zostanie utworzony "Bank implantów"</t>
  </si>
  <si>
    <t>1. Dla towaru wskazanego w Pakiecie 17 zostanie utworzony "Bank implantów"</t>
  </si>
  <si>
    <t>4. Wartość instrumentarium, które zostanie przekazane Zamawiającemu do użytkowania w ramach Pakietu nr 17 określa się na kwotę ………….. zł netto / ………….. zł brutto</t>
  </si>
  <si>
    <t>5. W skład oferowanego instrumentarium wchodzi: ……………………</t>
  </si>
  <si>
    <t>3. Dla towaru wskazanego w Pakiecie 19 zostanie utworzony "Bank implantów"</t>
  </si>
  <si>
    <t>4. Wartość instrumentarium, które zostanie przekazane Zamawiającemu do użytkowania w ramach Pakietu nr 19 określa się na kwotę ………….. zł netto / ………….. zł brutto</t>
  </si>
  <si>
    <t>3. Dla towaru wskazanego w Pakiecie 20 zostanie utworzony "Bank implantów"</t>
  </si>
  <si>
    <t>4. Wartość instrumentarium, które zostanie przekazane Zamawiającemu do użytkowania w ramach Pakietu nr 20 określa się na kwotę ………….. zł netto / ………….. zł brutto</t>
  </si>
  <si>
    <t>3. Towar wskazany w Pakiecie 21 będzie dostarczany po złożeniu zamówienia.</t>
  </si>
  <si>
    <t>4. Wartość instrumentarium, które zostanie przekazane Zamawiającemu do użytkowania w ramach Pakietu nr 21 określa się na kwotę ………….. zł netto / ………….. zł brutto</t>
  </si>
  <si>
    <t>FORMULARZ ASORTYMENTOWO - CENOWY nr sprawy 50/PN/ZP/D/2024</t>
  </si>
  <si>
    <t>Nazwa i nr dokumentu dopuszczającego do obrotu</t>
  </si>
  <si>
    <t>3. Towar wskazany w Pakiecie 18 będzie dostarczany po złożeniu zamówienia.</t>
  </si>
  <si>
    <t>6. Dla towaru wskazanego w Pakiecie 15 zostanie utworzony "Bank implantów"</t>
  </si>
  <si>
    <t>m-c</t>
  </si>
  <si>
    <t>3. Wykonawca oferuje: Generator, kabel zasilający, kabel rozdzielający do elektrod czynych - 4 kanałowy, kabel elektrody biernej, tacki sterylizacyjne - 3 szt., elektordy czynne 7 szt.</t>
  </si>
  <si>
    <t>Dzierżawa aparatu o parametrach opisanych poniżej</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</si>
</sst>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_-* #,##0.00\ [$zł-415]_-;\-* #,##0.00\ [$zł-415]_-;_-* &quot;-&quot;??\ [$zł-415]_-;_-@_-"/>
    <numFmt numFmtId="165" formatCode="#,##0.00\ &quot;zł&quot;"/>
    <numFmt numFmtId="166" formatCode="[$-415]General"/>
  </numFmts>
  <fonts count="23">
    <font>
      <sz val="11"/>
      <color theme="1"/>
      <name val="Calibri"/>
      <family val="2"/>
      <scheme val="minor"/>
    </font>
    <font>
      <sz val="11"/>
      <color theme="1"/>
      <name val="Calibri"/>
      <family val="2"/>
      <scheme val="minor"/>
    </font>
    <font>
      <sz val="10"/>
      <color rgb="FF000000"/>
      <name val="Arial"/>
      <family val="2"/>
      <charset val="238"/>
    </font>
    <font>
      <sz val="11"/>
      <color theme="1"/>
      <name val="Calibri"/>
      <family val="2"/>
      <charset val="238"/>
      <scheme val="minor"/>
    </font>
    <font>
      <sz val="10"/>
      <color rgb="FF000000"/>
      <name val="Arial1"/>
      <charset val="238"/>
    </font>
    <font>
      <sz val="11"/>
      <color indexed="8"/>
      <name val="Arial"/>
      <family val="2"/>
      <charset val="238"/>
    </font>
    <font>
      <sz val="9"/>
      <color theme="1"/>
      <name val="Arial"/>
      <family val="2"/>
      <charset val="238"/>
    </font>
    <font>
      <b/>
      <sz val="9"/>
      <color theme="1"/>
      <name val="Arial"/>
      <family val="2"/>
      <charset val="238"/>
    </font>
    <font>
      <b/>
      <sz val="10"/>
      <name val="Arial"/>
      <family val="2"/>
      <charset val="238"/>
    </font>
    <font>
      <sz val="10"/>
      <name val="Arial"/>
      <family val="2"/>
      <charset val="238"/>
    </font>
    <font>
      <b/>
      <sz val="12"/>
      <color rgb="FF000000"/>
      <name val="Tahoma"/>
      <family val="2"/>
      <charset val="238"/>
    </font>
    <font>
      <b/>
      <sz val="8"/>
      <color theme="1"/>
      <name val="Tahoma"/>
      <family val="2"/>
      <charset val="238"/>
    </font>
    <font>
      <b/>
      <sz val="8"/>
      <name val="Tahoma"/>
      <family val="2"/>
      <charset val="238"/>
    </font>
    <font>
      <sz val="8"/>
      <color theme="1"/>
      <name val="Tahoma"/>
      <family val="2"/>
      <charset val="238"/>
    </font>
    <font>
      <sz val="8"/>
      <color rgb="FFFF0000"/>
      <name val="Tahoma"/>
      <family val="2"/>
      <charset val="238"/>
    </font>
    <font>
      <sz val="8"/>
      <name val="Tahoma"/>
      <family val="2"/>
      <charset val="238"/>
    </font>
    <font>
      <b/>
      <sz val="8"/>
      <color rgb="FF000000"/>
      <name val="Tahoma"/>
      <family val="2"/>
      <charset val="238"/>
    </font>
    <font>
      <sz val="8"/>
      <color rgb="FF000000"/>
      <name val="Tahoma"/>
      <family val="2"/>
      <charset val="238"/>
    </font>
    <font>
      <vertAlign val="superscript"/>
      <sz val="8"/>
      <color rgb="FF000000"/>
      <name val="Tahoma"/>
      <family val="2"/>
      <charset val="238"/>
    </font>
    <font>
      <b/>
      <sz val="8"/>
      <color theme="1"/>
      <name val="Calibri"/>
      <family val="2"/>
      <scheme val="minor"/>
    </font>
    <font>
      <sz val="8"/>
      <color theme="1"/>
      <name val="Calibri"/>
      <family val="2"/>
      <scheme val="minor"/>
    </font>
    <font>
      <sz val="9"/>
      <color theme="1"/>
      <name val="Calibri"/>
      <family val="2"/>
      <scheme val="minor"/>
    </font>
    <font>
      <sz val="9"/>
      <color theme="1"/>
      <name val="Calibri"/>
      <family val="2"/>
      <charset val="238"/>
      <scheme val="minor"/>
    </font>
  </fonts>
  <fills count="3">
    <fill>
      <patternFill patternType="none"/>
    </fill>
    <fill>
      <patternFill patternType="gray125"/>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diagonalUp="1" diagonalDown="1">
      <left style="thin">
        <color indexed="64"/>
      </left>
      <right/>
      <top style="medium">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medium">
        <color indexed="64"/>
      </left>
      <right style="medium">
        <color indexed="64"/>
      </right>
      <top/>
      <bottom style="medium">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top style="thin">
        <color auto="1"/>
      </top>
      <bottom style="thin">
        <color auto="1"/>
      </bottom>
      <diagonal/>
    </border>
    <border diagonalUp="1" diagonalDown="1">
      <left style="thin">
        <color indexed="64"/>
      </left>
      <right/>
      <top/>
      <bottom style="thin">
        <color auto="1"/>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166" fontId="4" fillId="0" borderId="0" applyBorder="0" applyProtection="0"/>
    <xf numFmtId="166" fontId="4" fillId="0" borderId="0"/>
    <xf numFmtId="0" fontId="5" fillId="0" borderId="0"/>
  </cellStyleXfs>
  <cellXfs count="214">
    <xf numFmtId="0" fontId="0" fillId="0" borderId="0" xfId="0"/>
    <xf numFmtId="0" fontId="8" fillId="0" borderId="0" xfId="0" applyFont="1" applyFill="1" applyBorder="1" applyAlignment="1">
      <alignment horizontal="left"/>
    </xf>
    <xf numFmtId="0" fontId="9" fillId="0" borderId="0" xfId="0" applyFont="1" applyFill="1" applyBorder="1" applyAlignment="1">
      <alignment horizontal="center"/>
    </xf>
    <xf numFmtId="49" fontId="11" fillId="0" borderId="20" xfId="0"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164" fontId="11" fillId="0" borderId="21" xfId="0" applyNumberFormat="1" applyFont="1" applyFill="1" applyBorder="1" applyAlignment="1">
      <alignment horizontal="center" vertical="center" wrapText="1"/>
    </xf>
    <xf numFmtId="164" fontId="11" fillId="0" borderId="21" xfId="1" applyNumberFormat="1"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3" fillId="0" borderId="0" xfId="0" applyFont="1" applyFill="1" applyAlignment="1">
      <alignment horizontal="center" vertical="center" wrapText="1"/>
    </xf>
    <xf numFmtId="49" fontId="13" fillId="0" borderId="15"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16" xfId="1"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164" fontId="13" fillId="0"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9" fontId="13" fillId="0" borderId="7" xfId="2" applyFont="1" applyFill="1" applyBorder="1" applyAlignment="1">
      <alignment horizontal="center" vertical="center" wrapText="1"/>
    </xf>
    <xf numFmtId="164" fontId="11" fillId="0" borderId="18" xfId="0" applyNumberFormat="1" applyFont="1" applyFill="1" applyBorder="1" applyAlignment="1">
      <alignment horizontal="left" vertical="center" wrapText="1"/>
    </xf>
    <xf numFmtId="164" fontId="11" fillId="0" borderId="23"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9" fontId="13" fillId="0" borderId="1" xfId="2" applyFont="1" applyFill="1" applyBorder="1" applyAlignment="1">
      <alignment horizontal="center" vertical="center" wrapText="1"/>
    </xf>
    <xf numFmtId="164" fontId="11" fillId="0" borderId="24" xfId="0" applyNumberFormat="1" applyFont="1" applyFill="1" applyBorder="1" applyAlignment="1">
      <alignment horizontal="left" vertical="center" wrapText="1"/>
    </xf>
    <xf numFmtId="49" fontId="13" fillId="0" borderId="0" xfId="0" applyNumberFormat="1" applyFont="1" applyFill="1" applyAlignment="1">
      <alignment horizontal="center" vertical="center" wrapText="1"/>
    </xf>
    <xf numFmtId="0" fontId="11" fillId="0" borderId="25" xfId="0" applyFont="1" applyFill="1" applyBorder="1" applyAlignment="1">
      <alignment horizontal="center" vertical="center" wrapText="1"/>
    </xf>
    <xf numFmtId="164" fontId="11" fillId="0" borderId="25"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164" fontId="13" fillId="0" borderId="25" xfId="0" applyNumberFormat="1" applyFont="1" applyFill="1" applyBorder="1" applyAlignment="1">
      <alignment horizontal="center" vertical="center" wrapText="1"/>
    </xf>
    <xf numFmtId="0" fontId="11" fillId="0" borderId="0" xfId="0" applyFont="1" applyFill="1" applyAlignment="1">
      <alignment vertical="top"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0" borderId="14"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64" fontId="11" fillId="0" borderId="15" xfId="0" applyNumberFormat="1" applyFont="1" applyFill="1" applyBorder="1" applyAlignment="1">
      <alignment horizontal="center" vertical="center" wrapText="1"/>
    </xf>
    <xf numFmtId="164" fontId="11" fillId="0" borderId="16" xfId="0" applyNumberFormat="1" applyFont="1" applyFill="1" applyBorder="1" applyAlignment="1">
      <alignment horizontal="center" vertical="center" wrapText="1"/>
    </xf>
    <xf numFmtId="164" fontId="11" fillId="0" borderId="17"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13" fillId="0" borderId="24" xfId="0" applyFont="1" applyFill="1" applyBorder="1" applyAlignment="1">
      <alignment horizontal="center" vertical="center" wrapText="1"/>
    </xf>
    <xf numFmtId="164" fontId="13" fillId="0" borderId="24" xfId="0" applyNumberFormat="1" applyFont="1" applyFill="1" applyBorder="1" applyAlignment="1">
      <alignment horizontal="center" vertical="center" wrapText="1"/>
    </xf>
    <xf numFmtId="164" fontId="11" fillId="0" borderId="24" xfId="0" applyNumberFormat="1" applyFont="1" applyFill="1" applyBorder="1" applyAlignment="1">
      <alignment horizontal="center" vertical="center" wrapText="1"/>
    </xf>
    <xf numFmtId="9" fontId="13" fillId="0" borderId="24" xfId="2" applyFont="1" applyFill="1" applyBorder="1" applyAlignment="1">
      <alignment horizontal="center" vertical="center" wrapText="1"/>
    </xf>
    <xf numFmtId="0" fontId="14" fillId="0" borderId="7" xfId="0" applyFont="1" applyFill="1" applyBorder="1" applyAlignment="1">
      <alignment horizontal="center" vertical="center" wrapText="1"/>
    </xf>
    <xf numFmtId="164" fontId="11" fillId="0" borderId="3" xfId="0" applyNumberFormat="1" applyFont="1" applyFill="1" applyBorder="1" applyAlignment="1">
      <alignment horizontal="left" vertical="center" wrapText="1"/>
    </xf>
    <xf numFmtId="0" fontId="11" fillId="0" borderId="0" xfId="0" applyFont="1" applyFill="1" applyAlignment="1">
      <alignment vertical="center" wrapText="1"/>
    </xf>
    <xf numFmtId="9" fontId="12" fillId="0" borderId="16" xfId="2" applyFont="1" applyFill="1" applyBorder="1" applyAlignment="1">
      <alignment horizontal="center" vertical="center" wrapText="1"/>
    </xf>
    <xf numFmtId="0" fontId="11" fillId="0" borderId="7" xfId="0" applyFont="1" applyFill="1" applyBorder="1" applyAlignment="1">
      <alignment horizontal="left" vertical="center" wrapText="1"/>
    </xf>
    <xf numFmtId="0" fontId="13" fillId="0"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164" fontId="13" fillId="0" borderId="18" xfId="0" applyNumberFormat="1" applyFont="1" applyFill="1" applyBorder="1" applyAlignment="1">
      <alignment horizontal="center" vertical="center" wrapText="1"/>
    </xf>
    <xf numFmtId="164" fontId="11" fillId="0" borderId="18" xfId="0" applyNumberFormat="1" applyFont="1" applyFill="1" applyBorder="1" applyAlignment="1">
      <alignment horizontal="center" vertical="center" wrapText="1"/>
    </xf>
    <xf numFmtId="9" fontId="13" fillId="0" borderId="18" xfId="2"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9" fontId="13" fillId="0" borderId="3"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5" fillId="0" borderId="5" xfId="0" applyFont="1" applyFill="1" applyBorder="1" applyAlignment="1">
      <alignment horizontal="left" vertical="center" wrapText="1"/>
    </xf>
    <xf numFmtId="165" fontId="13" fillId="0" borderId="7"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164" fontId="11" fillId="0" borderId="21" xfId="0" applyNumberFormat="1" applyFont="1" applyFill="1" applyBorder="1" applyAlignment="1">
      <alignment horizontal="left" vertical="center" wrapText="1"/>
    </xf>
    <xf numFmtId="0" fontId="11" fillId="0" borderId="31" xfId="0" applyFont="1" applyFill="1" applyBorder="1" applyAlignment="1">
      <alignment horizontal="center" vertical="center" wrapText="1"/>
    </xf>
    <xf numFmtId="9" fontId="11" fillId="0" borderId="31" xfId="0" applyNumberFormat="1" applyFont="1" applyFill="1" applyBorder="1" applyAlignment="1">
      <alignment horizontal="center" vertical="center" wrapText="1"/>
    </xf>
    <xf numFmtId="165" fontId="11" fillId="0" borderId="31" xfId="0" applyNumberFormat="1" applyFont="1" applyFill="1" applyBorder="1" applyAlignment="1">
      <alignment horizontal="center" vertical="center" wrapText="1"/>
    </xf>
    <xf numFmtId="164" fontId="15" fillId="0"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left" vertical="center" wrapText="1"/>
    </xf>
    <xf numFmtId="164" fontId="15"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164" fontId="11" fillId="0" borderId="35" xfId="0" applyNumberFormat="1" applyFont="1" applyFill="1" applyBorder="1" applyAlignment="1">
      <alignment horizontal="left" vertical="center" wrapText="1"/>
    </xf>
    <xf numFmtId="0" fontId="12" fillId="0" borderId="7"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3" fillId="0" borderId="7" xfId="0" applyNumberFormat="1" applyFont="1" applyFill="1" applyBorder="1" applyAlignment="1">
      <alignment horizontal="center" vertical="center" wrapText="1"/>
    </xf>
    <xf numFmtId="0" fontId="13" fillId="0" borderId="24"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1" fillId="0" borderId="0" xfId="0" applyFont="1" applyFill="1" applyAlignment="1">
      <alignment horizontal="left" vertical="center" wrapText="1"/>
    </xf>
    <xf numFmtId="0" fontId="17" fillId="0" borderId="1"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4" xfId="0" applyFont="1" applyFill="1" applyBorder="1" applyAlignment="1">
      <alignment horizontal="left" vertical="center" wrapText="1"/>
    </xf>
    <xf numFmtId="49" fontId="11" fillId="2" borderId="20" xfId="0" applyNumberFormat="1" applyFont="1" applyFill="1" applyBorder="1" applyAlignment="1">
      <alignment horizontal="center" vertical="center" wrapText="1"/>
    </xf>
    <xf numFmtId="0" fontId="11" fillId="2" borderId="21" xfId="0" applyFont="1" applyFill="1" applyBorder="1" applyAlignment="1">
      <alignment horizontal="center" vertical="center" wrapText="1"/>
    </xf>
    <xf numFmtId="164" fontId="11" fillId="2" borderId="21" xfId="0" applyNumberFormat="1" applyFont="1" applyFill="1" applyBorder="1" applyAlignment="1">
      <alignment horizontal="center" vertical="center" wrapText="1"/>
    </xf>
    <xf numFmtId="164" fontId="11" fillId="2" borderId="21" xfId="1" applyNumberFormat="1"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6" fillId="0" borderId="0" xfId="0" applyFont="1" applyFill="1" applyAlignment="1"/>
    <xf numFmtId="164" fontId="15" fillId="0" borderId="4" xfId="0" applyNumberFormat="1" applyFont="1" applyFill="1" applyBorder="1" applyAlignment="1">
      <alignment horizontal="center" vertical="center" wrapText="1"/>
    </xf>
    <xf numFmtId="164" fontId="11" fillId="0" borderId="31" xfId="0" applyNumberFormat="1" applyFont="1" applyFill="1" applyBorder="1" applyAlignment="1">
      <alignment horizontal="center" vertical="center" wrapText="1"/>
    </xf>
    <xf numFmtId="9" fontId="13" fillId="0" borderId="31" xfId="2" applyFont="1" applyFill="1" applyBorder="1" applyAlignment="1">
      <alignment horizontal="center" vertical="center" wrapText="1"/>
    </xf>
    <xf numFmtId="0" fontId="11" fillId="0" borderId="32" xfId="0" applyFont="1" applyFill="1" applyBorder="1" applyAlignment="1">
      <alignment horizontal="center" vertical="center" wrapText="1"/>
    </xf>
    <xf numFmtId="164" fontId="11" fillId="0" borderId="32" xfId="0" applyNumberFormat="1" applyFont="1" applyFill="1" applyBorder="1" applyAlignment="1">
      <alignment horizontal="center" vertical="center" wrapText="1"/>
    </xf>
    <xf numFmtId="0" fontId="11" fillId="0" borderId="36" xfId="0" applyFont="1" applyFill="1" applyBorder="1" applyAlignment="1">
      <alignment horizontal="center" vertical="center" wrapText="1"/>
    </xf>
    <xf numFmtId="0" fontId="8" fillId="0" borderId="0" xfId="0" applyFont="1" applyFill="1" applyBorder="1" applyAlignment="1">
      <alignment horizontal="center"/>
    </xf>
    <xf numFmtId="0" fontId="0" fillId="0" borderId="0" xfId="0" applyFill="1" applyAlignment="1"/>
    <xf numFmtId="0" fontId="8" fillId="0" borderId="0" xfId="0" applyFont="1" applyFill="1" applyAlignment="1"/>
    <xf numFmtId="0" fontId="13" fillId="0" borderId="0" xfId="0" applyFont="1" applyFill="1" applyAlignment="1">
      <alignment horizontal="center" vertical="center"/>
    </xf>
    <xf numFmtId="49" fontId="13" fillId="0" borderId="0" xfId="0" applyNumberFormat="1" applyFont="1" applyFill="1" applyAlignment="1">
      <alignment horizontal="center" vertical="center"/>
    </xf>
    <xf numFmtId="0" fontId="7" fillId="0" borderId="0" xfId="0" applyFont="1" applyFill="1" applyAlignment="1"/>
    <xf numFmtId="0" fontId="21" fillId="0" borderId="0" xfId="0" applyFont="1" applyFill="1" applyAlignment="1"/>
    <xf numFmtId="44" fontId="21" fillId="0" borderId="0" xfId="1" applyFont="1" applyFill="1" applyAlignment="1"/>
    <xf numFmtId="9" fontId="21" fillId="0" borderId="0" xfId="2" applyFont="1" applyFill="1" applyAlignment="1"/>
    <xf numFmtId="49" fontId="13" fillId="0" borderId="15" xfId="0"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16" xfId="0" applyNumberFormat="1" applyFont="1" applyFill="1" applyBorder="1" applyAlignment="1">
      <alignment horizontal="center" vertical="center"/>
    </xf>
    <xf numFmtId="0" fontId="13" fillId="0" borderId="16" xfId="1" applyNumberFormat="1" applyFont="1" applyFill="1" applyBorder="1" applyAlignment="1">
      <alignment horizontal="center" vertical="center"/>
    </xf>
    <xf numFmtId="0" fontId="13" fillId="0" borderId="17" xfId="0" applyFont="1" applyFill="1" applyBorder="1" applyAlignment="1">
      <alignment horizontal="center" vertical="center"/>
    </xf>
    <xf numFmtId="49" fontId="11" fillId="0" borderId="7" xfId="0" applyNumberFormat="1" applyFont="1" applyFill="1" applyBorder="1" applyAlignment="1">
      <alignment horizontal="center" vertical="center"/>
    </xf>
    <xf numFmtId="0" fontId="13" fillId="0" borderId="7" xfId="0" applyFont="1" applyFill="1" applyBorder="1" applyAlignment="1">
      <alignment horizontal="center" vertical="center"/>
    </xf>
    <xf numFmtId="0" fontId="11" fillId="0" borderId="7" xfId="0"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9" fontId="13" fillId="0" borderId="7" xfId="2" applyFont="1" applyFill="1" applyBorder="1" applyAlignment="1">
      <alignment horizontal="center" vertical="center"/>
    </xf>
    <xf numFmtId="164" fontId="11" fillId="0" borderId="18" xfId="0" applyNumberFormat="1" applyFont="1" applyFill="1" applyBorder="1" applyAlignment="1">
      <alignment horizontal="left" vertical="center"/>
    </xf>
    <xf numFmtId="164" fontId="11" fillId="0" borderId="23" xfId="0" applyNumberFormat="1" applyFont="1" applyFill="1" applyBorder="1" applyAlignment="1">
      <alignment horizontal="left" vertical="center"/>
    </xf>
    <xf numFmtId="164" fontId="13" fillId="0" borderId="0" xfId="0" applyNumberFormat="1" applyFont="1" applyFill="1" applyAlignment="1">
      <alignment horizontal="center" vertical="center"/>
    </xf>
    <xf numFmtId="49" fontId="1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64" fontId="13" fillId="0" borderId="1" xfId="0" applyNumberFormat="1" applyFont="1" applyFill="1" applyBorder="1" applyAlignment="1">
      <alignment horizontal="center" vertical="center"/>
    </xf>
    <xf numFmtId="9" fontId="13" fillId="0" borderId="1" xfId="2" applyFont="1" applyFill="1" applyBorder="1" applyAlignment="1">
      <alignment horizontal="center" vertical="center"/>
    </xf>
    <xf numFmtId="164" fontId="11" fillId="0" borderId="24" xfId="0" applyNumberFormat="1" applyFont="1" applyFill="1" applyBorder="1" applyAlignment="1">
      <alignment horizontal="left" vertical="center"/>
    </xf>
    <xf numFmtId="0" fontId="11" fillId="0" borderId="25" xfId="0" applyFont="1" applyFill="1" applyBorder="1" applyAlignment="1">
      <alignment horizontal="center" vertical="center"/>
    </xf>
    <xf numFmtId="164" fontId="11" fillId="0" borderId="25" xfId="0" applyNumberFormat="1" applyFont="1" applyFill="1" applyBorder="1" applyAlignment="1">
      <alignment horizontal="center" vertical="center"/>
    </xf>
    <xf numFmtId="0" fontId="11" fillId="0" borderId="26" xfId="0" applyFont="1" applyFill="1" applyBorder="1" applyAlignment="1">
      <alignment horizontal="center" vertical="center"/>
    </xf>
    <xf numFmtId="164" fontId="13" fillId="0" borderId="25" xfId="0" applyNumberFormat="1" applyFont="1" applyFill="1" applyBorder="1" applyAlignment="1">
      <alignment horizontal="center" vertical="center"/>
    </xf>
    <xf numFmtId="0" fontId="11" fillId="0" borderId="0" xfId="0"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vertical="top"/>
    </xf>
    <xf numFmtId="165" fontId="11" fillId="0" borderId="0" xfId="0" applyNumberFormat="1" applyFont="1" applyFill="1" applyBorder="1" applyAlignment="1">
      <alignment horizontal="center" vertical="center"/>
    </xf>
    <xf numFmtId="9" fontId="12" fillId="0" borderId="0" xfId="2" applyNumberFormat="1" applyFont="1" applyFill="1" applyBorder="1" applyAlignment="1">
      <alignment horizontal="center" vertical="center"/>
    </xf>
    <xf numFmtId="0" fontId="11" fillId="0" borderId="0" xfId="0" applyFont="1" applyFill="1" applyAlignment="1">
      <alignment vertical="center"/>
    </xf>
    <xf numFmtId="164" fontId="11" fillId="0" borderId="15" xfId="0" applyNumberFormat="1" applyFont="1" applyFill="1" applyBorder="1" applyAlignment="1">
      <alignment horizontal="center" vertical="center"/>
    </xf>
    <xf numFmtId="164" fontId="11" fillId="0" borderId="16" xfId="0" applyNumberFormat="1" applyFont="1" applyFill="1" applyBorder="1" applyAlignment="1">
      <alignment horizontal="center" vertical="center"/>
    </xf>
    <xf numFmtId="9" fontId="12" fillId="0" borderId="16" xfId="2" applyFont="1" applyFill="1" applyBorder="1" applyAlignment="1">
      <alignment horizontal="center" vertical="center"/>
    </xf>
    <xf numFmtId="164" fontId="11" fillId="0" borderId="17" xfId="0" applyNumberFormat="1" applyFont="1" applyFill="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165" fontId="11" fillId="0" borderId="0" xfId="2" applyNumberFormat="1" applyFont="1" applyFill="1" applyBorder="1" applyAlignment="1">
      <alignment horizontal="center" vertical="center"/>
    </xf>
    <xf numFmtId="0" fontId="16" fillId="0" borderId="32" xfId="0" applyFont="1" applyFill="1" applyBorder="1" applyAlignment="1">
      <alignment horizontal="center" vertical="center"/>
    </xf>
    <xf numFmtId="0" fontId="16" fillId="0" borderId="32"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3" fillId="0" borderId="0" xfId="0" applyFont="1" applyFill="1" applyBorder="1" applyAlignment="1">
      <alignment horizontal="center" vertical="center"/>
    </xf>
    <xf numFmtId="14" fontId="13" fillId="0" borderId="0" xfId="0" applyNumberFormat="1" applyFont="1" applyFill="1" applyBorder="1" applyAlignment="1">
      <alignment horizontal="center" vertical="center"/>
    </xf>
    <xf numFmtId="164" fontId="13" fillId="0" borderId="1" xfId="0" applyNumberFormat="1" applyFont="1" applyFill="1" applyBorder="1" applyAlignment="1">
      <alignment horizontal="right" vertical="center" wrapText="1"/>
    </xf>
    <xf numFmtId="164" fontId="13" fillId="0" borderId="7" xfId="0" applyNumberFormat="1" applyFont="1" applyFill="1" applyBorder="1" applyAlignment="1">
      <alignment horizontal="right" vertical="center" wrapText="1"/>
    </xf>
    <xf numFmtId="44" fontId="20" fillId="0" borderId="4" xfId="0" applyNumberFormat="1" applyFont="1" applyFill="1" applyBorder="1" applyAlignment="1">
      <alignment horizontal="right" vertical="center" wrapText="1"/>
    </xf>
    <xf numFmtId="9" fontId="12" fillId="0" borderId="16" xfId="2" applyNumberFormat="1" applyFont="1" applyFill="1" applyBorder="1" applyAlignment="1">
      <alignment horizontal="center" vertical="center"/>
    </xf>
    <xf numFmtId="0" fontId="16" fillId="0" borderId="0" xfId="0" applyFont="1" applyFill="1" applyAlignment="1"/>
    <xf numFmtId="0" fontId="16" fillId="0" borderId="0" xfId="0" applyFont="1" applyFill="1" applyAlignment="1">
      <alignment horizontal="left" vertical="center"/>
    </xf>
    <xf numFmtId="0" fontId="10" fillId="0" borderId="0" xfId="0" applyFont="1" applyFill="1" applyAlignment="1"/>
    <xf numFmtId="165" fontId="11" fillId="0" borderId="11" xfId="0" applyNumberFormat="1" applyFont="1" applyFill="1" applyBorder="1" applyAlignment="1">
      <alignment horizontal="center" vertical="center" wrapText="1"/>
    </xf>
    <xf numFmtId="165" fontId="11" fillId="0" borderId="12" xfId="0" applyNumberFormat="1" applyFont="1" applyFill="1" applyBorder="1" applyAlignment="1">
      <alignment horizontal="center" vertical="center" wrapText="1"/>
    </xf>
    <xf numFmtId="165" fontId="11" fillId="0" borderId="12" xfId="2" applyNumberFormat="1" applyFont="1" applyFill="1" applyBorder="1" applyAlignment="1">
      <alignment horizontal="center" vertical="center" wrapText="1"/>
    </xf>
    <xf numFmtId="165" fontId="11" fillId="0" borderId="13" xfId="0" applyNumberFormat="1" applyFont="1" applyFill="1" applyBorder="1" applyAlignment="1">
      <alignment horizontal="center" vertical="center" wrapText="1"/>
    </xf>
    <xf numFmtId="9" fontId="12" fillId="0" borderId="16" xfId="2" applyNumberFormat="1" applyFont="1" applyFill="1" applyBorder="1" applyAlignment="1">
      <alignment horizontal="center" vertical="center" wrapText="1"/>
    </xf>
    <xf numFmtId="0" fontId="11" fillId="0" borderId="0" xfId="0" applyFont="1" applyFill="1" applyAlignment="1">
      <alignment horizontal="left" vertical="top"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0" xfId="0" applyFont="1" applyFill="1" applyAlignment="1">
      <alignment horizontal="left"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1"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6" fillId="0" borderId="0" xfId="0" applyFont="1" applyFill="1" applyAlignment="1"/>
    <xf numFmtId="0" fontId="22" fillId="0" borderId="0" xfId="0" applyFont="1" applyFill="1" applyAlignment="1"/>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0" xfId="0" applyFont="1" applyFill="1" applyAlignment="1">
      <alignment horizontal="left" vertical="center"/>
    </xf>
  </cellXfs>
  <cellStyles count="8">
    <cellStyle name="Excel Built-in Explanatory Text" xfId="7"/>
    <cellStyle name="Excel Built-in Normal" xfId="5"/>
    <cellStyle name="Excel Built-in Normal 1" xfId="6"/>
    <cellStyle name="Normal 3" xfId="4"/>
    <cellStyle name="Normalny" xfId="0" builtinId="0"/>
    <cellStyle name="Normalny 2" xfId="3"/>
    <cellStyle name="Procentowy" xfId="2" builtinId="5"/>
    <cellStyle name="Walutowy"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3"/>
  <sheetViews>
    <sheetView tabSelected="1" zoomScale="70" zoomScaleNormal="70" workbookViewId="0">
      <pane ySplit="11" topLeftCell="A398" activePane="bottomLeft" state="frozen"/>
      <selection pane="bottomLeft" activeCell="P694" sqref="P694"/>
    </sheetView>
  </sheetViews>
  <sheetFormatPr defaultColWidth="9.109375" defaultRowHeight="16.2" customHeight="1"/>
  <cols>
    <col min="1" max="1" width="5.109375" style="113" customWidth="1"/>
    <col min="2" max="2" width="75.77734375" style="112" customWidth="1"/>
    <col min="3" max="3" width="6.109375" style="112" customWidth="1"/>
    <col min="4" max="4" width="9.44140625" style="112" customWidth="1"/>
    <col min="5" max="5" width="7.44140625" style="112" customWidth="1"/>
    <col min="6" max="6" width="13.109375" style="112" bestFit="1" customWidth="1"/>
    <col min="7" max="7" width="14" style="112" bestFit="1" customWidth="1"/>
    <col min="8" max="8" width="15.77734375" style="112" customWidth="1"/>
    <col min="9" max="9" width="18.5546875" style="112" customWidth="1"/>
    <col min="10" max="10" width="19.109375" style="112" customWidth="1"/>
    <col min="11" max="11" width="19.6640625" style="112" customWidth="1"/>
    <col min="12" max="12" width="16.77734375" style="112" customWidth="1"/>
    <col min="13" max="13" width="19.5546875" style="112" customWidth="1"/>
    <col min="14" max="14" width="17.77734375" style="112" customWidth="1"/>
    <col min="15" max="16" width="18.77734375" style="112" customWidth="1"/>
    <col min="17" max="17" width="18.21875" style="112" customWidth="1"/>
    <col min="18" max="19" width="25.44140625" style="112" bestFit="1" customWidth="1"/>
    <col min="20" max="20" width="20" style="112" bestFit="1" customWidth="1"/>
    <col min="21" max="21" width="14.5546875" style="112" bestFit="1" customWidth="1"/>
    <col min="22" max="22" width="10.88671875" style="112" bestFit="1" customWidth="1"/>
    <col min="23" max="23" width="14.88671875" style="112" bestFit="1" customWidth="1"/>
    <col min="24" max="24" width="10.33203125" style="112" bestFit="1" customWidth="1"/>
    <col min="25" max="25" width="13.109375" style="112" bestFit="1" customWidth="1"/>
    <col min="26" max="16384" width="9.109375" style="112"/>
  </cols>
  <sheetData>
    <row r="1" spans="1:19" ht="16.2" customHeight="1">
      <c r="A1" s="1" t="s">
        <v>511</v>
      </c>
      <c r="B1" s="109"/>
      <c r="C1" s="109"/>
      <c r="D1" s="109"/>
      <c r="E1" s="110"/>
      <c r="F1" s="2"/>
      <c r="G1" s="111" t="s">
        <v>81</v>
      </c>
    </row>
    <row r="3" spans="1:19" ht="16.2" customHeight="1">
      <c r="B3" s="114" t="s">
        <v>82</v>
      </c>
      <c r="C3" s="115"/>
      <c r="D3" s="115"/>
      <c r="E3" s="115"/>
      <c r="F3" s="115"/>
      <c r="G3" s="115"/>
      <c r="H3" s="116"/>
      <c r="I3" s="117"/>
    </row>
    <row r="4" spans="1:19" ht="16.2" customHeight="1">
      <c r="B4" s="102" t="s">
        <v>83</v>
      </c>
      <c r="C4" s="115"/>
      <c r="D4" s="115"/>
      <c r="E4" s="115"/>
      <c r="F4" s="115"/>
      <c r="G4" s="115"/>
      <c r="H4" s="116"/>
      <c r="I4" s="117"/>
    </row>
    <row r="5" spans="1:19" ht="16.2" customHeight="1">
      <c r="B5" s="205" t="s">
        <v>84</v>
      </c>
      <c r="C5" s="206"/>
      <c r="D5" s="206"/>
      <c r="E5" s="206"/>
      <c r="F5" s="206"/>
      <c r="G5" s="206"/>
      <c r="H5" s="206"/>
      <c r="I5" s="206"/>
    </row>
    <row r="6" spans="1:19" ht="16.2" customHeight="1">
      <c r="B6" s="102" t="s">
        <v>85</v>
      </c>
      <c r="C6" s="115"/>
      <c r="D6" s="115"/>
      <c r="E6" s="115"/>
      <c r="F6" s="115"/>
      <c r="G6" s="115"/>
      <c r="H6" s="116"/>
      <c r="I6" s="117"/>
    </row>
    <row r="7" spans="1:19" ht="16.2" customHeight="1">
      <c r="B7" s="102" t="s">
        <v>86</v>
      </c>
      <c r="C7" s="115"/>
      <c r="D7" s="115"/>
      <c r="E7" s="115"/>
      <c r="F7" s="115"/>
      <c r="G7" s="115"/>
      <c r="H7" s="116"/>
      <c r="I7" s="117"/>
    </row>
    <row r="8" spans="1:19" ht="16.2" customHeight="1">
      <c r="B8" s="102" t="s">
        <v>87</v>
      </c>
      <c r="C8" s="115"/>
      <c r="D8" s="115"/>
      <c r="E8" s="115"/>
      <c r="F8" s="115"/>
      <c r="G8" s="115"/>
      <c r="H8" s="116"/>
      <c r="I8" s="117"/>
    </row>
    <row r="9" spans="1:19" ht="16.2" customHeight="1">
      <c r="B9" s="114" t="s">
        <v>88</v>
      </c>
      <c r="C9" s="115"/>
      <c r="D9" s="115"/>
      <c r="E9" s="115"/>
      <c r="F9" s="115"/>
      <c r="G9" s="115"/>
      <c r="H9" s="116"/>
      <c r="I9" s="117"/>
    </row>
    <row r="10" spans="1:19" ht="16.2" customHeight="1" thickBot="1"/>
    <row r="11" spans="1:19" ht="54" customHeight="1">
      <c r="A11" s="96" t="s">
        <v>89</v>
      </c>
      <c r="B11" s="97" t="s">
        <v>0</v>
      </c>
      <c r="C11" s="97" t="s">
        <v>1</v>
      </c>
      <c r="D11" s="97" t="s">
        <v>90</v>
      </c>
      <c r="E11" s="97" t="s">
        <v>91</v>
      </c>
      <c r="F11" s="97" t="s">
        <v>92</v>
      </c>
      <c r="G11" s="97" t="s">
        <v>2</v>
      </c>
      <c r="H11" s="97" t="s">
        <v>3</v>
      </c>
      <c r="I11" s="97" t="s">
        <v>512</v>
      </c>
      <c r="J11" s="98" t="s">
        <v>4</v>
      </c>
      <c r="K11" s="99" t="s">
        <v>6</v>
      </c>
      <c r="L11" s="97" t="s">
        <v>5</v>
      </c>
      <c r="M11" s="98" t="s">
        <v>7</v>
      </c>
      <c r="N11" s="97" t="s">
        <v>8</v>
      </c>
      <c r="O11" s="100" t="s">
        <v>20</v>
      </c>
      <c r="P11" s="97" t="s">
        <v>49</v>
      </c>
      <c r="Q11" s="101" t="s">
        <v>94</v>
      </c>
      <c r="R11" s="9"/>
    </row>
    <row r="12" spans="1:19" ht="16.2" customHeight="1" thickBot="1">
      <c r="A12" s="118">
        <v>1</v>
      </c>
      <c r="B12" s="119">
        <v>2</v>
      </c>
      <c r="C12" s="119">
        <v>3</v>
      </c>
      <c r="D12" s="119">
        <v>4</v>
      </c>
      <c r="E12" s="119">
        <v>5</v>
      </c>
      <c r="F12" s="119">
        <v>6</v>
      </c>
      <c r="G12" s="119">
        <v>7</v>
      </c>
      <c r="H12" s="120">
        <v>8</v>
      </c>
      <c r="I12" s="120">
        <v>9</v>
      </c>
      <c r="J12" s="121">
        <v>10</v>
      </c>
      <c r="K12" s="121" t="s">
        <v>95</v>
      </c>
      <c r="L12" s="120">
        <v>12</v>
      </c>
      <c r="M12" s="119" t="s">
        <v>96</v>
      </c>
      <c r="N12" s="119">
        <v>14</v>
      </c>
      <c r="O12" s="119">
        <v>15</v>
      </c>
      <c r="P12" s="119" t="s">
        <v>97</v>
      </c>
      <c r="Q12" s="122" t="s">
        <v>98</v>
      </c>
    </row>
    <row r="13" spans="1:19" ht="16.2" customHeight="1" thickBot="1">
      <c r="A13" s="207" t="s">
        <v>41</v>
      </c>
      <c r="B13" s="208"/>
      <c r="C13" s="208"/>
      <c r="D13" s="208"/>
      <c r="E13" s="208"/>
      <c r="F13" s="208"/>
      <c r="G13" s="208"/>
      <c r="H13" s="208"/>
      <c r="I13" s="208"/>
      <c r="J13" s="208"/>
      <c r="K13" s="208"/>
      <c r="L13" s="208"/>
      <c r="M13" s="208"/>
      <c r="N13" s="208"/>
      <c r="O13" s="208"/>
      <c r="P13" s="208"/>
      <c r="Q13" s="209"/>
    </row>
    <row r="14" spans="1:19" ht="86.4" customHeight="1">
      <c r="A14" s="123" t="s">
        <v>9</v>
      </c>
      <c r="B14" s="16" t="s">
        <v>99</v>
      </c>
      <c r="C14" s="124" t="s">
        <v>10</v>
      </c>
      <c r="D14" s="124">
        <v>2</v>
      </c>
      <c r="E14" s="125">
        <v>5</v>
      </c>
      <c r="F14" s="124"/>
      <c r="G14" s="124"/>
      <c r="H14" s="124"/>
      <c r="I14" s="124"/>
      <c r="J14" s="126"/>
      <c r="K14" s="127">
        <f>ROUND(E14*J14,2)</f>
        <v>0</v>
      </c>
      <c r="L14" s="128"/>
      <c r="M14" s="127">
        <f>ROUND(K14+K14*L14,2)</f>
        <v>0</v>
      </c>
      <c r="N14" s="124"/>
      <c r="O14" s="129"/>
      <c r="P14" s="130"/>
      <c r="Q14" s="129"/>
      <c r="S14" s="131"/>
    </row>
    <row r="15" spans="1:19" ht="78.599999999999994" customHeight="1">
      <c r="A15" s="132" t="s">
        <v>11</v>
      </c>
      <c r="B15" s="25" t="s">
        <v>100</v>
      </c>
      <c r="C15" s="133" t="s">
        <v>10</v>
      </c>
      <c r="D15" s="124">
        <v>8</v>
      </c>
      <c r="E15" s="125">
        <v>20</v>
      </c>
      <c r="F15" s="133"/>
      <c r="G15" s="133"/>
      <c r="H15" s="133"/>
      <c r="I15" s="133"/>
      <c r="J15" s="134"/>
      <c r="K15" s="127">
        <f>ROUND(E15*J15,2)</f>
        <v>0</v>
      </c>
      <c r="L15" s="135"/>
      <c r="M15" s="127">
        <f>ROUND(K15+K15*L15,2)</f>
        <v>0</v>
      </c>
      <c r="N15" s="133"/>
      <c r="O15" s="136"/>
      <c r="P15" s="136"/>
      <c r="Q15" s="136"/>
      <c r="S15" s="131"/>
    </row>
    <row r="16" spans="1:19" ht="16.2" customHeight="1" thickBot="1">
      <c r="J16" s="137" t="s">
        <v>80</v>
      </c>
      <c r="K16" s="138">
        <f>SUM(K14:K15)</f>
        <v>0</v>
      </c>
      <c r="L16" s="139"/>
      <c r="M16" s="138">
        <f>SUM(M14:M15)</f>
        <v>0</v>
      </c>
      <c r="O16" s="137" t="s">
        <v>80</v>
      </c>
      <c r="P16" s="140">
        <f>SUM(P14:P15)</f>
        <v>0</v>
      </c>
      <c r="Q16" s="140">
        <f>SUM(Q14:Q15)</f>
        <v>0</v>
      </c>
    </row>
    <row r="17" spans="1:19" ht="16.2" customHeight="1">
      <c r="J17" s="141"/>
      <c r="K17" s="142"/>
      <c r="L17" s="141"/>
      <c r="M17" s="142"/>
      <c r="O17" s="141"/>
      <c r="P17" s="143"/>
      <c r="Q17" s="143"/>
    </row>
    <row r="18" spans="1:19" ht="16.2" customHeight="1" thickBot="1">
      <c r="B18" s="144"/>
    </row>
    <row r="19" spans="1:19" ht="16.2" customHeight="1">
      <c r="B19" s="145"/>
      <c r="J19" s="210" t="s">
        <v>41</v>
      </c>
      <c r="K19" s="211"/>
      <c r="L19" s="211"/>
      <c r="M19" s="211"/>
      <c r="N19" s="211"/>
      <c r="O19" s="211"/>
      <c r="P19" s="212"/>
      <c r="Q19" s="141"/>
      <c r="R19" s="141"/>
      <c r="S19" s="141"/>
    </row>
    <row r="20" spans="1:19" ht="34.799999999999997" customHeight="1">
      <c r="B20" s="145"/>
      <c r="J20" s="38" t="s">
        <v>47</v>
      </c>
      <c r="K20" s="39" t="s">
        <v>48</v>
      </c>
      <c r="L20" s="40" t="s">
        <v>20</v>
      </c>
      <c r="M20" s="41" t="s">
        <v>49</v>
      </c>
      <c r="N20" s="39" t="s">
        <v>50</v>
      </c>
      <c r="O20" s="41" t="s">
        <v>51</v>
      </c>
      <c r="P20" s="42" t="s">
        <v>52</v>
      </c>
      <c r="Q20" s="146"/>
      <c r="R20" s="146"/>
      <c r="S20" s="146"/>
    </row>
    <row r="21" spans="1:19" ht="16.2" customHeight="1" thickBot="1">
      <c r="B21" s="144"/>
      <c r="J21" s="149">
        <f>K16</f>
        <v>0</v>
      </c>
      <c r="K21" s="150">
        <f>M16</f>
        <v>0</v>
      </c>
      <c r="L21" s="166">
        <v>0.3</v>
      </c>
      <c r="M21" s="150">
        <f>ROUND(J21*L21,2)</f>
        <v>0</v>
      </c>
      <c r="N21" s="150">
        <f>ROUND(K21*L21,2)</f>
        <v>0</v>
      </c>
      <c r="O21" s="150">
        <f>ROUND(J21+M21,2)</f>
        <v>0</v>
      </c>
      <c r="P21" s="152">
        <f>ROUND(K21+N21,2)</f>
        <v>0</v>
      </c>
      <c r="Q21" s="142"/>
      <c r="R21" s="142"/>
      <c r="S21" s="142"/>
    </row>
    <row r="22" spans="1:19" ht="16.2" customHeight="1">
      <c r="B22" s="144"/>
      <c r="J22" s="142"/>
      <c r="K22" s="142"/>
      <c r="L22" s="147"/>
      <c r="M22" s="142"/>
      <c r="N22" s="142"/>
      <c r="O22" s="142"/>
      <c r="P22" s="142"/>
      <c r="Q22" s="142"/>
      <c r="R22" s="142"/>
      <c r="S22" s="142"/>
    </row>
    <row r="23" spans="1:19" ht="16.2" customHeight="1">
      <c r="B23" s="167" t="s">
        <v>448</v>
      </c>
      <c r="J23" s="142"/>
      <c r="K23" s="142"/>
      <c r="L23" s="147"/>
      <c r="M23" s="142"/>
      <c r="N23" s="142"/>
      <c r="O23" s="142"/>
      <c r="P23" s="142"/>
      <c r="Q23" s="142"/>
      <c r="R23" s="142"/>
      <c r="S23" s="142"/>
    </row>
    <row r="24" spans="1:19" ht="16.2" customHeight="1">
      <c r="B24" s="167" t="s">
        <v>449</v>
      </c>
      <c r="J24" s="142"/>
      <c r="K24" s="142"/>
      <c r="L24" s="147"/>
      <c r="M24" s="142"/>
      <c r="N24" s="142"/>
      <c r="O24" s="142"/>
      <c r="P24" s="142"/>
      <c r="Q24" s="142"/>
      <c r="R24" s="142"/>
      <c r="S24" s="142"/>
    </row>
    <row r="25" spans="1:19" ht="16.2" customHeight="1">
      <c r="B25" s="167" t="s">
        <v>450</v>
      </c>
      <c r="J25" s="142"/>
      <c r="K25" s="142"/>
      <c r="L25" s="147"/>
      <c r="M25" s="142"/>
      <c r="N25" s="142"/>
      <c r="O25" s="142"/>
      <c r="P25" s="142"/>
      <c r="Q25" s="142"/>
      <c r="R25" s="142"/>
      <c r="S25" s="142"/>
    </row>
    <row r="29" spans="1:19" ht="16.2" customHeight="1" thickBot="1"/>
    <row r="30" spans="1:19" ht="52.2" customHeight="1">
      <c r="A30" s="3" t="s">
        <v>89</v>
      </c>
      <c r="B30" s="4" t="s">
        <v>0</v>
      </c>
      <c r="C30" s="4" t="s">
        <v>1</v>
      </c>
      <c r="D30" s="4" t="s">
        <v>90</v>
      </c>
      <c r="E30" s="4" t="s">
        <v>91</v>
      </c>
      <c r="F30" s="4" t="s">
        <v>92</v>
      </c>
      <c r="G30" s="4" t="s">
        <v>2</v>
      </c>
      <c r="H30" s="4" t="s">
        <v>3</v>
      </c>
      <c r="I30" s="4" t="s">
        <v>93</v>
      </c>
      <c r="J30" s="5" t="s">
        <v>4</v>
      </c>
      <c r="K30" s="6" t="s">
        <v>6</v>
      </c>
      <c r="L30" s="4" t="s">
        <v>5</v>
      </c>
      <c r="M30" s="5" t="s">
        <v>7</v>
      </c>
      <c r="N30" s="4" t="s">
        <v>8</v>
      </c>
      <c r="O30" s="7" t="s">
        <v>20</v>
      </c>
      <c r="P30" s="4" t="s">
        <v>49</v>
      </c>
      <c r="Q30" s="8" t="s">
        <v>94</v>
      </c>
      <c r="R30" s="9"/>
    </row>
    <row r="31" spans="1:19" ht="16.2" customHeight="1" thickBot="1">
      <c r="A31" s="10">
        <v>1</v>
      </c>
      <c r="B31" s="11">
        <v>2</v>
      </c>
      <c r="C31" s="11">
        <v>3</v>
      </c>
      <c r="D31" s="11">
        <v>4</v>
      </c>
      <c r="E31" s="11">
        <v>5</v>
      </c>
      <c r="F31" s="11">
        <v>6</v>
      </c>
      <c r="G31" s="11">
        <v>7</v>
      </c>
      <c r="H31" s="12">
        <v>8</v>
      </c>
      <c r="I31" s="12">
        <v>9</v>
      </c>
      <c r="J31" s="13">
        <v>10</v>
      </c>
      <c r="K31" s="13" t="s">
        <v>95</v>
      </c>
      <c r="L31" s="12">
        <v>12</v>
      </c>
      <c r="M31" s="11" t="s">
        <v>96</v>
      </c>
      <c r="N31" s="11">
        <v>14</v>
      </c>
      <c r="O31" s="11">
        <v>15</v>
      </c>
      <c r="P31" s="11" t="s">
        <v>97</v>
      </c>
      <c r="Q31" s="14" t="s">
        <v>98</v>
      </c>
      <c r="R31" s="9"/>
    </row>
    <row r="32" spans="1:19" ht="16.2" customHeight="1" thickBot="1">
      <c r="A32" s="179" t="s">
        <v>53</v>
      </c>
      <c r="B32" s="180"/>
      <c r="C32" s="180"/>
      <c r="D32" s="180"/>
      <c r="E32" s="180"/>
      <c r="F32" s="180"/>
      <c r="G32" s="180"/>
      <c r="H32" s="180"/>
      <c r="I32" s="180"/>
      <c r="J32" s="180"/>
      <c r="K32" s="180"/>
      <c r="L32" s="180"/>
      <c r="M32" s="180"/>
      <c r="N32" s="180"/>
      <c r="O32" s="180"/>
      <c r="P32" s="180"/>
      <c r="Q32" s="181"/>
      <c r="R32" s="9"/>
    </row>
    <row r="33" spans="1:19" ht="148.19999999999999" customHeight="1">
      <c r="A33" s="15" t="s">
        <v>9</v>
      </c>
      <c r="B33" s="16" t="s">
        <v>101</v>
      </c>
      <c r="C33" s="48"/>
      <c r="D33" s="48"/>
      <c r="E33" s="48"/>
      <c r="F33" s="48"/>
      <c r="G33" s="48"/>
      <c r="H33" s="48"/>
      <c r="I33" s="48"/>
      <c r="J33" s="49"/>
      <c r="K33" s="50"/>
      <c r="L33" s="51"/>
      <c r="M33" s="50"/>
      <c r="N33" s="48"/>
      <c r="O33" s="30"/>
      <c r="P33" s="30"/>
      <c r="Q33" s="30"/>
      <c r="R33" s="9"/>
    </row>
    <row r="34" spans="1:19" ht="16.2" customHeight="1">
      <c r="A34" s="24" t="s">
        <v>27</v>
      </c>
      <c r="B34" s="25" t="s">
        <v>102</v>
      </c>
      <c r="C34" s="26" t="s">
        <v>10</v>
      </c>
      <c r="D34" s="26">
        <f>ROUNDUP(E34*0.5,0)</f>
        <v>25</v>
      </c>
      <c r="E34" s="39">
        <v>50</v>
      </c>
      <c r="F34" s="26"/>
      <c r="G34" s="26"/>
      <c r="H34" s="26"/>
      <c r="I34" s="26"/>
      <c r="J34" s="27"/>
      <c r="K34" s="28">
        <f t="shared" ref="K34:K35" si="0">ROUND(E34*J34,2)</f>
        <v>0</v>
      </c>
      <c r="L34" s="29"/>
      <c r="M34" s="28">
        <f t="shared" ref="M34:M35" si="1">ROUND(K34+K34*L34,2)</f>
        <v>0</v>
      </c>
      <c r="N34" s="52"/>
      <c r="O34" s="53"/>
      <c r="P34" s="53"/>
      <c r="Q34" s="53"/>
      <c r="R34" s="9"/>
      <c r="S34" s="131"/>
    </row>
    <row r="35" spans="1:19" ht="16.2" customHeight="1">
      <c r="A35" s="24" t="s">
        <v>28</v>
      </c>
      <c r="B35" s="25" t="s">
        <v>103</v>
      </c>
      <c r="C35" s="26" t="s">
        <v>10</v>
      </c>
      <c r="D35" s="26">
        <f>ROUNDUP(E35*0.5,0)</f>
        <v>100</v>
      </c>
      <c r="E35" s="39">
        <v>200</v>
      </c>
      <c r="F35" s="26"/>
      <c r="G35" s="26"/>
      <c r="H35" s="26"/>
      <c r="I35" s="26"/>
      <c r="J35" s="27"/>
      <c r="K35" s="28">
        <f t="shared" si="0"/>
        <v>0</v>
      </c>
      <c r="L35" s="29"/>
      <c r="M35" s="28">
        <f t="shared" si="1"/>
        <v>0</v>
      </c>
      <c r="N35" s="52"/>
      <c r="O35" s="53"/>
      <c r="P35" s="53"/>
      <c r="Q35" s="53"/>
      <c r="R35" s="9"/>
      <c r="S35" s="131"/>
    </row>
    <row r="36" spans="1:19" ht="16.2" customHeight="1" thickBot="1">
      <c r="A36" s="31"/>
      <c r="B36" s="9"/>
      <c r="C36" s="9"/>
      <c r="D36" s="9"/>
      <c r="E36" s="9"/>
      <c r="F36" s="9"/>
      <c r="G36" s="9"/>
      <c r="H36" s="9"/>
      <c r="I36" s="9"/>
      <c r="J36" s="32" t="s">
        <v>80</v>
      </c>
      <c r="K36" s="33">
        <f>SUM(K33:K35)</f>
        <v>0</v>
      </c>
      <c r="L36" s="34"/>
      <c r="M36" s="33">
        <f>SUM(M33:M35)</f>
        <v>0</v>
      </c>
      <c r="N36" s="9"/>
      <c r="O36" s="32" t="s">
        <v>80</v>
      </c>
      <c r="P36" s="35">
        <f>SUM(P35:P35)</f>
        <v>0</v>
      </c>
      <c r="Q36" s="35">
        <f>SUM(Q35:Q35)</f>
        <v>0</v>
      </c>
      <c r="R36" s="9"/>
    </row>
    <row r="37" spans="1:19" ht="16.2" customHeight="1">
      <c r="J37" s="141"/>
      <c r="K37" s="142"/>
      <c r="L37" s="141"/>
      <c r="M37" s="142"/>
      <c r="O37" s="141"/>
      <c r="P37" s="143"/>
      <c r="Q37" s="143"/>
    </row>
    <row r="38" spans="1:19" ht="16.2" customHeight="1" thickBot="1">
      <c r="B38" s="213"/>
      <c r="C38" s="213"/>
      <c r="D38" s="213"/>
      <c r="E38" s="213"/>
      <c r="F38" s="213"/>
      <c r="G38" s="213"/>
    </row>
    <row r="39" spans="1:19" ht="16.2" customHeight="1">
      <c r="B39" s="148"/>
      <c r="C39" s="148"/>
      <c r="D39" s="148"/>
      <c r="E39" s="148"/>
      <c r="F39" s="148"/>
      <c r="G39" s="148"/>
      <c r="J39" s="210" t="s">
        <v>53</v>
      </c>
      <c r="K39" s="211"/>
      <c r="L39" s="211"/>
      <c r="M39" s="211"/>
      <c r="N39" s="211"/>
      <c r="O39" s="211"/>
      <c r="P39" s="212"/>
      <c r="Q39" s="141"/>
      <c r="R39" s="141"/>
      <c r="S39" s="141"/>
    </row>
    <row r="40" spans="1:19" ht="34.200000000000003" customHeight="1">
      <c r="B40" s="148"/>
      <c r="C40" s="148"/>
      <c r="D40" s="148"/>
      <c r="E40" s="148"/>
      <c r="F40" s="148"/>
      <c r="G40" s="148"/>
      <c r="J40" s="38" t="s">
        <v>47</v>
      </c>
      <c r="K40" s="39" t="s">
        <v>48</v>
      </c>
      <c r="L40" s="40" t="s">
        <v>20</v>
      </c>
      <c r="M40" s="41" t="s">
        <v>49</v>
      </c>
      <c r="N40" s="39" t="s">
        <v>50</v>
      </c>
      <c r="O40" s="41" t="s">
        <v>51</v>
      </c>
      <c r="P40" s="42" t="s">
        <v>52</v>
      </c>
      <c r="Q40" s="146"/>
      <c r="R40" s="146"/>
      <c r="S40" s="146"/>
    </row>
    <row r="41" spans="1:19" ht="16.2" customHeight="1" thickBot="1">
      <c r="B41" s="145"/>
      <c r="J41" s="149">
        <f>K36</f>
        <v>0</v>
      </c>
      <c r="K41" s="150">
        <f>M36</f>
        <v>0</v>
      </c>
      <c r="L41" s="151">
        <v>0.3</v>
      </c>
      <c r="M41" s="150">
        <f>ROUND(J41*L41,2)</f>
        <v>0</v>
      </c>
      <c r="N41" s="150">
        <f>ROUND(K41*L41,2)</f>
        <v>0</v>
      </c>
      <c r="O41" s="150">
        <f>ROUND(J41+M41,2)</f>
        <v>0</v>
      </c>
      <c r="P41" s="152">
        <f>ROUND(K41+N41,2)</f>
        <v>0</v>
      </c>
      <c r="Q41" s="142"/>
      <c r="R41" s="142"/>
      <c r="S41" s="142"/>
    </row>
    <row r="42" spans="1:19" ht="16.2" customHeight="1">
      <c r="B42" s="145"/>
    </row>
    <row r="43" spans="1:19" ht="16.2" customHeight="1">
      <c r="B43" s="167" t="s">
        <v>451</v>
      </c>
    </row>
    <row r="44" spans="1:19" ht="16.2" customHeight="1">
      <c r="B44" s="167" t="s">
        <v>452</v>
      </c>
    </row>
    <row r="45" spans="1:19" ht="16.2" customHeight="1">
      <c r="B45" s="167" t="s">
        <v>453</v>
      </c>
    </row>
    <row r="46" spans="1:19" ht="16.2" customHeight="1">
      <c r="B46" s="167" t="s">
        <v>454</v>
      </c>
    </row>
    <row r="47" spans="1:19" ht="16.2" customHeight="1">
      <c r="B47" s="167" t="s">
        <v>455</v>
      </c>
    </row>
    <row r="48" spans="1:19" ht="16.2" customHeight="1">
      <c r="B48" s="167" t="s">
        <v>456</v>
      </c>
    </row>
    <row r="49" spans="1:17" ht="16.2" customHeight="1">
      <c r="B49" s="167"/>
    </row>
    <row r="51" spans="1:17" ht="16.2" customHeight="1" thickBot="1"/>
    <row r="52" spans="1:17" ht="49.8" customHeight="1">
      <c r="A52" s="3" t="s">
        <v>89</v>
      </c>
      <c r="B52" s="4" t="s">
        <v>0</v>
      </c>
      <c r="C52" s="4" t="s">
        <v>1</v>
      </c>
      <c r="D52" s="4" t="s">
        <v>90</v>
      </c>
      <c r="E52" s="4" t="s">
        <v>91</v>
      </c>
      <c r="F52" s="4" t="s">
        <v>92</v>
      </c>
      <c r="G52" s="4" t="s">
        <v>2</v>
      </c>
      <c r="H52" s="4" t="s">
        <v>3</v>
      </c>
      <c r="I52" s="4" t="s">
        <v>93</v>
      </c>
      <c r="J52" s="5" t="s">
        <v>4</v>
      </c>
      <c r="K52" s="6" t="s">
        <v>6</v>
      </c>
      <c r="L52" s="4" t="s">
        <v>5</v>
      </c>
      <c r="M52" s="5" t="s">
        <v>7</v>
      </c>
      <c r="N52" s="4" t="s">
        <v>8</v>
      </c>
      <c r="O52" s="7" t="s">
        <v>20</v>
      </c>
      <c r="P52" s="4" t="s">
        <v>49</v>
      </c>
      <c r="Q52" s="8" t="s">
        <v>94</v>
      </c>
    </row>
    <row r="53" spans="1:17" ht="16.2" customHeight="1" thickBot="1">
      <c r="A53" s="10">
        <v>1</v>
      </c>
      <c r="B53" s="11">
        <v>2</v>
      </c>
      <c r="C53" s="11">
        <v>3</v>
      </c>
      <c r="D53" s="11">
        <v>4</v>
      </c>
      <c r="E53" s="11">
        <v>5</v>
      </c>
      <c r="F53" s="11">
        <v>6</v>
      </c>
      <c r="G53" s="11">
        <v>7</v>
      </c>
      <c r="H53" s="12">
        <v>8</v>
      </c>
      <c r="I53" s="12">
        <v>9</v>
      </c>
      <c r="J53" s="13">
        <v>10</v>
      </c>
      <c r="K53" s="13" t="s">
        <v>95</v>
      </c>
      <c r="L53" s="12">
        <v>12</v>
      </c>
      <c r="M53" s="11" t="s">
        <v>96</v>
      </c>
      <c r="N53" s="11">
        <v>14</v>
      </c>
      <c r="O53" s="11">
        <v>15</v>
      </c>
      <c r="P53" s="11" t="s">
        <v>97</v>
      </c>
      <c r="Q53" s="14" t="s">
        <v>98</v>
      </c>
    </row>
    <row r="54" spans="1:17" ht="16.2" customHeight="1" thickBot="1">
      <c r="A54" s="179" t="s">
        <v>54</v>
      </c>
      <c r="B54" s="180"/>
      <c r="C54" s="180"/>
      <c r="D54" s="180"/>
      <c r="E54" s="180"/>
      <c r="F54" s="180"/>
      <c r="G54" s="180"/>
      <c r="H54" s="180"/>
      <c r="I54" s="180"/>
      <c r="J54" s="180"/>
      <c r="K54" s="180"/>
      <c r="L54" s="180"/>
      <c r="M54" s="180"/>
      <c r="N54" s="180"/>
      <c r="O54" s="180"/>
      <c r="P54" s="180"/>
      <c r="Q54" s="181"/>
    </row>
    <row r="55" spans="1:17" ht="34.799999999999997" customHeight="1">
      <c r="A55" s="15" t="s">
        <v>9</v>
      </c>
      <c r="B55" s="56" t="s">
        <v>104</v>
      </c>
      <c r="C55" s="57"/>
      <c r="D55" s="57"/>
      <c r="E55" s="58"/>
      <c r="F55" s="57"/>
      <c r="G55" s="57"/>
      <c r="H55" s="57"/>
      <c r="I55" s="57"/>
      <c r="J55" s="59"/>
      <c r="K55" s="60"/>
      <c r="L55" s="61"/>
      <c r="M55" s="60"/>
      <c r="N55" s="57"/>
      <c r="O55" s="48"/>
      <c r="P55" s="48"/>
      <c r="Q55" s="48"/>
    </row>
    <row r="56" spans="1:17" ht="16.2" customHeight="1">
      <c r="A56" s="15" t="s">
        <v>27</v>
      </c>
      <c r="B56" s="16" t="s">
        <v>105</v>
      </c>
      <c r="C56" s="17" t="s">
        <v>10</v>
      </c>
      <c r="D56" s="17">
        <f>ROUNDUP(E56*0.5,0)</f>
        <v>1</v>
      </c>
      <c r="E56" s="18">
        <v>2</v>
      </c>
      <c r="F56" s="17"/>
      <c r="G56" s="17"/>
      <c r="H56" s="17"/>
      <c r="I56" s="17"/>
      <c r="J56" s="19"/>
      <c r="K56" s="20">
        <f>ROUND(E56*J56,2)</f>
        <v>0</v>
      </c>
      <c r="L56" s="21"/>
      <c r="M56" s="20">
        <f>ROUND(K56+K56*L56,2)</f>
        <v>0</v>
      </c>
      <c r="N56" s="52"/>
      <c r="O56" s="48"/>
      <c r="P56" s="48"/>
      <c r="Q56" s="48"/>
    </row>
    <row r="57" spans="1:17" ht="16.2" customHeight="1">
      <c r="A57" s="15" t="s">
        <v>28</v>
      </c>
      <c r="B57" s="16" t="s">
        <v>106</v>
      </c>
      <c r="C57" s="17" t="s">
        <v>10</v>
      </c>
      <c r="D57" s="17">
        <f>ROUNDUP(E57*0.5,0)</f>
        <v>2</v>
      </c>
      <c r="E57" s="18">
        <v>4</v>
      </c>
      <c r="F57" s="17"/>
      <c r="G57" s="17"/>
      <c r="H57" s="17"/>
      <c r="I57" s="17"/>
      <c r="J57" s="19"/>
      <c r="K57" s="20">
        <f>ROUND(E57*J57,2)</f>
        <v>0</v>
      </c>
      <c r="L57" s="21"/>
      <c r="M57" s="20">
        <f>ROUND(K57+K57*L57,2)</f>
        <v>0</v>
      </c>
      <c r="N57" s="52"/>
      <c r="O57" s="48"/>
      <c r="P57" s="48"/>
      <c r="Q57" s="48"/>
    </row>
    <row r="58" spans="1:17" ht="16.2" customHeight="1">
      <c r="A58" s="15" t="s">
        <v>11</v>
      </c>
      <c r="B58" s="56" t="s">
        <v>107</v>
      </c>
      <c r="C58" s="62"/>
      <c r="D58" s="62"/>
      <c r="E58" s="63"/>
      <c r="F58" s="62"/>
      <c r="G58" s="62"/>
      <c r="H58" s="62"/>
      <c r="I58" s="62"/>
      <c r="J58" s="64"/>
      <c r="K58" s="65"/>
      <c r="L58" s="66"/>
      <c r="M58" s="65"/>
      <c r="N58" s="62"/>
      <c r="O58" s="62"/>
      <c r="P58" s="62"/>
      <c r="Q58" s="62"/>
    </row>
    <row r="59" spans="1:17" ht="16.2" customHeight="1">
      <c r="A59" s="15" t="s">
        <v>29</v>
      </c>
      <c r="B59" s="16" t="s">
        <v>108</v>
      </c>
      <c r="C59" s="17" t="s">
        <v>10</v>
      </c>
      <c r="D59" s="17">
        <f>ROUNDUP(E59*0.3,0)</f>
        <v>8</v>
      </c>
      <c r="E59" s="18">
        <v>25</v>
      </c>
      <c r="F59" s="17"/>
      <c r="G59" s="17"/>
      <c r="H59" s="17"/>
      <c r="I59" s="17"/>
      <c r="J59" s="19"/>
      <c r="K59" s="20">
        <f>ROUND(E59*J59,2)</f>
        <v>0</v>
      </c>
      <c r="L59" s="21"/>
      <c r="M59" s="20">
        <f t="shared" ref="M59:M65" si="2">ROUND(K59+K59*L59,2)</f>
        <v>0</v>
      </c>
      <c r="N59" s="52"/>
      <c r="O59" s="48"/>
      <c r="P59" s="48"/>
      <c r="Q59" s="48"/>
    </row>
    <row r="60" spans="1:17" ht="16.2" customHeight="1">
      <c r="A60" s="15" t="s">
        <v>30</v>
      </c>
      <c r="B60" s="16" t="s">
        <v>109</v>
      </c>
      <c r="C60" s="17" t="s">
        <v>10</v>
      </c>
      <c r="D60" s="17">
        <f t="shared" ref="D60:D65" si="3">ROUNDUP(E60*0.3,0)</f>
        <v>5</v>
      </c>
      <c r="E60" s="18">
        <v>15</v>
      </c>
      <c r="F60" s="17"/>
      <c r="G60" s="17"/>
      <c r="H60" s="17"/>
      <c r="I60" s="17"/>
      <c r="J60" s="19"/>
      <c r="K60" s="20">
        <f t="shared" ref="K60:K65" si="4">ROUND(E60*J60,2)</f>
        <v>0</v>
      </c>
      <c r="L60" s="21"/>
      <c r="M60" s="20">
        <f t="shared" si="2"/>
        <v>0</v>
      </c>
      <c r="N60" s="52"/>
      <c r="O60" s="48"/>
      <c r="P60" s="48"/>
      <c r="Q60" s="48"/>
    </row>
    <row r="61" spans="1:17" ht="16.2" customHeight="1">
      <c r="A61" s="15" t="s">
        <v>74</v>
      </c>
      <c r="B61" s="16" t="s">
        <v>110</v>
      </c>
      <c r="C61" s="17" t="s">
        <v>10</v>
      </c>
      <c r="D61" s="17">
        <f t="shared" si="3"/>
        <v>15</v>
      </c>
      <c r="E61" s="18">
        <v>50</v>
      </c>
      <c r="F61" s="17"/>
      <c r="G61" s="17"/>
      <c r="H61" s="17"/>
      <c r="I61" s="17"/>
      <c r="J61" s="19"/>
      <c r="K61" s="20">
        <f t="shared" si="4"/>
        <v>0</v>
      </c>
      <c r="L61" s="21"/>
      <c r="M61" s="20">
        <f t="shared" si="2"/>
        <v>0</v>
      </c>
      <c r="N61" s="52"/>
      <c r="O61" s="48"/>
      <c r="P61" s="48"/>
      <c r="Q61" s="48"/>
    </row>
    <row r="62" spans="1:17" ht="16.2" customHeight="1">
      <c r="A62" s="15" t="s">
        <v>75</v>
      </c>
      <c r="B62" s="16" t="s">
        <v>111</v>
      </c>
      <c r="C62" s="17" t="s">
        <v>10</v>
      </c>
      <c r="D62" s="17">
        <f t="shared" si="3"/>
        <v>15</v>
      </c>
      <c r="E62" s="18">
        <v>50</v>
      </c>
      <c r="F62" s="17"/>
      <c r="G62" s="17"/>
      <c r="H62" s="17"/>
      <c r="I62" s="17"/>
      <c r="J62" s="19"/>
      <c r="K62" s="20">
        <f t="shared" si="4"/>
        <v>0</v>
      </c>
      <c r="L62" s="21"/>
      <c r="M62" s="20">
        <f t="shared" si="2"/>
        <v>0</v>
      </c>
      <c r="N62" s="52"/>
      <c r="O62" s="48"/>
      <c r="P62" s="48"/>
      <c r="Q62" s="48"/>
    </row>
    <row r="63" spans="1:17" ht="16.2" customHeight="1">
      <c r="A63" s="15" t="s">
        <v>76</v>
      </c>
      <c r="B63" s="16" t="s">
        <v>112</v>
      </c>
      <c r="C63" s="17" t="s">
        <v>10</v>
      </c>
      <c r="D63" s="17">
        <f t="shared" si="3"/>
        <v>8</v>
      </c>
      <c r="E63" s="18">
        <v>25</v>
      </c>
      <c r="F63" s="17"/>
      <c r="G63" s="17"/>
      <c r="H63" s="17"/>
      <c r="I63" s="17"/>
      <c r="J63" s="19"/>
      <c r="K63" s="20">
        <f t="shared" si="4"/>
        <v>0</v>
      </c>
      <c r="L63" s="21"/>
      <c r="M63" s="20">
        <f t="shared" si="2"/>
        <v>0</v>
      </c>
      <c r="N63" s="52"/>
      <c r="O63" s="48"/>
      <c r="P63" s="48"/>
      <c r="Q63" s="48"/>
    </row>
    <row r="64" spans="1:17" ht="16.2" customHeight="1">
      <c r="A64" s="15" t="s">
        <v>113</v>
      </c>
      <c r="B64" s="16" t="s">
        <v>114</v>
      </c>
      <c r="C64" s="17" t="s">
        <v>10</v>
      </c>
      <c r="D64" s="17">
        <f t="shared" si="3"/>
        <v>8</v>
      </c>
      <c r="E64" s="18">
        <v>25</v>
      </c>
      <c r="F64" s="17"/>
      <c r="G64" s="17"/>
      <c r="H64" s="17"/>
      <c r="I64" s="17"/>
      <c r="J64" s="19"/>
      <c r="K64" s="20">
        <f t="shared" si="4"/>
        <v>0</v>
      </c>
      <c r="L64" s="21"/>
      <c r="M64" s="20">
        <f t="shared" si="2"/>
        <v>0</v>
      </c>
      <c r="N64" s="52"/>
      <c r="O64" s="48"/>
      <c r="P64" s="48"/>
      <c r="Q64" s="48"/>
    </row>
    <row r="65" spans="1:19" ht="16.2" customHeight="1">
      <c r="A65" s="24" t="s">
        <v>115</v>
      </c>
      <c r="B65" s="25" t="s">
        <v>116</v>
      </c>
      <c r="C65" s="26" t="s">
        <v>10</v>
      </c>
      <c r="D65" s="17">
        <f t="shared" si="3"/>
        <v>2</v>
      </c>
      <c r="E65" s="39">
        <v>5</v>
      </c>
      <c r="F65" s="67"/>
      <c r="G65" s="26"/>
      <c r="H65" s="26"/>
      <c r="I65" s="26"/>
      <c r="J65" s="27"/>
      <c r="K65" s="20">
        <f t="shared" si="4"/>
        <v>0</v>
      </c>
      <c r="L65" s="21"/>
      <c r="M65" s="20">
        <f t="shared" si="2"/>
        <v>0</v>
      </c>
      <c r="N65" s="52"/>
      <c r="O65" s="48"/>
      <c r="P65" s="48"/>
      <c r="Q65" s="48"/>
    </row>
    <row r="66" spans="1:19" ht="16.2" customHeight="1" thickBot="1">
      <c r="A66" s="31"/>
      <c r="B66" s="9"/>
      <c r="C66" s="9"/>
      <c r="D66" s="9"/>
      <c r="E66" s="9"/>
      <c r="F66" s="9"/>
      <c r="G66" s="9"/>
      <c r="H66" s="9"/>
      <c r="I66" s="9"/>
      <c r="J66" s="32" t="s">
        <v>80</v>
      </c>
      <c r="K66" s="33">
        <f>SUM(K56:K65)</f>
        <v>0</v>
      </c>
      <c r="L66" s="68"/>
      <c r="M66" s="33">
        <f>SUM(M56:M65)</f>
        <v>0</v>
      </c>
      <c r="N66" s="9"/>
      <c r="O66" s="32" t="s">
        <v>80</v>
      </c>
      <c r="P66" s="35">
        <f>SUM(P64:P65)</f>
        <v>0</v>
      </c>
      <c r="Q66" s="35">
        <f>SUM(Q64:Q65)</f>
        <v>0</v>
      </c>
    </row>
    <row r="67" spans="1:19" ht="16.2" customHeight="1">
      <c r="A67" s="31"/>
      <c r="B67" s="9"/>
      <c r="C67" s="9"/>
      <c r="D67" s="9"/>
      <c r="E67" s="9"/>
      <c r="F67" s="9"/>
      <c r="G67" s="9"/>
      <c r="H67" s="9"/>
      <c r="I67" s="9"/>
      <c r="J67" s="37"/>
      <c r="K67" s="47"/>
      <c r="L67" s="37"/>
      <c r="M67" s="47"/>
      <c r="N67" s="9"/>
      <c r="O67" s="37"/>
      <c r="P67" s="90"/>
      <c r="Q67" s="90"/>
    </row>
    <row r="68" spans="1:19" ht="16.2" customHeight="1" thickBot="1">
      <c r="A68" s="31"/>
      <c r="B68" s="182"/>
      <c r="C68" s="182"/>
      <c r="D68" s="182"/>
      <c r="E68" s="182"/>
      <c r="F68" s="182"/>
      <c r="G68" s="182"/>
      <c r="H68" s="9"/>
      <c r="I68" s="9"/>
      <c r="J68" s="9"/>
      <c r="K68" s="9"/>
      <c r="L68" s="9"/>
      <c r="M68" s="9"/>
      <c r="N68" s="9"/>
      <c r="O68" s="9"/>
      <c r="P68" s="9"/>
      <c r="Q68" s="9"/>
    </row>
    <row r="69" spans="1:19" ht="16.2" customHeight="1">
      <c r="A69" s="31"/>
      <c r="B69" s="54"/>
      <c r="C69" s="54"/>
      <c r="D69" s="54"/>
      <c r="E69" s="54"/>
      <c r="F69" s="54"/>
      <c r="G69" s="54"/>
      <c r="H69" s="9"/>
      <c r="I69" s="9"/>
      <c r="J69" s="176" t="s">
        <v>54</v>
      </c>
      <c r="K69" s="177"/>
      <c r="L69" s="177"/>
      <c r="M69" s="177"/>
      <c r="N69" s="177"/>
      <c r="O69" s="177"/>
      <c r="P69" s="178"/>
      <c r="Q69" s="37"/>
      <c r="R69" s="141"/>
      <c r="S69" s="141"/>
    </row>
    <row r="70" spans="1:19" ht="49.8" customHeight="1">
      <c r="A70" s="31"/>
      <c r="B70" s="54"/>
      <c r="C70" s="54"/>
      <c r="D70" s="54"/>
      <c r="E70" s="54"/>
      <c r="F70" s="54"/>
      <c r="G70" s="54"/>
      <c r="H70" s="9"/>
      <c r="I70" s="9"/>
      <c r="J70" s="38" t="s">
        <v>47</v>
      </c>
      <c r="K70" s="39" t="s">
        <v>48</v>
      </c>
      <c r="L70" s="40" t="s">
        <v>20</v>
      </c>
      <c r="M70" s="41" t="s">
        <v>49</v>
      </c>
      <c r="N70" s="39" t="s">
        <v>50</v>
      </c>
      <c r="O70" s="41" t="s">
        <v>51</v>
      </c>
      <c r="P70" s="42" t="s">
        <v>52</v>
      </c>
      <c r="Q70" s="43"/>
      <c r="R70" s="146"/>
      <c r="S70" s="146"/>
    </row>
    <row r="71" spans="1:19" ht="16.2" customHeight="1" thickBot="1">
      <c r="A71" s="31"/>
      <c r="B71" s="36"/>
      <c r="C71" s="9"/>
      <c r="D71" s="9"/>
      <c r="E71" s="9"/>
      <c r="F71" s="9"/>
      <c r="G71" s="9"/>
      <c r="H71" s="9"/>
      <c r="I71" s="9"/>
      <c r="J71" s="44">
        <f>K66</f>
        <v>0</v>
      </c>
      <c r="K71" s="45">
        <f>M66</f>
        <v>0</v>
      </c>
      <c r="L71" s="55">
        <v>0.3</v>
      </c>
      <c r="M71" s="45">
        <f>ROUND(J71*L71,2)</f>
        <v>0</v>
      </c>
      <c r="N71" s="45">
        <f>ROUND(K71*L71,2)</f>
        <v>0</v>
      </c>
      <c r="O71" s="45">
        <f>ROUND(J71+M71,2)</f>
        <v>0</v>
      </c>
      <c r="P71" s="46">
        <f>ROUND(K71+N71,2)</f>
        <v>0</v>
      </c>
      <c r="Q71" s="47"/>
      <c r="R71" s="142"/>
      <c r="S71" s="142"/>
    </row>
    <row r="72" spans="1:19" ht="16.2" customHeight="1">
      <c r="B72" s="145"/>
    </row>
    <row r="74" spans="1:19" ht="16.2" customHeight="1">
      <c r="B74" s="167" t="s">
        <v>457</v>
      </c>
    </row>
    <row r="75" spans="1:19" ht="16.2" customHeight="1">
      <c r="B75" s="167" t="s">
        <v>458</v>
      </c>
    </row>
    <row r="76" spans="1:19" ht="16.2" customHeight="1">
      <c r="B76" s="167" t="s">
        <v>453</v>
      </c>
    </row>
    <row r="77" spans="1:19" ht="16.2" customHeight="1">
      <c r="B77" s="167" t="s">
        <v>459</v>
      </c>
    </row>
    <row r="78" spans="1:19" ht="16.2" customHeight="1">
      <c r="B78" s="167" t="s">
        <v>460</v>
      </c>
    </row>
    <row r="79" spans="1:19" ht="16.2" customHeight="1">
      <c r="B79" s="167" t="s">
        <v>461</v>
      </c>
    </row>
    <row r="83" spans="1:19" ht="16.2" customHeight="1" thickBot="1"/>
    <row r="84" spans="1:19" ht="44.4" customHeight="1">
      <c r="A84" s="3" t="s">
        <v>89</v>
      </c>
      <c r="B84" s="4" t="s">
        <v>0</v>
      </c>
      <c r="C84" s="4" t="s">
        <v>1</v>
      </c>
      <c r="D84" s="4" t="s">
        <v>90</v>
      </c>
      <c r="E84" s="4" t="s">
        <v>91</v>
      </c>
      <c r="F84" s="4" t="s">
        <v>92</v>
      </c>
      <c r="G84" s="4" t="s">
        <v>2</v>
      </c>
      <c r="H84" s="4" t="s">
        <v>3</v>
      </c>
      <c r="I84" s="4" t="s">
        <v>93</v>
      </c>
      <c r="J84" s="5" t="s">
        <v>4</v>
      </c>
      <c r="K84" s="6" t="s">
        <v>6</v>
      </c>
      <c r="L84" s="4" t="s">
        <v>5</v>
      </c>
      <c r="M84" s="5" t="s">
        <v>7</v>
      </c>
      <c r="N84" s="4" t="s">
        <v>8</v>
      </c>
      <c r="O84" s="7" t="s">
        <v>20</v>
      </c>
      <c r="P84" s="4" t="s">
        <v>49</v>
      </c>
      <c r="Q84" s="8" t="s">
        <v>94</v>
      </c>
    </row>
    <row r="85" spans="1:19" ht="16.2" customHeight="1" thickBot="1">
      <c r="A85" s="10">
        <v>1</v>
      </c>
      <c r="B85" s="11">
        <v>2</v>
      </c>
      <c r="C85" s="11">
        <v>3</v>
      </c>
      <c r="D85" s="11">
        <v>4</v>
      </c>
      <c r="E85" s="11">
        <v>5</v>
      </c>
      <c r="F85" s="11">
        <v>6</v>
      </c>
      <c r="G85" s="11">
        <v>7</v>
      </c>
      <c r="H85" s="12">
        <v>8</v>
      </c>
      <c r="I85" s="12">
        <v>9</v>
      </c>
      <c r="J85" s="13">
        <v>10</v>
      </c>
      <c r="K85" s="13" t="s">
        <v>95</v>
      </c>
      <c r="L85" s="12">
        <v>12</v>
      </c>
      <c r="M85" s="11" t="s">
        <v>96</v>
      </c>
      <c r="N85" s="11">
        <v>14</v>
      </c>
      <c r="O85" s="11">
        <v>15</v>
      </c>
      <c r="P85" s="11" t="s">
        <v>97</v>
      </c>
      <c r="Q85" s="14" t="s">
        <v>98</v>
      </c>
    </row>
    <row r="86" spans="1:19" ht="16.2" customHeight="1" thickBot="1">
      <c r="A86" s="179" t="s">
        <v>55</v>
      </c>
      <c r="B86" s="180"/>
      <c r="C86" s="180"/>
      <c r="D86" s="180"/>
      <c r="E86" s="180"/>
      <c r="F86" s="180"/>
      <c r="G86" s="180"/>
      <c r="H86" s="180"/>
      <c r="I86" s="180"/>
      <c r="J86" s="180"/>
      <c r="K86" s="180"/>
      <c r="L86" s="180"/>
      <c r="M86" s="180"/>
      <c r="N86" s="180"/>
      <c r="O86" s="180"/>
      <c r="P86" s="180"/>
      <c r="Q86" s="181"/>
    </row>
    <row r="87" spans="1:19" ht="103.8" customHeight="1">
      <c r="A87" s="15" t="s">
        <v>9</v>
      </c>
      <c r="B87" s="69" t="s">
        <v>117</v>
      </c>
      <c r="C87" s="17" t="s">
        <v>118</v>
      </c>
      <c r="D87" s="17">
        <f t="shared" ref="D87:D99" si="5">ROUNDUP(E87*0.5,0)</f>
        <v>25</v>
      </c>
      <c r="E87" s="18">
        <v>50</v>
      </c>
      <c r="F87" s="17"/>
      <c r="G87" s="17"/>
      <c r="H87" s="17"/>
      <c r="I87" s="17"/>
      <c r="J87" s="27"/>
      <c r="K87" s="28">
        <f>ROUND(E87*J87,2)</f>
        <v>0</v>
      </c>
      <c r="L87" s="29"/>
      <c r="M87" s="28">
        <f>ROUND(K87+K87*L87,2)</f>
        <v>0</v>
      </c>
      <c r="N87" s="52"/>
      <c r="O87" s="23"/>
      <c r="P87" s="23"/>
      <c r="Q87" s="22"/>
      <c r="S87" s="131"/>
    </row>
    <row r="88" spans="1:19" ht="72.599999999999994" customHeight="1">
      <c r="A88" s="15" t="s">
        <v>11</v>
      </c>
      <c r="B88" s="69" t="s">
        <v>119</v>
      </c>
      <c r="C88" s="26" t="s">
        <v>118</v>
      </c>
      <c r="D88" s="17">
        <f t="shared" si="5"/>
        <v>55</v>
      </c>
      <c r="E88" s="39">
        <v>110</v>
      </c>
      <c r="F88" s="26"/>
      <c r="G88" s="26"/>
      <c r="H88" s="26"/>
      <c r="I88" s="26"/>
      <c r="J88" s="27"/>
      <c r="K88" s="28">
        <f t="shared" ref="K88:K101" si="6">ROUND(E88*J88,2)</f>
        <v>0</v>
      </c>
      <c r="L88" s="29"/>
      <c r="M88" s="28">
        <f t="shared" ref="M88:M101" si="7">ROUND(K88+K88*L88,2)</f>
        <v>0</v>
      </c>
      <c r="N88" s="52"/>
      <c r="O88" s="53"/>
      <c r="P88" s="53"/>
      <c r="Q88" s="53"/>
      <c r="S88" s="131"/>
    </row>
    <row r="89" spans="1:19" ht="137.4" customHeight="1">
      <c r="A89" s="15" t="s">
        <v>12</v>
      </c>
      <c r="B89" s="69" t="s">
        <v>120</v>
      </c>
      <c r="C89" s="26" t="s">
        <v>118</v>
      </c>
      <c r="D89" s="17">
        <f t="shared" si="5"/>
        <v>100</v>
      </c>
      <c r="E89" s="18">
        <v>200</v>
      </c>
      <c r="F89" s="26"/>
      <c r="G89" s="26"/>
      <c r="H89" s="26"/>
      <c r="I89" s="26"/>
      <c r="J89" s="27"/>
      <c r="K89" s="28">
        <f t="shared" si="6"/>
        <v>0</v>
      </c>
      <c r="L89" s="29"/>
      <c r="M89" s="28">
        <f t="shared" si="7"/>
        <v>0</v>
      </c>
      <c r="N89" s="52"/>
      <c r="O89" s="30"/>
      <c r="P89" s="30"/>
      <c r="Q89" s="30"/>
      <c r="S89" s="131"/>
    </row>
    <row r="90" spans="1:19" ht="78" customHeight="1">
      <c r="A90" s="15" t="s">
        <v>13</v>
      </c>
      <c r="B90" s="69" t="s">
        <v>121</v>
      </c>
      <c r="C90" s="26" t="s">
        <v>118</v>
      </c>
      <c r="D90" s="17">
        <f t="shared" si="5"/>
        <v>3</v>
      </c>
      <c r="E90" s="18">
        <v>5</v>
      </c>
      <c r="F90" s="26"/>
      <c r="G90" s="26"/>
      <c r="H90" s="26"/>
      <c r="I90" s="26"/>
      <c r="J90" s="27"/>
      <c r="K90" s="28">
        <f t="shared" si="6"/>
        <v>0</v>
      </c>
      <c r="L90" s="29"/>
      <c r="M90" s="28">
        <f t="shared" si="7"/>
        <v>0</v>
      </c>
      <c r="N90" s="52"/>
      <c r="O90" s="30"/>
      <c r="P90" s="30"/>
      <c r="Q90" s="30"/>
      <c r="S90" s="131"/>
    </row>
    <row r="91" spans="1:19" ht="176.4" customHeight="1">
      <c r="A91" s="15" t="s">
        <v>14</v>
      </c>
      <c r="B91" s="16" t="s">
        <v>122</v>
      </c>
      <c r="C91" s="26" t="s">
        <v>118</v>
      </c>
      <c r="D91" s="17">
        <f t="shared" si="5"/>
        <v>35</v>
      </c>
      <c r="E91" s="39">
        <v>70</v>
      </c>
      <c r="F91" s="26"/>
      <c r="G91" s="26"/>
      <c r="H91" s="26"/>
      <c r="I91" s="26"/>
      <c r="J91" s="27"/>
      <c r="K91" s="28">
        <f t="shared" si="6"/>
        <v>0</v>
      </c>
      <c r="L91" s="29"/>
      <c r="M91" s="28">
        <f t="shared" si="7"/>
        <v>0</v>
      </c>
      <c r="N91" s="52"/>
      <c r="O91" s="53"/>
      <c r="P91" s="53"/>
      <c r="Q91" s="53"/>
      <c r="S91" s="131"/>
    </row>
    <row r="92" spans="1:19" ht="133.19999999999999" customHeight="1">
      <c r="A92" s="15" t="s">
        <v>15</v>
      </c>
      <c r="B92" s="16" t="s">
        <v>123</v>
      </c>
      <c r="C92" s="26" t="s">
        <v>118</v>
      </c>
      <c r="D92" s="17">
        <f t="shared" si="5"/>
        <v>15</v>
      </c>
      <c r="E92" s="39">
        <v>30</v>
      </c>
      <c r="F92" s="26"/>
      <c r="G92" s="26"/>
      <c r="H92" s="26"/>
      <c r="I92" s="26"/>
      <c r="J92" s="27"/>
      <c r="K92" s="28">
        <f t="shared" si="6"/>
        <v>0</v>
      </c>
      <c r="L92" s="29"/>
      <c r="M92" s="28">
        <f t="shared" si="7"/>
        <v>0</v>
      </c>
      <c r="N92" s="52"/>
      <c r="O92" s="53"/>
      <c r="P92" s="53"/>
      <c r="Q92" s="53"/>
      <c r="S92" s="131"/>
    </row>
    <row r="93" spans="1:19" ht="148.80000000000001" customHeight="1">
      <c r="A93" s="15" t="s">
        <v>16</v>
      </c>
      <c r="B93" s="16" t="s">
        <v>124</v>
      </c>
      <c r="C93" s="17" t="s">
        <v>10</v>
      </c>
      <c r="D93" s="17">
        <f t="shared" si="5"/>
        <v>3</v>
      </c>
      <c r="E93" s="18">
        <v>5</v>
      </c>
      <c r="F93" s="67"/>
      <c r="G93" s="17"/>
      <c r="H93" s="17"/>
      <c r="I93" s="17"/>
      <c r="J93" s="19"/>
      <c r="K93" s="28">
        <f t="shared" si="6"/>
        <v>0</v>
      </c>
      <c r="L93" s="21"/>
      <c r="M93" s="28">
        <f t="shared" si="7"/>
        <v>0</v>
      </c>
      <c r="N93" s="52"/>
      <c r="O93" s="30"/>
      <c r="P93" s="30"/>
      <c r="Q93" s="30"/>
      <c r="S93" s="131"/>
    </row>
    <row r="94" spans="1:19" ht="82.8" customHeight="1">
      <c r="A94" s="15" t="s">
        <v>17</v>
      </c>
      <c r="B94" s="16" t="s">
        <v>125</v>
      </c>
      <c r="C94" s="17" t="s">
        <v>118</v>
      </c>
      <c r="D94" s="17">
        <f t="shared" si="5"/>
        <v>5</v>
      </c>
      <c r="E94" s="18">
        <v>10</v>
      </c>
      <c r="F94" s="17"/>
      <c r="G94" s="17"/>
      <c r="H94" s="17"/>
      <c r="I94" s="17"/>
      <c r="J94" s="19"/>
      <c r="K94" s="28">
        <f t="shared" si="6"/>
        <v>0</v>
      </c>
      <c r="L94" s="21"/>
      <c r="M94" s="28">
        <f t="shared" si="7"/>
        <v>0</v>
      </c>
      <c r="N94" s="52"/>
      <c r="O94" s="30"/>
      <c r="P94" s="30"/>
      <c r="Q94" s="30"/>
      <c r="S94" s="131"/>
    </row>
    <row r="95" spans="1:19" ht="93" customHeight="1">
      <c r="A95" s="15" t="s">
        <v>18</v>
      </c>
      <c r="B95" s="16" t="s">
        <v>126</v>
      </c>
      <c r="C95" s="17" t="s">
        <v>10</v>
      </c>
      <c r="D95" s="17">
        <f t="shared" si="5"/>
        <v>10</v>
      </c>
      <c r="E95" s="18">
        <v>20</v>
      </c>
      <c r="F95" s="67"/>
      <c r="G95" s="17"/>
      <c r="H95" s="17"/>
      <c r="I95" s="17"/>
      <c r="J95" s="19"/>
      <c r="K95" s="28">
        <f t="shared" si="6"/>
        <v>0</v>
      </c>
      <c r="L95" s="21"/>
      <c r="M95" s="28">
        <f t="shared" si="7"/>
        <v>0</v>
      </c>
      <c r="N95" s="52"/>
      <c r="O95" s="30"/>
      <c r="P95" s="30"/>
      <c r="Q95" s="30"/>
      <c r="S95" s="131"/>
    </row>
    <row r="96" spans="1:19" ht="127.2" customHeight="1">
      <c r="A96" s="15" t="s">
        <v>24</v>
      </c>
      <c r="B96" s="25" t="s">
        <v>127</v>
      </c>
      <c r="C96" s="26" t="s">
        <v>118</v>
      </c>
      <c r="D96" s="17">
        <f t="shared" si="5"/>
        <v>10</v>
      </c>
      <c r="E96" s="70">
        <v>20</v>
      </c>
      <c r="F96" s="67"/>
      <c r="G96" s="26"/>
      <c r="H96" s="26"/>
      <c r="I96" s="26"/>
      <c r="J96" s="27"/>
      <c r="K96" s="28">
        <f t="shared" si="6"/>
        <v>0</v>
      </c>
      <c r="L96" s="21"/>
      <c r="M96" s="28">
        <f t="shared" si="7"/>
        <v>0</v>
      </c>
      <c r="N96" s="52"/>
      <c r="O96" s="53"/>
      <c r="P96" s="53"/>
      <c r="Q96" s="53"/>
      <c r="S96" s="131"/>
    </row>
    <row r="97" spans="1:19" ht="166.2" customHeight="1">
      <c r="A97" s="15" t="s">
        <v>19</v>
      </c>
      <c r="B97" s="25" t="s">
        <v>128</v>
      </c>
      <c r="C97" s="26" t="s">
        <v>118</v>
      </c>
      <c r="D97" s="17">
        <f t="shared" si="5"/>
        <v>5</v>
      </c>
      <c r="E97" s="70">
        <v>10</v>
      </c>
      <c r="F97" s="67"/>
      <c r="G97" s="26"/>
      <c r="H97" s="26"/>
      <c r="I97" s="26"/>
      <c r="J97" s="27"/>
      <c r="K97" s="28">
        <f t="shared" si="6"/>
        <v>0</v>
      </c>
      <c r="L97" s="21"/>
      <c r="M97" s="28">
        <f t="shared" si="7"/>
        <v>0</v>
      </c>
      <c r="N97" s="52"/>
      <c r="O97" s="53"/>
      <c r="P97" s="53"/>
      <c r="Q97" s="53"/>
      <c r="S97" s="131"/>
    </row>
    <row r="98" spans="1:19" ht="203.4" customHeight="1">
      <c r="A98" s="15" t="s">
        <v>42</v>
      </c>
      <c r="B98" s="25" t="s">
        <v>129</v>
      </c>
      <c r="C98" s="26" t="s">
        <v>118</v>
      </c>
      <c r="D98" s="17">
        <f t="shared" si="5"/>
        <v>250</v>
      </c>
      <c r="E98" s="70">
        <v>500</v>
      </c>
      <c r="F98" s="67"/>
      <c r="G98" s="26"/>
      <c r="H98" s="26"/>
      <c r="I98" s="26"/>
      <c r="J98" s="27"/>
      <c r="K98" s="28">
        <f t="shared" si="6"/>
        <v>0</v>
      </c>
      <c r="L98" s="21"/>
      <c r="M98" s="28">
        <f t="shared" si="7"/>
        <v>0</v>
      </c>
      <c r="N98" s="52"/>
      <c r="O98" s="53"/>
      <c r="P98" s="53"/>
      <c r="Q98" s="53"/>
      <c r="S98" s="131"/>
    </row>
    <row r="99" spans="1:19" ht="139.19999999999999" customHeight="1">
      <c r="A99" s="15" t="s">
        <v>23</v>
      </c>
      <c r="B99" s="25" t="s">
        <v>130</v>
      </c>
      <c r="C99" s="26" t="s">
        <v>118</v>
      </c>
      <c r="D99" s="17">
        <f t="shared" si="5"/>
        <v>30</v>
      </c>
      <c r="E99" s="70">
        <v>60</v>
      </c>
      <c r="F99" s="67"/>
      <c r="G99" s="26"/>
      <c r="H99" s="26"/>
      <c r="I99" s="26"/>
      <c r="J99" s="27"/>
      <c r="K99" s="28">
        <f t="shared" si="6"/>
        <v>0</v>
      </c>
      <c r="L99" s="21"/>
      <c r="M99" s="28">
        <f t="shared" si="7"/>
        <v>0</v>
      </c>
      <c r="N99" s="52"/>
      <c r="O99" s="53"/>
      <c r="P99" s="53"/>
      <c r="Q99" s="53"/>
      <c r="S99" s="131"/>
    </row>
    <row r="100" spans="1:19" ht="273" customHeight="1">
      <c r="A100" s="15" t="s">
        <v>43</v>
      </c>
      <c r="B100" s="25" t="s">
        <v>131</v>
      </c>
      <c r="C100" s="26" t="s">
        <v>118</v>
      </c>
      <c r="D100" s="17">
        <v>3</v>
      </c>
      <c r="E100" s="70">
        <v>10</v>
      </c>
      <c r="F100" s="67"/>
      <c r="G100" s="26"/>
      <c r="H100" s="26"/>
      <c r="I100" s="26"/>
      <c r="J100" s="27"/>
      <c r="K100" s="28">
        <f t="shared" si="6"/>
        <v>0</v>
      </c>
      <c r="L100" s="21"/>
      <c r="M100" s="28">
        <f t="shared" si="7"/>
        <v>0</v>
      </c>
      <c r="N100" s="52"/>
      <c r="O100" s="53"/>
      <c r="P100" s="53"/>
      <c r="Q100" s="53"/>
      <c r="S100" s="131"/>
    </row>
    <row r="101" spans="1:19" ht="248.4" customHeight="1">
      <c r="A101" s="15" t="s">
        <v>44</v>
      </c>
      <c r="B101" s="25" t="s">
        <v>132</v>
      </c>
      <c r="C101" s="26" t="s">
        <v>118</v>
      </c>
      <c r="D101" s="17">
        <v>3</v>
      </c>
      <c r="E101" s="70">
        <v>10</v>
      </c>
      <c r="F101" s="67"/>
      <c r="G101" s="26"/>
      <c r="H101" s="26"/>
      <c r="I101" s="26"/>
      <c r="J101" s="27"/>
      <c r="K101" s="28">
        <f t="shared" si="6"/>
        <v>0</v>
      </c>
      <c r="L101" s="21"/>
      <c r="M101" s="28">
        <f t="shared" si="7"/>
        <v>0</v>
      </c>
      <c r="N101" s="52"/>
      <c r="O101" s="53"/>
      <c r="P101" s="53"/>
      <c r="Q101" s="53"/>
      <c r="S101" s="131"/>
    </row>
    <row r="102" spans="1:19" ht="16.2" customHeight="1" thickBot="1">
      <c r="A102" s="31"/>
      <c r="B102" s="9"/>
      <c r="C102" s="9"/>
      <c r="D102" s="9"/>
      <c r="E102" s="9"/>
      <c r="F102" s="9"/>
      <c r="G102" s="9"/>
      <c r="H102" s="9"/>
      <c r="I102" s="9"/>
      <c r="J102" s="32" t="s">
        <v>80</v>
      </c>
      <c r="K102" s="33">
        <f>SUM(K87:K101)</f>
        <v>0</v>
      </c>
      <c r="L102" s="68"/>
      <c r="M102" s="33">
        <f>SUM(M87:M101)</f>
        <v>0</v>
      </c>
      <c r="N102" s="9"/>
      <c r="O102" s="32" t="s">
        <v>80</v>
      </c>
      <c r="P102" s="35">
        <f>SUM(P100:P101)</f>
        <v>0</v>
      </c>
      <c r="Q102" s="35">
        <f>SUM(Q100:Q101)</f>
        <v>0</v>
      </c>
    </row>
    <row r="103" spans="1:19" ht="16.2" customHeight="1">
      <c r="A103" s="31"/>
      <c r="B103" s="9"/>
      <c r="C103" s="9"/>
      <c r="D103" s="9"/>
      <c r="E103" s="9"/>
      <c r="F103" s="9"/>
      <c r="G103" s="9"/>
      <c r="H103" s="9"/>
      <c r="I103" s="9"/>
      <c r="J103" s="37"/>
      <c r="K103" s="47"/>
      <c r="L103" s="37"/>
      <c r="M103" s="47"/>
      <c r="N103" s="9"/>
      <c r="O103" s="37"/>
      <c r="P103" s="90"/>
      <c r="Q103" s="90"/>
    </row>
    <row r="104" spans="1:19" ht="16.2" customHeight="1" thickBot="1">
      <c r="A104" s="31"/>
      <c r="B104" s="182"/>
      <c r="C104" s="182"/>
      <c r="D104" s="182"/>
      <c r="E104" s="182"/>
      <c r="F104" s="182"/>
      <c r="G104" s="182"/>
      <c r="H104" s="9"/>
      <c r="I104" s="9"/>
      <c r="J104" s="9"/>
      <c r="K104" s="9"/>
      <c r="L104" s="9"/>
      <c r="M104" s="9"/>
      <c r="N104" s="9"/>
      <c r="O104" s="9"/>
      <c r="P104" s="9"/>
      <c r="Q104" s="9"/>
    </row>
    <row r="105" spans="1:19" ht="16.2" customHeight="1">
      <c r="A105" s="31"/>
      <c r="B105" s="36"/>
      <c r="C105" s="36"/>
      <c r="D105" s="36"/>
      <c r="E105" s="36"/>
      <c r="F105" s="36"/>
      <c r="G105" s="36"/>
      <c r="H105" s="9"/>
      <c r="I105" s="9"/>
      <c r="J105" s="176" t="s">
        <v>55</v>
      </c>
      <c r="K105" s="177"/>
      <c r="L105" s="177"/>
      <c r="M105" s="177"/>
      <c r="N105" s="177"/>
      <c r="O105" s="177"/>
      <c r="P105" s="178"/>
      <c r="Q105" s="37"/>
      <c r="R105" s="141"/>
      <c r="S105" s="141"/>
    </row>
    <row r="106" spans="1:19" ht="43.8" customHeight="1">
      <c r="A106" s="31"/>
      <c r="B106" s="36"/>
      <c r="C106" s="36"/>
      <c r="D106" s="36"/>
      <c r="E106" s="36"/>
      <c r="F106" s="36"/>
      <c r="G106" s="36"/>
      <c r="H106" s="9"/>
      <c r="I106" s="9"/>
      <c r="J106" s="38" t="s">
        <v>47</v>
      </c>
      <c r="K106" s="39" t="s">
        <v>48</v>
      </c>
      <c r="L106" s="40" t="s">
        <v>20</v>
      </c>
      <c r="M106" s="41" t="s">
        <v>49</v>
      </c>
      <c r="N106" s="39" t="s">
        <v>50</v>
      </c>
      <c r="O106" s="41" t="s">
        <v>51</v>
      </c>
      <c r="P106" s="42" t="s">
        <v>52</v>
      </c>
      <c r="Q106" s="43"/>
      <c r="R106" s="146"/>
      <c r="S106" s="146"/>
    </row>
    <row r="107" spans="1:19" ht="16.2" customHeight="1" thickBot="1">
      <c r="A107" s="31"/>
      <c r="B107" s="36"/>
      <c r="C107" s="9"/>
      <c r="D107" s="9"/>
      <c r="E107" s="9"/>
      <c r="F107" s="9"/>
      <c r="G107" s="9"/>
      <c r="H107" s="9"/>
      <c r="I107" s="9"/>
      <c r="J107" s="44">
        <f>K102</f>
        <v>0</v>
      </c>
      <c r="K107" s="45">
        <f>M102</f>
        <v>0</v>
      </c>
      <c r="L107" s="55">
        <v>0.3</v>
      </c>
      <c r="M107" s="45">
        <f>ROUND(J107*L107,2)</f>
        <v>0</v>
      </c>
      <c r="N107" s="45">
        <f>ROUND(K107*L107,2)</f>
        <v>0</v>
      </c>
      <c r="O107" s="45">
        <f>ROUND(J107+M107,2)</f>
        <v>0</v>
      </c>
      <c r="P107" s="46">
        <f>ROUND(K107+N107,2)</f>
        <v>0</v>
      </c>
      <c r="Q107" s="47"/>
      <c r="R107" s="142"/>
      <c r="S107" s="142"/>
    </row>
    <row r="108" spans="1:19" ht="16.2" customHeight="1">
      <c r="B108" s="145"/>
    </row>
    <row r="109" spans="1:19" ht="16.2" customHeight="1">
      <c r="B109" s="144"/>
    </row>
    <row r="110" spans="1:19" ht="16.2" customHeight="1">
      <c r="B110" s="168" t="s">
        <v>462</v>
      </c>
    </row>
    <row r="111" spans="1:19" ht="16.2" customHeight="1">
      <c r="B111" s="168" t="s">
        <v>463</v>
      </c>
    </row>
    <row r="112" spans="1:19" ht="16.2" customHeight="1">
      <c r="B112" s="168" t="s">
        <v>453</v>
      </c>
    </row>
    <row r="113" spans="1:19" ht="16.2" customHeight="1">
      <c r="B113" s="168" t="s">
        <v>459</v>
      </c>
    </row>
    <row r="114" spans="1:19" ht="16.2" customHeight="1">
      <c r="B114" s="168" t="s">
        <v>460</v>
      </c>
    </row>
    <row r="115" spans="1:19" ht="16.2" customHeight="1">
      <c r="B115" s="168" t="s">
        <v>461</v>
      </c>
    </row>
    <row r="119" spans="1:19" ht="16.2" customHeight="1" thickBot="1"/>
    <row r="120" spans="1:19" ht="56.4" customHeight="1">
      <c r="A120" s="3" t="s">
        <v>89</v>
      </c>
      <c r="B120" s="4" t="s">
        <v>0</v>
      </c>
      <c r="C120" s="4" t="s">
        <v>1</v>
      </c>
      <c r="D120" s="4" t="s">
        <v>90</v>
      </c>
      <c r="E120" s="4" t="s">
        <v>91</v>
      </c>
      <c r="F120" s="4" t="s">
        <v>92</v>
      </c>
      <c r="G120" s="4" t="s">
        <v>2</v>
      </c>
      <c r="H120" s="4" t="s">
        <v>3</v>
      </c>
      <c r="I120" s="4" t="s">
        <v>93</v>
      </c>
      <c r="J120" s="5" t="s">
        <v>4</v>
      </c>
      <c r="K120" s="6" t="s">
        <v>6</v>
      </c>
      <c r="L120" s="4" t="s">
        <v>5</v>
      </c>
      <c r="M120" s="5" t="s">
        <v>7</v>
      </c>
      <c r="N120" s="4" t="s">
        <v>8</v>
      </c>
      <c r="O120" s="7" t="s">
        <v>20</v>
      </c>
      <c r="P120" s="4" t="s">
        <v>49</v>
      </c>
      <c r="Q120" s="8" t="s">
        <v>94</v>
      </c>
    </row>
    <row r="121" spans="1:19" ht="16.2" customHeight="1" thickBot="1">
      <c r="A121" s="10">
        <v>1</v>
      </c>
      <c r="B121" s="11">
        <v>2</v>
      </c>
      <c r="C121" s="11">
        <v>3</v>
      </c>
      <c r="D121" s="11">
        <v>4</v>
      </c>
      <c r="E121" s="11">
        <v>5</v>
      </c>
      <c r="F121" s="11">
        <v>6</v>
      </c>
      <c r="G121" s="11">
        <v>7</v>
      </c>
      <c r="H121" s="12">
        <v>8</v>
      </c>
      <c r="I121" s="12">
        <v>9</v>
      </c>
      <c r="J121" s="13">
        <v>10</v>
      </c>
      <c r="K121" s="13" t="s">
        <v>95</v>
      </c>
      <c r="L121" s="12">
        <v>12</v>
      </c>
      <c r="M121" s="11" t="s">
        <v>96</v>
      </c>
      <c r="N121" s="11">
        <v>14</v>
      </c>
      <c r="O121" s="11">
        <v>15</v>
      </c>
      <c r="P121" s="11" t="s">
        <v>97</v>
      </c>
      <c r="Q121" s="14" t="s">
        <v>98</v>
      </c>
    </row>
    <row r="122" spans="1:19" ht="16.2" customHeight="1" thickBot="1">
      <c r="A122" s="179" t="s">
        <v>56</v>
      </c>
      <c r="B122" s="180"/>
      <c r="C122" s="180"/>
      <c r="D122" s="180"/>
      <c r="E122" s="180"/>
      <c r="F122" s="180"/>
      <c r="G122" s="180"/>
      <c r="H122" s="180"/>
      <c r="I122" s="180"/>
      <c r="J122" s="180"/>
      <c r="K122" s="180"/>
      <c r="L122" s="180"/>
      <c r="M122" s="180"/>
      <c r="N122" s="180"/>
      <c r="O122" s="180"/>
      <c r="P122" s="180"/>
      <c r="Q122" s="181"/>
    </row>
    <row r="123" spans="1:19" ht="52.2" customHeight="1">
      <c r="A123" s="15" t="s">
        <v>9</v>
      </c>
      <c r="B123" s="69" t="s">
        <v>133</v>
      </c>
      <c r="C123" s="17" t="s">
        <v>10</v>
      </c>
      <c r="D123" s="17">
        <f t="shared" ref="D123:D129" si="8">ROUNDUP(E123*0.5,0)</f>
        <v>9</v>
      </c>
      <c r="E123" s="18">
        <v>18</v>
      </c>
      <c r="F123" s="17"/>
      <c r="G123" s="17"/>
      <c r="H123" s="17"/>
      <c r="I123" s="17"/>
      <c r="J123" s="27"/>
      <c r="K123" s="28">
        <f>ROUND(E123*J123,2)</f>
        <v>0</v>
      </c>
      <c r="L123" s="29"/>
      <c r="M123" s="28">
        <f>ROUND(K123+K123*L123,2)</f>
        <v>0</v>
      </c>
      <c r="N123" s="52"/>
      <c r="O123" s="22"/>
      <c r="P123" s="22"/>
      <c r="Q123" s="22"/>
      <c r="S123" s="131"/>
    </row>
    <row r="124" spans="1:19" ht="27" customHeight="1">
      <c r="A124" s="15" t="s">
        <v>11</v>
      </c>
      <c r="B124" s="69" t="s">
        <v>134</v>
      </c>
      <c r="C124" s="17" t="s">
        <v>10</v>
      </c>
      <c r="D124" s="17">
        <f t="shared" si="8"/>
        <v>8</v>
      </c>
      <c r="E124" s="18">
        <v>15</v>
      </c>
      <c r="F124" s="26"/>
      <c r="G124" s="26"/>
      <c r="H124" s="26"/>
      <c r="I124" s="26"/>
      <c r="J124" s="27"/>
      <c r="K124" s="28">
        <f t="shared" ref="K124:K129" si="9">ROUND(E124*J124,2)</f>
        <v>0</v>
      </c>
      <c r="L124" s="29"/>
      <c r="M124" s="28">
        <f t="shared" ref="M124:M129" si="10">ROUND(K124+K124*L124,2)</f>
        <v>0</v>
      </c>
      <c r="N124" s="52"/>
      <c r="O124" s="30"/>
      <c r="P124" s="30"/>
      <c r="Q124" s="30"/>
      <c r="S124" s="131"/>
    </row>
    <row r="125" spans="1:19" ht="26.4" customHeight="1">
      <c r="A125" s="15" t="s">
        <v>12</v>
      </c>
      <c r="B125" s="69" t="s">
        <v>135</v>
      </c>
      <c r="C125" s="17" t="s">
        <v>10</v>
      </c>
      <c r="D125" s="17">
        <f t="shared" si="8"/>
        <v>1</v>
      </c>
      <c r="E125" s="18">
        <v>2</v>
      </c>
      <c r="F125" s="26"/>
      <c r="G125" s="26"/>
      <c r="H125" s="26"/>
      <c r="I125" s="26"/>
      <c r="J125" s="27"/>
      <c r="K125" s="28">
        <f t="shared" si="9"/>
        <v>0</v>
      </c>
      <c r="L125" s="29"/>
      <c r="M125" s="28">
        <f t="shared" si="10"/>
        <v>0</v>
      </c>
      <c r="N125" s="52"/>
      <c r="O125" s="30"/>
      <c r="P125" s="30"/>
      <c r="Q125" s="30"/>
      <c r="S125" s="131"/>
    </row>
    <row r="126" spans="1:19" ht="20.399999999999999" customHeight="1">
      <c r="A126" s="15" t="s">
        <v>13</v>
      </c>
      <c r="B126" s="69" t="s">
        <v>136</v>
      </c>
      <c r="C126" s="26" t="s">
        <v>21</v>
      </c>
      <c r="D126" s="17">
        <f t="shared" si="8"/>
        <v>1</v>
      </c>
      <c r="E126" s="18">
        <v>1</v>
      </c>
      <c r="F126" s="26"/>
      <c r="G126" s="26"/>
      <c r="H126" s="26"/>
      <c r="I126" s="26"/>
      <c r="J126" s="27"/>
      <c r="K126" s="28">
        <f t="shared" si="9"/>
        <v>0</v>
      </c>
      <c r="L126" s="29"/>
      <c r="M126" s="28">
        <f t="shared" si="10"/>
        <v>0</v>
      </c>
      <c r="N126" s="52"/>
      <c r="O126" s="30"/>
      <c r="P126" s="30"/>
      <c r="Q126" s="30"/>
      <c r="S126" s="131"/>
    </row>
    <row r="127" spans="1:19" ht="27" customHeight="1">
      <c r="A127" s="15" t="s">
        <v>14</v>
      </c>
      <c r="B127" s="16" t="s">
        <v>137</v>
      </c>
      <c r="C127" s="17" t="s">
        <v>10</v>
      </c>
      <c r="D127" s="17">
        <f t="shared" si="8"/>
        <v>8</v>
      </c>
      <c r="E127" s="18">
        <v>15</v>
      </c>
      <c r="F127" s="17"/>
      <c r="G127" s="17"/>
      <c r="H127" s="17"/>
      <c r="I127" s="17"/>
      <c r="J127" s="19"/>
      <c r="K127" s="28">
        <f t="shared" si="9"/>
        <v>0</v>
      </c>
      <c r="L127" s="21"/>
      <c r="M127" s="28">
        <f t="shared" si="10"/>
        <v>0</v>
      </c>
      <c r="N127" s="52"/>
      <c r="O127" s="30"/>
      <c r="P127" s="30"/>
      <c r="Q127" s="30"/>
      <c r="S127" s="131"/>
    </row>
    <row r="128" spans="1:19" ht="21" customHeight="1">
      <c r="A128" s="15" t="s">
        <v>15</v>
      </c>
      <c r="B128" s="16" t="s">
        <v>138</v>
      </c>
      <c r="C128" s="17" t="s">
        <v>10</v>
      </c>
      <c r="D128" s="17">
        <f t="shared" si="8"/>
        <v>5</v>
      </c>
      <c r="E128" s="18">
        <v>10</v>
      </c>
      <c r="F128" s="26"/>
      <c r="G128" s="26"/>
      <c r="H128" s="26"/>
      <c r="I128" s="26"/>
      <c r="J128" s="27"/>
      <c r="K128" s="28">
        <f t="shared" si="9"/>
        <v>0</v>
      </c>
      <c r="L128" s="29"/>
      <c r="M128" s="28">
        <f t="shared" si="10"/>
        <v>0</v>
      </c>
      <c r="N128" s="52"/>
      <c r="O128" s="30"/>
      <c r="P128" s="30"/>
      <c r="Q128" s="30"/>
      <c r="S128" s="131"/>
    </row>
    <row r="129" spans="1:19" ht="16.2" customHeight="1">
      <c r="A129" s="15" t="s">
        <v>16</v>
      </c>
      <c r="B129" s="16" t="s">
        <v>139</v>
      </c>
      <c r="C129" s="17" t="s">
        <v>10</v>
      </c>
      <c r="D129" s="17">
        <f t="shared" si="8"/>
        <v>15</v>
      </c>
      <c r="E129" s="18">
        <v>30</v>
      </c>
      <c r="F129" s="17"/>
      <c r="G129" s="17"/>
      <c r="H129" s="17"/>
      <c r="I129" s="17"/>
      <c r="J129" s="19"/>
      <c r="K129" s="28">
        <f t="shared" si="9"/>
        <v>0</v>
      </c>
      <c r="L129" s="21"/>
      <c r="M129" s="28">
        <f t="shared" si="10"/>
        <v>0</v>
      </c>
      <c r="N129" s="52"/>
      <c r="O129" s="30"/>
      <c r="P129" s="30"/>
      <c r="Q129" s="30"/>
      <c r="S129" s="131"/>
    </row>
    <row r="130" spans="1:19" ht="16.2" customHeight="1" thickBot="1">
      <c r="A130" s="31"/>
      <c r="B130" s="9"/>
      <c r="C130" s="9"/>
      <c r="D130" s="9"/>
      <c r="E130" s="9"/>
      <c r="F130" s="9"/>
      <c r="G130" s="9"/>
      <c r="H130" s="9"/>
      <c r="I130" s="9"/>
      <c r="J130" s="32" t="s">
        <v>80</v>
      </c>
      <c r="K130" s="33">
        <f>SUM(K123:K129)</f>
        <v>0</v>
      </c>
      <c r="L130" s="34"/>
      <c r="M130" s="33">
        <f>SUM(M123:M129)</f>
        <v>0</v>
      </c>
      <c r="N130" s="9"/>
      <c r="O130" s="32" t="s">
        <v>80</v>
      </c>
      <c r="P130" s="35">
        <f>SUM(P129:P129)</f>
        <v>0</v>
      </c>
      <c r="Q130" s="35">
        <f>SUM(Q129:Q129)</f>
        <v>0</v>
      </c>
    </row>
    <row r="131" spans="1:19" ht="16.2" customHeight="1">
      <c r="A131" s="31"/>
      <c r="B131" s="9"/>
      <c r="C131" s="9"/>
      <c r="D131" s="9"/>
      <c r="E131" s="9"/>
      <c r="F131" s="9"/>
      <c r="G131" s="9"/>
      <c r="H131" s="9"/>
      <c r="I131" s="9"/>
      <c r="J131" s="37"/>
      <c r="K131" s="47"/>
      <c r="L131" s="37"/>
      <c r="M131" s="47"/>
      <c r="N131" s="9"/>
      <c r="O131" s="37"/>
      <c r="P131" s="90"/>
      <c r="Q131" s="90"/>
    </row>
    <row r="132" spans="1:19" ht="16.2" customHeight="1" thickBot="1">
      <c r="A132" s="31"/>
      <c r="B132" s="182"/>
      <c r="C132" s="182"/>
      <c r="D132" s="182"/>
      <c r="E132" s="182"/>
      <c r="F132" s="182"/>
      <c r="G132" s="182"/>
      <c r="H132" s="9"/>
      <c r="I132" s="9"/>
      <c r="J132" s="9"/>
      <c r="K132" s="9"/>
      <c r="L132" s="9"/>
      <c r="M132" s="9"/>
      <c r="N132" s="9"/>
      <c r="O132" s="9"/>
      <c r="P132" s="9"/>
      <c r="Q132" s="9"/>
    </row>
    <row r="133" spans="1:19" ht="16.2" customHeight="1">
      <c r="A133" s="31"/>
      <c r="B133" s="175"/>
      <c r="C133" s="175"/>
      <c r="D133" s="175"/>
      <c r="E133" s="175"/>
      <c r="F133" s="175"/>
      <c r="G133" s="175"/>
      <c r="H133" s="9"/>
      <c r="I133" s="9"/>
      <c r="J133" s="176" t="s">
        <v>56</v>
      </c>
      <c r="K133" s="177"/>
      <c r="L133" s="177"/>
      <c r="M133" s="177"/>
      <c r="N133" s="177"/>
      <c r="O133" s="177"/>
      <c r="P133" s="178"/>
      <c r="Q133" s="37"/>
      <c r="S133" s="141"/>
    </row>
    <row r="134" spans="1:19" ht="40.200000000000003" customHeight="1">
      <c r="A134" s="31"/>
      <c r="B134" s="175"/>
      <c r="C134" s="175"/>
      <c r="D134" s="175"/>
      <c r="E134" s="175"/>
      <c r="F134" s="175"/>
      <c r="G134" s="175"/>
      <c r="H134" s="9"/>
      <c r="I134" s="9"/>
      <c r="J134" s="38" t="s">
        <v>47</v>
      </c>
      <c r="K134" s="39" t="s">
        <v>48</v>
      </c>
      <c r="L134" s="40" t="s">
        <v>20</v>
      </c>
      <c r="M134" s="41" t="s">
        <v>49</v>
      </c>
      <c r="N134" s="39" t="s">
        <v>50</v>
      </c>
      <c r="O134" s="41" t="s">
        <v>51</v>
      </c>
      <c r="P134" s="42" t="s">
        <v>52</v>
      </c>
      <c r="Q134" s="43"/>
      <c r="S134" s="146"/>
    </row>
    <row r="135" spans="1:19" ht="16.2" customHeight="1" thickBot="1">
      <c r="A135" s="31"/>
      <c r="B135" s="175"/>
      <c r="C135" s="9"/>
      <c r="D135" s="9"/>
      <c r="E135" s="9"/>
      <c r="F135" s="9"/>
      <c r="G135" s="9"/>
      <c r="H135" s="9"/>
      <c r="I135" s="9"/>
      <c r="J135" s="44">
        <f>K130</f>
        <v>0</v>
      </c>
      <c r="K135" s="45">
        <f>M130</f>
        <v>0</v>
      </c>
      <c r="L135" s="55">
        <v>0.3</v>
      </c>
      <c r="M135" s="45">
        <f>ROUND(J135*L135,2)</f>
        <v>0</v>
      </c>
      <c r="N135" s="45">
        <f>ROUND(K135*L135,2)</f>
        <v>0</v>
      </c>
      <c r="O135" s="45">
        <f>ROUND(J135+M135,2)</f>
        <v>0</v>
      </c>
      <c r="P135" s="46">
        <f>ROUND(K135+N135,2)</f>
        <v>0</v>
      </c>
      <c r="Q135" s="47"/>
      <c r="S135" s="142"/>
    </row>
    <row r="136" spans="1:19" ht="16.2" customHeight="1">
      <c r="A136" s="31"/>
      <c r="B136" s="175"/>
      <c r="C136" s="9"/>
      <c r="D136" s="9"/>
      <c r="E136" s="9"/>
      <c r="F136" s="9"/>
      <c r="G136" s="9"/>
      <c r="H136" s="9"/>
      <c r="I136" s="9"/>
      <c r="J136" s="9"/>
      <c r="K136" s="9"/>
      <c r="L136" s="9"/>
      <c r="M136" s="9"/>
      <c r="N136" s="9"/>
      <c r="O136" s="9"/>
      <c r="P136" s="9"/>
      <c r="Q136" s="9"/>
    </row>
    <row r="137" spans="1:19" ht="16.2" customHeight="1">
      <c r="A137" s="31"/>
      <c r="B137" s="92"/>
      <c r="C137" s="9"/>
      <c r="D137" s="9"/>
      <c r="E137" s="9"/>
      <c r="F137" s="9"/>
      <c r="G137" s="9"/>
      <c r="H137" s="9"/>
      <c r="I137" s="9"/>
      <c r="J137" s="9"/>
      <c r="K137" s="9"/>
      <c r="L137" s="9"/>
      <c r="M137" s="9"/>
      <c r="N137" s="9"/>
      <c r="O137" s="9"/>
      <c r="P137" s="9"/>
      <c r="Q137" s="9"/>
    </row>
    <row r="138" spans="1:19" ht="16.2" customHeight="1">
      <c r="A138" s="31"/>
      <c r="B138" s="167" t="s">
        <v>467</v>
      </c>
      <c r="C138" s="9"/>
      <c r="D138" s="9"/>
      <c r="E138" s="9"/>
      <c r="F138" s="9"/>
      <c r="G138" s="9"/>
      <c r="H138" s="9"/>
      <c r="I138" s="9"/>
      <c r="J138" s="9"/>
      <c r="K138" s="9"/>
      <c r="L138" s="9"/>
      <c r="M138" s="9"/>
      <c r="N138" s="9"/>
      <c r="O138" s="9"/>
      <c r="P138" s="9"/>
      <c r="Q138" s="9"/>
    </row>
    <row r="139" spans="1:19" ht="16.2" customHeight="1">
      <c r="A139" s="31"/>
      <c r="B139" s="167" t="s">
        <v>464</v>
      </c>
      <c r="C139" s="9"/>
      <c r="D139" s="9"/>
      <c r="E139" s="9"/>
      <c r="F139" s="9"/>
      <c r="G139" s="9"/>
      <c r="H139" s="9"/>
      <c r="I139" s="9"/>
      <c r="J139" s="9"/>
      <c r="K139" s="9"/>
      <c r="L139" s="9"/>
      <c r="M139" s="9"/>
      <c r="N139" s="9"/>
      <c r="O139" s="9"/>
      <c r="P139" s="9"/>
      <c r="Q139" s="9"/>
    </row>
    <row r="140" spans="1:19" ht="16.2" customHeight="1">
      <c r="A140" s="31"/>
      <c r="B140" s="167" t="s">
        <v>453</v>
      </c>
      <c r="C140" s="9"/>
      <c r="D140" s="9"/>
      <c r="E140" s="9"/>
      <c r="F140" s="9"/>
      <c r="G140" s="9"/>
      <c r="H140" s="9"/>
      <c r="I140" s="9"/>
      <c r="J140" s="9"/>
      <c r="K140" s="9"/>
      <c r="L140" s="9"/>
      <c r="M140" s="9"/>
      <c r="N140" s="9"/>
      <c r="O140" s="9"/>
      <c r="P140" s="9"/>
      <c r="Q140" s="9"/>
    </row>
    <row r="141" spans="1:19" ht="16.2" customHeight="1">
      <c r="A141" s="31"/>
      <c r="B141" s="167" t="s">
        <v>459</v>
      </c>
      <c r="C141" s="9"/>
      <c r="D141" s="9"/>
      <c r="E141" s="9"/>
      <c r="F141" s="9"/>
      <c r="G141" s="9"/>
      <c r="H141" s="9"/>
      <c r="I141" s="9"/>
      <c r="J141" s="9"/>
      <c r="K141" s="9"/>
      <c r="L141" s="9"/>
      <c r="M141" s="9"/>
      <c r="N141" s="9"/>
      <c r="O141" s="9"/>
      <c r="P141" s="9"/>
      <c r="Q141" s="9"/>
    </row>
    <row r="142" spans="1:19" ht="16.2" customHeight="1">
      <c r="A142" s="31"/>
      <c r="B142" s="167" t="s">
        <v>460</v>
      </c>
      <c r="C142" s="9"/>
      <c r="D142" s="9"/>
      <c r="E142" s="9"/>
      <c r="F142" s="9"/>
      <c r="G142" s="9"/>
      <c r="H142" s="9"/>
      <c r="I142" s="9"/>
      <c r="J142" s="9"/>
      <c r="K142" s="9"/>
      <c r="L142" s="9"/>
      <c r="M142" s="9"/>
      <c r="N142" s="9"/>
      <c r="O142" s="9"/>
      <c r="P142" s="9"/>
      <c r="Q142" s="9"/>
    </row>
    <row r="143" spans="1:19" ht="16.2" customHeight="1">
      <c r="A143" s="31"/>
      <c r="B143" s="167" t="s">
        <v>465</v>
      </c>
      <c r="C143" s="9"/>
      <c r="D143" s="9"/>
      <c r="E143" s="9"/>
      <c r="F143" s="9"/>
      <c r="G143" s="9"/>
      <c r="H143" s="9"/>
      <c r="I143" s="9"/>
      <c r="J143" s="9"/>
      <c r="K143" s="9"/>
      <c r="L143" s="9"/>
      <c r="M143" s="9"/>
      <c r="N143" s="9"/>
      <c r="O143" s="9"/>
      <c r="P143" s="9"/>
      <c r="Q143" s="9"/>
    </row>
    <row r="144" spans="1:19" ht="16.2" customHeight="1">
      <c r="A144" s="31"/>
      <c r="B144" s="167" t="s">
        <v>466</v>
      </c>
      <c r="C144" s="9"/>
      <c r="D144" s="9"/>
      <c r="E144" s="9"/>
      <c r="F144" s="9"/>
      <c r="G144" s="9"/>
      <c r="H144" s="9"/>
      <c r="I144" s="9"/>
      <c r="J144" s="9"/>
      <c r="K144" s="9"/>
      <c r="L144" s="9"/>
      <c r="M144" s="9"/>
      <c r="N144" s="9"/>
      <c r="O144" s="9"/>
      <c r="P144" s="9"/>
      <c r="Q144" s="9"/>
    </row>
    <row r="145" spans="1:19" ht="16.2" customHeight="1">
      <c r="A145" s="31"/>
      <c r="B145" s="9"/>
      <c r="C145" s="9"/>
      <c r="D145" s="9"/>
      <c r="E145" s="9"/>
      <c r="F145" s="9"/>
      <c r="G145" s="9"/>
      <c r="H145" s="9"/>
      <c r="I145" s="9"/>
      <c r="J145" s="9"/>
      <c r="K145" s="9"/>
      <c r="L145" s="9"/>
      <c r="M145" s="9"/>
      <c r="N145" s="9"/>
      <c r="O145" s="9"/>
      <c r="P145" s="9"/>
      <c r="Q145" s="9"/>
    </row>
    <row r="146" spans="1:19" ht="16.2" customHeight="1">
      <c r="A146" s="31"/>
      <c r="B146" s="9"/>
      <c r="C146" s="9"/>
      <c r="D146" s="9"/>
      <c r="E146" s="9"/>
      <c r="F146" s="9"/>
      <c r="G146" s="9"/>
      <c r="H146" s="9"/>
      <c r="I146" s="9"/>
      <c r="J146" s="9"/>
      <c r="K146" s="9"/>
      <c r="L146" s="9"/>
      <c r="M146" s="9"/>
      <c r="N146" s="9"/>
      <c r="O146" s="9"/>
      <c r="P146" s="9"/>
      <c r="Q146" s="9"/>
    </row>
    <row r="147" spans="1:19" ht="16.2" customHeight="1">
      <c r="A147" s="31"/>
      <c r="B147" s="9"/>
      <c r="C147" s="9"/>
      <c r="D147" s="9"/>
      <c r="E147" s="9"/>
      <c r="F147" s="9"/>
      <c r="G147" s="9"/>
      <c r="H147" s="9"/>
      <c r="I147" s="9"/>
      <c r="J147" s="9"/>
      <c r="K147" s="9"/>
      <c r="L147" s="9"/>
      <c r="M147" s="9"/>
      <c r="N147" s="9"/>
      <c r="O147" s="9"/>
      <c r="P147" s="9"/>
      <c r="Q147" s="9"/>
    </row>
    <row r="148" spans="1:19" ht="16.2" customHeight="1" thickBot="1">
      <c r="A148" s="31"/>
      <c r="B148" s="9"/>
      <c r="C148" s="9"/>
      <c r="D148" s="9"/>
      <c r="E148" s="9"/>
      <c r="F148" s="9"/>
      <c r="G148" s="9"/>
      <c r="H148" s="9"/>
      <c r="I148" s="9"/>
      <c r="J148" s="9"/>
      <c r="K148" s="9"/>
      <c r="L148" s="9"/>
      <c r="M148" s="9"/>
      <c r="N148" s="9"/>
      <c r="O148" s="9"/>
      <c r="P148" s="9"/>
      <c r="Q148" s="9"/>
    </row>
    <row r="149" spans="1:19" ht="47.4" customHeight="1">
      <c r="A149" s="3" t="s">
        <v>89</v>
      </c>
      <c r="B149" s="4" t="s">
        <v>0</v>
      </c>
      <c r="C149" s="4" t="s">
        <v>1</v>
      </c>
      <c r="D149" s="4" t="s">
        <v>90</v>
      </c>
      <c r="E149" s="4" t="s">
        <v>91</v>
      </c>
      <c r="F149" s="4" t="s">
        <v>92</v>
      </c>
      <c r="G149" s="4" t="s">
        <v>2</v>
      </c>
      <c r="H149" s="4" t="s">
        <v>3</v>
      </c>
      <c r="I149" s="4" t="s">
        <v>93</v>
      </c>
      <c r="J149" s="5" t="s">
        <v>4</v>
      </c>
      <c r="K149" s="6" t="s">
        <v>6</v>
      </c>
      <c r="L149" s="4" t="s">
        <v>5</v>
      </c>
      <c r="M149" s="5" t="s">
        <v>7</v>
      </c>
      <c r="N149" s="4" t="s">
        <v>8</v>
      </c>
      <c r="O149" s="7" t="s">
        <v>20</v>
      </c>
      <c r="P149" s="4" t="s">
        <v>49</v>
      </c>
      <c r="Q149" s="8" t="s">
        <v>94</v>
      </c>
    </row>
    <row r="150" spans="1:19" ht="16.2" customHeight="1" thickBot="1">
      <c r="A150" s="10">
        <v>1</v>
      </c>
      <c r="B150" s="11">
        <v>2</v>
      </c>
      <c r="C150" s="11">
        <v>3</v>
      </c>
      <c r="D150" s="11">
        <v>4</v>
      </c>
      <c r="E150" s="11">
        <v>5</v>
      </c>
      <c r="F150" s="11">
        <v>6</v>
      </c>
      <c r="G150" s="11">
        <v>7</v>
      </c>
      <c r="H150" s="12">
        <v>8</v>
      </c>
      <c r="I150" s="12">
        <v>9</v>
      </c>
      <c r="J150" s="13">
        <v>10</v>
      </c>
      <c r="K150" s="13" t="s">
        <v>95</v>
      </c>
      <c r="L150" s="12">
        <v>12</v>
      </c>
      <c r="M150" s="11" t="s">
        <v>96</v>
      </c>
      <c r="N150" s="11">
        <v>14</v>
      </c>
      <c r="O150" s="11">
        <v>15</v>
      </c>
      <c r="P150" s="11" t="s">
        <v>97</v>
      </c>
      <c r="Q150" s="14" t="s">
        <v>98</v>
      </c>
    </row>
    <row r="151" spans="1:19" ht="16.2" customHeight="1" thickBot="1">
      <c r="A151" s="179" t="s">
        <v>57</v>
      </c>
      <c r="B151" s="180"/>
      <c r="C151" s="180"/>
      <c r="D151" s="180"/>
      <c r="E151" s="180"/>
      <c r="F151" s="180"/>
      <c r="G151" s="180"/>
      <c r="H151" s="180"/>
      <c r="I151" s="180"/>
      <c r="J151" s="180"/>
      <c r="K151" s="180"/>
      <c r="L151" s="180"/>
      <c r="M151" s="180"/>
      <c r="N151" s="180"/>
      <c r="O151" s="180"/>
      <c r="P151" s="180"/>
      <c r="Q151" s="181"/>
    </row>
    <row r="152" spans="1:19" ht="110.4" customHeight="1">
      <c r="A152" s="15" t="s">
        <v>9</v>
      </c>
      <c r="B152" s="69" t="s">
        <v>140</v>
      </c>
      <c r="C152" s="17" t="s">
        <v>21</v>
      </c>
      <c r="D152" s="17">
        <f t="shared" ref="D152:D153" si="11">ROUNDUP(E152*0.5,0)</f>
        <v>65</v>
      </c>
      <c r="E152" s="39">
        <v>130</v>
      </c>
      <c r="F152" s="26"/>
      <c r="G152" s="26"/>
      <c r="H152" s="26"/>
      <c r="I152" s="26"/>
      <c r="J152" s="27"/>
      <c r="K152" s="28">
        <f>ROUND(E152*J152,2)</f>
        <v>0</v>
      </c>
      <c r="L152" s="29"/>
      <c r="M152" s="28">
        <f>ROUND(K152+K152*L152,2)</f>
        <v>0</v>
      </c>
      <c r="N152" s="52"/>
      <c r="O152" s="30"/>
      <c r="P152" s="30"/>
      <c r="Q152" s="30"/>
    </row>
    <row r="153" spans="1:19" ht="38.4" customHeight="1">
      <c r="A153" s="15" t="s">
        <v>11</v>
      </c>
      <c r="B153" s="69" t="s">
        <v>141</v>
      </c>
      <c r="C153" s="17" t="s">
        <v>10</v>
      </c>
      <c r="D153" s="17">
        <f t="shared" si="11"/>
        <v>60</v>
      </c>
      <c r="E153" s="39">
        <v>120</v>
      </c>
      <c r="F153" s="26"/>
      <c r="G153" s="26"/>
      <c r="H153" s="26"/>
      <c r="I153" s="26"/>
      <c r="J153" s="27"/>
      <c r="K153" s="28">
        <f>ROUND(E153*J153,2)</f>
        <v>0</v>
      </c>
      <c r="L153" s="29"/>
      <c r="M153" s="28">
        <f>ROUND(K153+K153*L153,2)</f>
        <v>0</v>
      </c>
      <c r="N153" s="52"/>
      <c r="O153" s="30"/>
      <c r="P153" s="30"/>
      <c r="Q153" s="30"/>
    </row>
    <row r="154" spans="1:19" ht="16.2" customHeight="1" thickBot="1">
      <c r="A154" s="31"/>
      <c r="B154" s="9"/>
      <c r="C154" s="9"/>
      <c r="D154" s="9"/>
      <c r="E154" s="9"/>
      <c r="F154" s="9"/>
      <c r="G154" s="9"/>
      <c r="H154" s="9"/>
      <c r="I154" s="9"/>
      <c r="J154" s="32" t="s">
        <v>80</v>
      </c>
      <c r="K154" s="33">
        <f>SUM(K152:K153)</f>
        <v>0</v>
      </c>
      <c r="L154" s="34"/>
      <c r="M154" s="33">
        <f>SUM(M152:M153)</f>
        <v>0</v>
      </c>
      <c r="N154" s="9"/>
      <c r="O154" s="32" t="s">
        <v>80</v>
      </c>
      <c r="P154" s="35">
        <f>SUM(P152:P153)</f>
        <v>0</v>
      </c>
      <c r="Q154" s="35">
        <f>SUM(Q152:Q153)</f>
        <v>0</v>
      </c>
    </row>
    <row r="155" spans="1:19" ht="16.2" customHeight="1">
      <c r="A155" s="31"/>
      <c r="B155" s="9"/>
      <c r="C155" s="9"/>
      <c r="D155" s="9"/>
      <c r="E155" s="9"/>
      <c r="F155" s="9"/>
      <c r="G155" s="9"/>
      <c r="H155" s="9"/>
      <c r="I155" s="9"/>
      <c r="J155" s="37"/>
      <c r="K155" s="47"/>
      <c r="L155" s="37"/>
      <c r="M155" s="47"/>
      <c r="N155" s="9"/>
      <c r="O155" s="37"/>
      <c r="P155" s="90"/>
      <c r="Q155" s="90"/>
    </row>
    <row r="156" spans="1:19" ht="16.2" customHeight="1" thickBot="1">
      <c r="A156" s="31"/>
      <c r="B156" s="182"/>
      <c r="C156" s="182"/>
      <c r="D156" s="182"/>
      <c r="E156" s="182"/>
      <c r="F156" s="182"/>
      <c r="G156" s="182"/>
      <c r="H156" s="9"/>
      <c r="I156" s="9"/>
      <c r="J156" s="9"/>
      <c r="K156" s="9"/>
      <c r="L156" s="9"/>
      <c r="M156" s="9"/>
      <c r="N156" s="9"/>
      <c r="O156" s="9"/>
      <c r="P156" s="9"/>
      <c r="Q156" s="9"/>
    </row>
    <row r="157" spans="1:19" ht="16.2" customHeight="1">
      <c r="A157" s="31"/>
      <c r="B157" s="175"/>
      <c r="C157" s="175"/>
      <c r="D157" s="175"/>
      <c r="E157" s="175"/>
      <c r="F157" s="175"/>
      <c r="G157" s="175"/>
      <c r="H157" s="9"/>
      <c r="I157" s="9"/>
      <c r="J157" s="176" t="s">
        <v>57</v>
      </c>
      <c r="K157" s="177"/>
      <c r="L157" s="177"/>
      <c r="M157" s="177"/>
      <c r="N157" s="177"/>
      <c r="O157" s="177"/>
      <c r="P157" s="178"/>
      <c r="Q157" s="37"/>
      <c r="S157" s="141"/>
    </row>
    <row r="158" spans="1:19" ht="31.2" customHeight="1">
      <c r="A158" s="31"/>
      <c r="B158" s="175"/>
      <c r="C158" s="175"/>
      <c r="D158" s="175"/>
      <c r="E158" s="175"/>
      <c r="F158" s="175"/>
      <c r="G158" s="175"/>
      <c r="H158" s="9"/>
      <c r="I158" s="9"/>
      <c r="J158" s="38" t="s">
        <v>47</v>
      </c>
      <c r="K158" s="39" t="s">
        <v>48</v>
      </c>
      <c r="L158" s="40" t="s">
        <v>20</v>
      </c>
      <c r="M158" s="41" t="s">
        <v>49</v>
      </c>
      <c r="N158" s="39" t="s">
        <v>50</v>
      </c>
      <c r="O158" s="41" t="s">
        <v>51</v>
      </c>
      <c r="P158" s="42" t="s">
        <v>52</v>
      </c>
      <c r="Q158" s="43"/>
      <c r="S158" s="146"/>
    </row>
    <row r="159" spans="1:19" ht="16.2" customHeight="1" thickBot="1">
      <c r="A159" s="31"/>
      <c r="B159" s="175"/>
      <c r="C159" s="9"/>
      <c r="D159" s="9"/>
      <c r="E159" s="9"/>
      <c r="F159" s="9"/>
      <c r="G159" s="9"/>
      <c r="H159" s="9"/>
      <c r="I159" s="9"/>
      <c r="J159" s="44">
        <f>K154</f>
        <v>0</v>
      </c>
      <c r="K159" s="45">
        <f>M154</f>
        <v>0</v>
      </c>
      <c r="L159" s="55">
        <v>0.3</v>
      </c>
      <c r="M159" s="45">
        <f>ROUND(J159*L159,2)</f>
        <v>0</v>
      </c>
      <c r="N159" s="45">
        <f>ROUND(K159*L159,2)</f>
        <v>0</v>
      </c>
      <c r="O159" s="45">
        <f>ROUND(J159+M159,2)</f>
        <v>0</v>
      </c>
      <c r="P159" s="46">
        <f>ROUND(K159+N159,2)</f>
        <v>0</v>
      </c>
      <c r="Q159" s="47"/>
      <c r="S159" s="142"/>
    </row>
    <row r="160" spans="1:19" ht="16.2" customHeight="1">
      <c r="A160" s="31"/>
      <c r="B160" s="175"/>
      <c r="C160" s="9"/>
      <c r="D160" s="9"/>
      <c r="E160" s="9"/>
      <c r="F160" s="9"/>
      <c r="G160" s="9"/>
      <c r="H160" s="9"/>
      <c r="I160" s="9"/>
      <c r="J160" s="9"/>
      <c r="K160" s="9"/>
      <c r="L160" s="9"/>
      <c r="M160" s="9"/>
      <c r="N160" s="9"/>
      <c r="O160" s="9"/>
      <c r="P160" s="9"/>
      <c r="Q160" s="9"/>
    </row>
    <row r="161" spans="1:19" ht="16.2" customHeight="1">
      <c r="B161" s="144"/>
    </row>
    <row r="162" spans="1:19" ht="16.2" customHeight="1">
      <c r="B162" s="167" t="s">
        <v>468</v>
      </c>
    </row>
    <row r="163" spans="1:19" ht="16.2" customHeight="1">
      <c r="B163" s="167" t="s">
        <v>469</v>
      </c>
    </row>
    <row r="164" spans="1:19" ht="16.2" customHeight="1">
      <c r="B164" s="167" t="s">
        <v>453</v>
      </c>
    </row>
    <row r="165" spans="1:19" ht="16.2" customHeight="1">
      <c r="B165" s="167" t="s">
        <v>459</v>
      </c>
    </row>
    <row r="166" spans="1:19" ht="16.2" customHeight="1">
      <c r="B166" s="167" t="s">
        <v>460</v>
      </c>
    </row>
    <row r="167" spans="1:19" ht="16.2" customHeight="1">
      <c r="B167" s="167" t="s">
        <v>461</v>
      </c>
    </row>
    <row r="171" spans="1:19" ht="16.2" customHeight="1" thickBot="1"/>
    <row r="172" spans="1:19" ht="57" customHeight="1">
      <c r="A172" s="3" t="s">
        <v>89</v>
      </c>
      <c r="B172" s="4" t="s">
        <v>0</v>
      </c>
      <c r="C172" s="4" t="s">
        <v>1</v>
      </c>
      <c r="D172" s="4" t="s">
        <v>90</v>
      </c>
      <c r="E172" s="4" t="s">
        <v>91</v>
      </c>
      <c r="F172" s="4" t="s">
        <v>92</v>
      </c>
      <c r="G172" s="4" t="s">
        <v>2</v>
      </c>
      <c r="H172" s="4" t="s">
        <v>3</v>
      </c>
      <c r="I172" s="4" t="s">
        <v>93</v>
      </c>
      <c r="J172" s="5" t="s">
        <v>4</v>
      </c>
      <c r="K172" s="6" t="s">
        <v>6</v>
      </c>
      <c r="L172" s="4" t="s">
        <v>5</v>
      </c>
      <c r="M172" s="5" t="s">
        <v>7</v>
      </c>
      <c r="N172" s="4" t="s">
        <v>8</v>
      </c>
      <c r="O172" s="7" t="s">
        <v>20</v>
      </c>
      <c r="P172" s="4" t="s">
        <v>49</v>
      </c>
      <c r="Q172" s="8" t="s">
        <v>94</v>
      </c>
    </row>
    <row r="173" spans="1:19" ht="16.2" customHeight="1" thickBot="1">
      <c r="A173" s="10">
        <v>1</v>
      </c>
      <c r="B173" s="11">
        <v>2</v>
      </c>
      <c r="C173" s="11">
        <v>3</v>
      </c>
      <c r="D173" s="11">
        <v>4</v>
      </c>
      <c r="E173" s="11">
        <v>5</v>
      </c>
      <c r="F173" s="11">
        <v>6</v>
      </c>
      <c r="G173" s="11">
        <v>7</v>
      </c>
      <c r="H173" s="12">
        <v>8</v>
      </c>
      <c r="I173" s="12">
        <v>9</v>
      </c>
      <c r="J173" s="13">
        <v>10</v>
      </c>
      <c r="K173" s="13" t="s">
        <v>95</v>
      </c>
      <c r="L173" s="12">
        <v>12</v>
      </c>
      <c r="M173" s="11" t="s">
        <v>96</v>
      </c>
      <c r="N173" s="11">
        <v>14</v>
      </c>
      <c r="O173" s="11">
        <v>15</v>
      </c>
      <c r="P173" s="11" t="s">
        <v>97</v>
      </c>
      <c r="Q173" s="14" t="s">
        <v>98</v>
      </c>
    </row>
    <row r="174" spans="1:19" ht="16.2" customHeight="1" thickBot="1">
      <c r="A174" s="179" t="s">
        <v>58</v>
      </c>
      <c r="B174" s="180"/>
      <c r="C174" s="180"/>
      <c r="D174" s="180"/>
      <c r="E174" s="180"/>
      <c r="F174" s="180"/>
      <c r="G174" s="180"/>
      <c r="H174" s="180"/>
      <c r="I174" s="180"/>
      <c r="J174" s="180"/>
      <c r="K174" s="180"/>
      <c r="L174" s="180"/>
      <c r="M174" s="180"/>
      <c r="N174" s="180"/>
      <c r="O174" s="180"/>
      <c r="P174" s="180"/>
      <c r="Q174" s="181"/>
    </row>
    <row r="175" spans="1:19" s="153" customFormat="1" ht="33.6" customHeight="1">
      <c r="A175" s="15" t="s">
        <v>9</v>
      </c>
      <c r="B175" s="71" t="s">
        <v>142</v>
      </c>
      <c r="C175" s="17" t="s">
        <v>10</v>
      </c>
      <c r="D175" s="17">
        <f>ROUNDUP(E175*0.3,0)</f>
        <v>1</v>
      </c>
      <c r="E175" s="18">
        <v>2</v>
      </c>
      <c r="F175" s="52"/>
      <c r="G175" s="17"/>
      <c r="H175" s="17"/>
      <c r="I175" s="17"/>
      <c r="J175" s="19"/>
      <c r="K175" s="20">
        <f>ROUND(E175*J175,2)</f>
        <v>0</v>
      </c>
      <c r="L175" s="21"/>
      <c r="M175" s="20">
        <f>ROUND(K175+K175*L175,2)</f>
        <v>0</v>
      </c>
      <c r="N175" s="52"/>
      <c r="O175" s="57"/>
      <c r="P175" s="22"/>
      <c r="Q175" s="22"/>
      <c r="R175" s="112"/>
      <c r="S175" s="154"/>
    </row>
    <row r="176" spans="1:19" s="153" customFormat="1" ht="30" customHeight="1">
      <c r="A176" s="15" t="s">
        <v>11</v>
      </c>
      <c r="B176" s="71" t="s">
        <v>143</v>
      </c>
      <c r="C176" s="26" t="s">
        <v>10</v>
      </c>
      <c r="D176" s="17">
        <f t="shared" ref="D176:D180" si="12">ROUNDUP(E176*0.3,0)</f>
        <v>1</v>
      </c>
      <c r="E176" s="39">
        <v>1</v>
      </c>
      <c r="F176" s="52"/>
      <c r="G176" s="26"/>
      <c r="H176" s="26"/>
      <c r="I176" s="26"/>
      <c r="J176" s="27"/>
      <c r="K176" s="20">
        <f t="shared" ref="K176:K180" si="13">ROUND(E176*J176,2)</f>
        <v>0</v>
      </c>
      <c r="L176" s="29"/>
      <c r="M176" s="20">
        <f t="shared" ref="M176:M180" si="14">ROUND(K176+K176*L176,2)</f>
        <v>0</v>
      </c>
      <c r="N176" s="52"/>
      <c r="O176" s="48"/>
      <c r="P176" s="53"/>
      <c r="Q176" s="53"/>
      <c r="R176" s="112"/>
      <c r="S176" s="154"/>
    </row>
    <row r="177" spans="1:19" ht="140.4" customHeight="1">
      <c r="A177" s="15" t="s">
        <v>12</v>
      </c>
      <c r="B177" s="69" t="s">
        <v>144</v>
      </c>
      <c r="C177" s="26" t="s">
        <v>10</v>
      </c>
      <c r="D177" s="17">
        <f t="shared" si="12"/>
        <v>165</v>
      </c>
      <c r="E177" s="39">
        <v>550</v>
      </c>
      <c r="F177" s="52"/>
      <c r="G177" s="26"/>
      <c r="H177" s="26"/>
      <c r="I177" s="26"/>
      <c r="J177" s="27"/>
      <c r="K177" s="20">
        <f t="shared" si="13"/>
        <v>0</v>
      </c>
      <c r="L177" s="29"/>
      <c r="M177" s="20">
        <f t="shared" si="14"/>
        <v>0</v>
      </c>
      <c r="N177" s="52"/>
      <c r="O177" s="48"/>
      <c r="P177" s="53"/>
      <c r="Q177" s="53"/>
      <c r="S177" s="131"/>
    </row>
    <row r="178" spans="1:19" ht="56.4" customHeight="1">
      <c r="A178" s="15" t="s">
        <v>13</v>
      </c>
      <c r="B178" s="69" t="s">
        <v>145</v>
      </c>
      <c r="C178" s="26" t="s">
        <v>10</v>
      </c>
      <c r="D178" s="17">
        <f t="shared" si="12"/>
        <v>15</v>
      </c>
      <c r="E178" s="39">
        <v>50</v>
      </c>
      <c r="F178" s="52"/>
      <c r="G178" s="26"/>
      <c r="H178" s="26"/>
      <c r="I178" s="26"/>
      <c r="J178" s="27"/>
      <c r="K178" s="20">
        <f t="shared" si="13"/>
        <v>0</v>
      </c>
      <c r="L178" s="29"/>
      <c r="M178" s="20">
        <f t="shared" si="14"/>
        <v>0</v>
      </c>
      <c r="N178" s="52"/>
      <c r="O178" s="48"/>
      <c r="P178" s="53"/>
      <c r="Q178" s="53"/>
      <c r="S178" s="131"/>
    </row>
    <row r="179" spans="1:19" ht="37.200000000000003" customHeight="1">
      <c r="A179" s="15" t="s">
        <v>14</v>
      </c>
      <c r="B179" s="16" t="s">
        <v>146</v>
      </c>
      <c r="C179" s="17" t="s">
        <v>10</v>
      </c>
      <c r="D179" s="17">
        <f t="shared" si="12"/>
        <v>15</v>
      </c>
      <c r="E179" s="18">
        <v>50</v>
      </c>
      <c r="F179" s="52"/>
      <c r="G179" s="17"/>
      <c r="H179" s="17"/>
      <c r="I179" s="17"/>
      <c r="J179" s="19"/>
      <c r="K179" s="20">
        <f t="shared" si="13"/>
        <v>0</v>
      </c>
      <c r="L179" s="21"/>
      <c r="M179" s="20">
        <f t="shared" si="14"/>
        <v>0</v>
      </c>
      <c r="N179" s="52"/>
      <c r="O179" s="48"/>
      <c r="P179" s="53"/>
      <c r="Q179" s="53"/>
      <c r="S179" s="131"/>
    </row>
    <row r="180" spans="1:19" ht="21" customHeight="1">
      <c r="A180" s="15" t="s">
        <v>15</v>
      </c>
      <c r="B180" s="16" t="s">
        <v>147</v>
      </c>
      <c r="C180" s="17" t="s">
        <v>22</v>
      </c>
      <c r="D180" s="17">
        <f t="shared" si="12"/>
        <v>9</v>
      </c>
      <c r="E180" s="18">
        <v>30</v>
      </c>
      <c r="F180" s="52"/>
      <c r="G180" s="17"/>
      <c r="H180" s="17"/>
      <c r="I180" s="17"/>
      <c r="J180" s="19"/>
      <c r="K180" s="20">
        <f t="shared" si="13"/>
        <v>0</v>
      </c>
      <c r="L180" s="21"/>
      <c r="M180" s="20">
        <f t="shared" si="14"/>
        <v>0</v>
      </c>
      <c r="N180" s="52"/>
      <c r="O180" s="48"/>
      <c r="P180" s="53"/>
      <c r="Q180" s="53"/>
      <c r="S180" s="131"/>
    </row>
    <row r="181" spans="1:19" ht="16.2" customHeight="1" thickBot="1">
      <c r="A181" s="31"/>
      <c r="B181" s="9"/>
      <c r="C181" s="9"/>
      <c r="D181" s="9"/>
      <c r="E181" s="9"/>
      <c r="F181" s="9"/>
      <c r="G181" s="9"/>
      <c r="H181" s="9"/>
      <c r="I181" s="9"/>
      <c r="J181" s="32" t="s">
        <v>80</v>
      </c>
      <c r="K181" s="33">
        <f>SUM(K175:K180)</f>
        <v>0</v>
      </c>
      <c r="L181" s="34"/>
      <c r="M181" s="33">
        <f>SUM(M175:M180)</f>
        <v>0</v>
      </c>
      <c r="N181" s="52"/>
      <c r="O181" s="32" t="s">
        <v>80</v>
      </c>
      <c r="P181" s="33">
        <f>SUM(P175:P180)</f>
        <v>0</v>
      </c>
      <c r="Q181" s="33">
        <f>SUM(Q175:Q180)</f>
        <v>0</v>
      </c>
    </row>
    <row r="182" spans="1:19" ht="16.2" customHeight="1">
      <c r="A182" s="31"/>
      <c r="B182" s="9"/>
      <c r="C182" s="9"/>
      <c r="D182" s="9"/>
      <c r="E182" s="9"/>
      <c r="F182" s="9"/>
      <c r="G182" s="9"/>
      <c r="H182" s="9"/>
      <c r="I182" s="9"/>
      <c r="J182" s="37"/>
      <c r="K182" s="47"/>
      <c r="L182" s="37"/>
      <c r="M182" s="47"/>
      <c r="N182" s="91"/>
      <c r="O182" s="37"/>
      <c r="P182" s="47"/>
      <c r="Q182" s="47"/>
    </row>
    <row r="183" spans="1:19" ht="16.2" customHeight="1" thickBot="1">
      <c r="A183" s="31"/>
      <c r="B183" s="36"/>
      <c r="C183" s="36"/>
      <c r="D183" s="36"/>
      <c r="E183" s="36"/>
      <c r="F183" s="36"/>
      <c r="G183" s="36"/>
      <c r="H183" s="9"/>
      <c r="I183" s="9"/>
      <c r="J183" s="9"/>
      <c r="K183" s="9"/>
      <c r="L183" s="9"/>
      <c r="M183" s="9"/>
      <c r="N183" s="9"/>
      <c r="O183" s="9"/>
      <c r="P183" s="9"/>
      <c r="Q183" s="9"/>
    </row>
    <row r="184" spans="1:19" ht="16.2" customHeight="1">
      <c r="A184" s="31"/>
      <c r="B184" s="36"/>
      <c r="C184" s="36"/>
      <c r="D184" s="36"/>
      <c r="E184" s="36"/>
      <c r="F184" s="36"/>
      <c r="G184" s="36"/>
      <c r="H184" s="9"/>
      <c r="I184" s="9"/>
      <c r="J184" s="176" t="s">
        <v>58</v>
      </c>
      <c r="K184" s="177"/>
      <c r="L184" s="177"/>
      <c r="M184" s="177"/>
      <c r="N184" s="177"/>
      <c r="O184" s="177"/>
      <c r="P184" s="178"/>
      <c r="Q184" s="9"/>
    </row>
    <row r="185" spans="1:19" ht="39" customHeight="1">
      <c r="A185" s="31"/>
      <c r="B185" s="36"/>
      <c r="C185" s="36"/>
      <c r="D185" s="36"/>
      <c r="E185" s="36"/>
      <c r="F185" s="36"/>
      <c r="G185" s="36"/>
      <c r="H185" s="9"/>
      <c r="I185" s="9"/>
      <c r="J185" s="38" t="s">
        <v>47</v>
      </c>
      <c r="K185" s="39" t="s">
        <v>48</v>
      </c>
      <c r="L185" s="40" t="s">
        <v>20</v>
      </c>
      <c r="M185" s="41" t="s">
        <v>49</v>
      </c>
      <c r="N185" s="39" t="s">
        <v>50</v>
      </c>
      <c r="O185" s="41" t="s">
        <v>51</v>
      </c>
      <c r="P185" s="42" t="s">
        <v>52</v>
      </c>
      <c r="Q185" s="9"/>
    </row>
    <row r="186" spans="1:19" ht="16.2" customHeight="1" thickBot="1">
      <c r="A186" s="31"/>
      <c r="B186" s="36"/>
      <c r="C186" s="36"/>
      <c r="D186" s="36"/>
      <c r="E186" s="36"/>
      <c r="F186" s="36"/>
      <c r="G186" s="36"/>
      <c r="H186" s="9"/>
      <c r="I186" s="9"/>
      <c r="J186" s="44">
        <f>K181</f>
        <v>0</v>
      </c>
      <c r="K186" s="45">
        <f>M181</f>
        <v>0</v>
      </c>
      <c r="L186" s="55">
        <v>0.3</v>
      </c>
      <c r="M186" s="45">
        <f>ROUND(J186*L186,2)</f>
        <v>0</v>
      </c>
      <c r="N186" s="45">
        <f>ROUND(K186*L186,2)</f>
        <v>0</v>
      </c>
      <c r="O186" s="45">
        <f>ROUND(J186+M186,2)</f>
        <v>0</v>
      </c>
      <c r="P186" s="46">
        <f>ROUND(K186+N186,2)</f>
        <v>0</v>
      </c>
      <c r="Q186" s="9"/>
    </row>
    <row r="187" spans="1:19" ht="16.2" customHeight="1">
      <c r="B187" s="145"/>
      <c r="C187" s="145"/>
      <c r="D187" s="145"/>
      <c r="E187" s="145"/>
      <c r="F187" s="145"/>
      <c r="G187" s="145"/>
    </row>
    <row r="188" spans="1:19" ht="16.2" customHeight="1">
      <c r="B188" s="145"/>
      <c r="C188" s="145"/>
      <c r="D188" s="145"/>
      <c r="E188" s="145"/>
      <c r="F188" s="145"/>
      <c r="G188" s="145"/>
    </row>
    <row r="189" spans="1:19" ht="16.2" customHeight="1">
      <c r="B189" s="167" t="s">
        <v>470</v>
      </c>
      <c r="C189" s="145"/>
      <c r="D189" s="145"/>
      <c r="E189" s="145"/>
      <c r="F189" s="145"/>
      <c r="G189" s="145"/>
    </row>
    <row r="190" spans="1:19" ht="16.2" customHeight="1">
      <c r="B190" s="167" t="s">
        <v>471</v>
      </c>
      <c r="C190" s="145"/>
      <c r="D190" s="145"/>
      <c r="E190" s="145"/>
      <c r="F190" s="145"/>
      <c r="G190" s="145"/>
    </row>
    <row r="191" spans="1:19" ht="16.2" customHeight="1">
      <c r="B191" s="167" t="s">
        <v>472</v>
      </c>
      <c r="C191" s="145"/>
      <c r="D191" s="145"/>
      <c r="E191" s="145"/>
      <c r="F191" s="145"/>
      <c r="G191" s="145"/>
    </row>
    <row r="192" spans="1:19" ht="16.2" customHeight="1">
      <c r="B192" s="167" t="s">
        <v>473</v>
      </c>
      <c r="C192" s="145"/>
      <c r="D192" s="145"/>
      <c r="E192" s="145"/>
      <c r="F192" s="145"/>
      <c r="G192" s="145"/>
    </row>
    <row r="193" spans="1:19" ht="16.2" customHeight="1">
      <c r="B193" s="167" t="s">
        <v>455</v>
      </c>
      <c r="C193" s="145"/>
      <c r="D193" s="145"/>
      <c r="E193" s="145"/>
      <c r="F193" s="145"/>
      <c r="G193" s="145"/>
    </row>
    <row r="194" spans="1:19" ht="16.2" customHeight="1">
      <c r="B194" s="167" t="s">
        <v>456</v>
      </c>
      <c r="C194" s="145"/>
      <c r="D194" s="145"/>
      <c r="E194" s="145"/>
      <c r="F194" s="145"/>
      <c r="G194" s="145"/>
    </row>
    <row r="195" spans="1:19" ht="16.2" customHeight="1">
      <c r="B195" s="145"/>
      <c r="C195" s="145"/>
      <c r="D195" s="145"/>
      <c r="E195" s="145"/>
      <c r="F195" s="145"/>
      <c r="G195" s="145"/>
    </row>
    <row r="196" spans="1:19" ht="16.2" customHeight="1">
      <c r="B196" s="145"/>
      <c r="C196" s="145"/>
      <c r="D196" s="145"/>
      <c r="E196" s="145"/>
      <c r="F196" s="145"/>
      <c r="G196" s="145"/>
    </row>
    <row r="197" spans="1:19" ht="16.2" customHeight="1">
      <c r="B197" s="145"/>
      <c r="C197" s="145"/>
      <c r="D197" s="145"/>
      <c r="E197" s="145"/>
      <c r="F197" s="145"/>
      <c r="G197" s="145"/>
    </row>
    <row r="198" spans="1:19" ht="16.2" customHeight="1">
      <c r="B198" s="145"/>
      <c r="C198" s="145"/>
      <c r="D198" s="145"/>
      <c r="E198" s="145"/>
      <c r="F198" s="145"/>
      <c r="G198" s="145"/>
    </row>
    <row r="199" spans="1:19" ht="16.2" customHeight="1" thickBot="1">
      <c r="B199" s="145"/>
      <c r="C199" s="145"/>
      <c r="D199" s="145"/>
      <c r="E199" s="145"/>
      <c r="F199" s="145"/>
      <c r="G199" s="145"/>
    </row>
    <row r="200" spans="1:19" ht="49.2" customHeight="1">
      <c r="A200" s="3" t="s">
        <v>89</v>
      </c>
      <c r="B200" s="4" t="s">
        <v>0</v>
      </c>
      <c r="C200" s="4" t="s">
        <v>1</v>
      </c>
      <c r="D200" s="4" t="s">
        <v>90</v>
      </c>
      <c r="E200" s="4" t="s">
        <v>91</v>
      </c>
      <c r="F200" s="4" t="s">
        <v>92</v>
      </c>
      <c r="G200" s="4" t="s">
        <v>2</v>
      </c>
      <c r="H200" s="4" t="s">
        <v>3</v>
      </c>
      <c r="I200" s="4" t="s">
        <v>93</v>
      </c>
      <c r="J200" s="5" t="s">
        <v>4</v>
      </c>
      <c r="K200" s="6" t="s">
        <v>6</v>
      </c>
      <c r="L200" s="4" t="s">
        <v>5</v>
      </c>
      <c r="M200" s="5" t="s">
        <v>7</v>
      </c>
      <c r="N200" s="4" t="s">
        <v>8</v>
      </c>
      <c r="O200" s="7" t="s">
        <v>20</v>
      </c>
      <c r="P200" s="4" t="s">
        <v>49</v>
      </c>
      <c r="Q200" s="8" t="s">
        <v>94</v>
      </c>
    </row>
    <row r="201" spans="1:19" ht="16.2" customHeight="1" thickBot="1">
      <c r="A201" s="10">
        <v>1</v>
      </c>
      <c r="B201" s="11">
        <v>2</v>
      </c>
      <c r="C201" s="11">
        <v>3</v>
      </c>
      <c r="D201" s="11">
        <v>4</v>
      </c>
      <c r="E201" s="11">
        <v>5</v>
      </c>
      <c r="F201" s="11">
        <v>6</v>
      </c>
      <c r="G201" s="11">
        <v>7</v>
      </c>
      <c r="H201" s="12">
        <v>8</v>
      </c>
      <c r="I201" s="12">
        <v>9</v>
      </c>
      <c r="J201" s="13">
        <v>10</v>
      </c>
      <c r="K201" s="13" t="s">
        <v>95</v>
      </c>
      <c r="L201" s="12">
        <v>12</v>
      </c>
      <c r="M201" s="11" t="s">
        <v>96</v>
      </c>
      <c r="N201" s="11">
        <v>14</v>
      </c>
      <c r="O201" s="11">
        <v>15</v>
      </c>
      <c r="P201" s="11" t="s">
        <v>97</v>
      </c>
      <c r="Q201" s="14" t="s">
        <v>98</v>
      </c>
    </row>
    <row r="202" spans="1:19" ht="16.2" customHeight="1" thickBot="1">
      <c r="A202" s="179" t="s">
        <v>59</v>
      </c>
      <c r="B202" s="180"/>
      <c r="C202" s="180"/>
      <c r="D202" s="180"/>
      <c r="E202" s="180"/>
      <c r="F202" s="180"/>
      <c r="G202" s="180"/>
      <c r="H202" s="180"/>
      <c r="I202" s="180"/>
      <c r="J202" s="180"/>
      <c r="K202" s="180"/>
      <c r="L202" s="180"/>
      <c r="M202" s="180"/>
      <c r="N202" s="180"/>
      <c r="O202" s="180"/>
      <c r="P202" s="180"/>
      <c r="Q202" s="181"/>
    </row>
    <row r="203" spans="1:19" ht="112.8" customHeight="1">
      <c r="A203" s="15" t="s">
        <v>9</v>
      </c>
      <c r="B203" s="16" t="s">
        <v>148</v>
      </c>
      <c r="C203" s="17" t="s">
        <v>118</v>
      </c>
      <c r="D203" s="17">
        <f t="shared" ref="D203:D213" si="15">ROUNDUP(E203*0.5,0)</f>
        <v>5</v>
      </c>
      <c r="E203" s="18">
        <v>10</v>
      </c>
      <c r="F203" s="67"/>
      <c r="G203" s="17"/>
      <c r="H203" s="17"/>
      <c r="I203" s="17"/>
      <c r="J203" s="72"/>
      <c r="K203" s="20">
        <f>ROUND(E203*J203,2)</f>
        <v>0</v>
      </c>
      <c r="L203" s="21"/>
      <c r="M203" s="20">
        <f>ROUND(K203+K203*L203,2)</f>
        <v>0</v>
      </c>
      <c r="N203" s="52"/>
      <c r="O203" s="30"/>
      <c r="P203" s="30"/>
      <c r="Q203" s="30"/>
      <c r="S203" s="131"/>
    </row>
    <row r="204" spans="1:19" ht="228.6" customHeight="1">
      <c r="A204" s="24" t="s">
        <v>11</v>
      </c>
      <c r="B204" s="25" t="s">
        <v>149</v>
      </c>
      <c r="C204" s="26" t="s">
        <v>118</v>
      </c>
      <c r="D204" s="17">
        <f t="shared" si="15"/>
        <v>13</v>
      </c>
      <c r="E204" s="39">
        <v>25</v>
      </c>
      <c r="F204" s="67"/>
      <c r="G204" s="39"/>
      <c r="H204" s="26"/>
      <c r="I204" s="26"/>
      <c r="J204" s="73"/>
      <c r="K204" s="20">
        <f t="shared" ref="K204:K213" si="16">ROUND(E204*J204,2)</f>
        <v>0</v>
      </c>
      <c r="L204" s="21"/>
      <c r="M204" s="20">
        <f t="shared" ref="M204:M213" si="17">ROUND(K204+K204*L204,2)</f>
        <v>0</v>
      </c>
      <c r="N204" s="52"/>
      <c r="O204" s="62"/>
      <c r="P204" s="62"/>
      <c r="Q204" s="62"/>
    </row>
    <row r="205" spans="1:19" ht="311.39999999999998" customHeight="1">
      <c r="A205" s="15" t="s">
        <v>12</v>
      </c>
      <c r="B205" s="25" t="s">
        <v>150</v>
      </c>
      <c r="C205" s="26" t="s">
        <v>118</v>
      </c>
      <c r="D205" s="17">
        <f t="shared" si="15"/>
        <v>13</v>
      </c>
      <c r="E205" s="39">
        <v>25</v>
      </c>
      <c r="F205" s="67"/>
      <c r="G205" s="39"/>
      <c r="H205" s="26"/>
      <c r="I205" s="26"/>
      <c r="J205" s="73"/>
      <c r="K205" s="20">
        <f t="shared" si="16"/>
        <v>0</v>
      </c>
      <c r="L205" s="21"/>
      <c r="M205" s="20">
        <f t="shared" si="17"/>
        <v>0</v>
      </c>
      <c r="N205" s="52"/>
      <c r="O205" s="62"/>
      <c r="P205" s="62"/>
      <c r="Q205" s="62"/>
    </row>
    <row r="206" spans="1:19" ht="211.8" customHeight="1">
      <c r="A206" s="24" t="s">
        <v>13</v>
      </c>
      <c r="B206" s="25" t="s">
        <v>151</v>
      </c>
      <c r="C206" s="26" t="s">
        <v>118</v>
      </c>
      <c r="D206" s="17">
        <f t="shared" si="15"/>
        <v>3</v>
      </c>
      <c r="E206" s="39">
        <v>5</v>
      </c>
      <c r="F206" s="67"/>
      <c r="G206" s="39"/>
      <c r="H206" s="26"/>
      <c r="I206" s="26"/>
      <c r="J206" s="73"/>
      <c r="K206" s="20">
        <f t="shared" si="16"/>
        <v>0</v>
      </c>
      <c r="L206" s="21"/>
      <c r="M206" s="20">
        <f t="shared" si="17"/>
        <v>0</v>
      </c>
      <c r="N206" s="52"/>
      <c r="O206" s="62"/>
      <c r="P206" s="62"/>
      <c r="Q206" s="62"/>
    </row>
    <row r="207" spans="1:19" ht="238.8" customHeight="1">
      <c r="A207" s="15" t="s">
        <v>14</v>
      </c>
      <c r="B207" s="25" t="s">
        <v>152</v>
      </c>
      <c r="C207" s="26" t="s">
        <v>118</v>
      </c>
      <c r="D207" s="17">
        <f t="shared" si="15"/>
        <v>1</v>
      </c>
      <c r="E207" s="39">
        <v>1</v>
      </c>
      <c r="F207" s="67"/>
      <c r="G207" s="39"/>
      <c r="H207" s="26"/>
      <c r="I207" s="26"/>
      <c r="J207" s="73"/>
      <c r="K207" s="20">
        <f t="shared" si="16"/>
        <v>0</v>
      </c>
      <c r="L207" s="21"/>
      <c r="M207" s="20">
        <f t="shared" si="17"/>
        <v>0</v>
      </c>
      <c r="N207" s="52"/>
      <c r="O207" s="62"/>
      <c r="P207" s="62"/>
      <c r="Q207" s="62"/>
    </row>
    <row r="208" spans="1:19" ht="258" customHeight="1">
      <c r="A208" s="24" t="s">
        <v>15</v>
      </c>
      <c r="B208" s="25" t="s">
        <v>153</v>
      </c>
      <c r="C208" s="26" t="s">
        <v>118</v>
      </c>
      <c r="D208" s="17">
        <f t="shared" si="15"/>
        <v>5</v>
      </c>
      <c r="E208" s="39">
        <v>10</v>
      </c>
      <c r="F208" s="67"/>
      <c r="G208" s="39"/>
      <c r="H208" s="26"/>
      <c r="I208" s="26"/>
      <c r="J208" s="73"/>
      <c r="K208" s="20">
        <f t="shared" si="16"/>
        <v>0</v>
      </c>
      <c r="L208" s="21"/>
      <c r="M208" s="20">
        <f t="shared" si="17"/>
        <v>0</v>
      </c>
      <c r="N208" s="52"/>
      <c r="O208" s="62"/>
      <c r="P208" s="62"/>
      <c r="Q208" s="62"/>
    </row>
    <row r="209" spans="1:17" ht="129" customHeight="1">
      <c r="A209" s="15" t="s">
        <v>16</v>
      </c>
      <c r="B209" s="25" t="s">
        <v>154</v>
      </c>
      <c r="C209" s="26" t="s">
        <v>118</v>
      </c>
      <c r="D209" s="17">
        <f t="shared" si="15"/>
        <v>5</v>
      </c>
      <c r="E209" s="39">
        <v>10</v>
      </c>
      <c r="F209" s="67"/>
      <c r="G209" s="39"/>
      <c r="H209" s="26"/>
      <c r="I209" s="26"/>
      <c r="J209" s="73"/>
      <c r="K209" s="20">
        <f t="shared" si="16"/>
        <v>0</v>
      </c>
      <c r="L209" s="21"/>
      <c r="M209" s="20">
        <f t="shared" si="17"/>
        <v>0</v>
      </c>
      <c r="N209" s="52"/>
      <c r="O209" s="62"/>
      <c r="P209" s="62"/>
      <c r="Q209" s="62"/>
    </row>
    <row r="210" spans="1:17" ht="117.6" customHeight="1">
      <c r="A210" s="24" t="s">
        <v>17</v>
      </c>
      <c r="B210" s="25" t="s">
        <v>155</v>
      </c>
      <c r="C210" s="26" t="s">
        <v>118</v>
      </c>
      <c r="D210" s="17">
        <f t="shared" si="15"/>
        <v>5</v>
      </c>
      <c r="E210" s="39">
        <v>10</v>
      </c>
      <c r="F210" s="67"/>
      <c r="G210" s="39"/>
      <c r="H210" s="26"/>
      <c r="I210" s="26"/>
      <c r="J210" s="73"/>
      <c r="K210" s="20">
        <f t="shared" si="16"/>
        <v>0</v>
      </c>
      <c r="L210" s="21"/>
      <c r="M210" s="20">
        <f t="shared" si="17"/>
        <v>0</v>
      </c>
      <c r="N210" s="52"/>
      <c r="O210" s="62"/>
      <c r="P210" s="62"/>
      <c r="Q210" s="62"/>
    </row>
    <row r="211" spans="1:17" ht="152.4" customHeight="1">
      <c r="A211" s="15" t="s">
        <v>18</v>
      </c>
      <c r="B211" s="25" t="s">
        <v>156</v>
      </c>
      <c r="C211" s="26" t="s">
        <v>118</v>
      </c>
      <c r="D211" s="17">
        <f t="shared" si="15"/>
        <v>5</v>
      </c>
      <c r="E211" s="39">
        <v>10</v>
      </c>
      <c r="F211" s="67"/>
      <c r="G211" s="39"/>
      <c r="H211" s="26"/>
      <c r="I211" s="26"/>
      <c r="J211" s="73"/>
      <c r="K211" s="20">
        <f t="shared" si="16"/>
        <v>0</v>
      </c>
      <c r="L211" s="21"/>
      <c r="M211" s="20">
        <f t="shared" si="17"/>
        <v>0</v>
      </c>
      <c r="N211" s="52"/>
      <c r="O211" s="62"/>
      <c r="P211" s="62"/>
      <c r="Q211" s="62"/>
    </row>
    <row r="212" spans="1:17" ht="84" customHeight="1">
      <c r="A212" s="24" t="s">
        <v>24</v>
      </c>
      <c r="B212" s="25" t="s">
        <v>157</v>
      </c>
      <c r="C212" s="26" t="s">
        <v>118</v>
      </c>
      <c r="D212" s="17">
        <f t="shared" si="15"/>
        <v>5</v>
      </c>
      <c r="E212" s="39">
        <v>10</v>
      </c>
      <c r="F212" s="67"/>
      <c r="G212" s="39"/>
      <c r="H212" s="26"/>
      <c r="I212" s="26"/>
      <c r="J212" s="73"/>
      <c r="K212" s="20">
        <f t="shared" si="16"/>
        <v>0</v>
      </c>
      <c r="L212" s="21"/>
      <c r="M212" s="20">
        <f t="shared" si="17"/>
        <v>0</v>
      </c>
      <c r="N212" s="52"/>
      <c r="O212" s="62"/>
      <c r="P212" s="62"/>
      <c r="Q212" s="62"/>
    </row>
    <row r="213" spans="1:17" ht="88.2" customHeight="1">
      <c r="A213" s="15" t="s">
        <v>19</v>
      </c>
      <c r="B213" s="25" t="s">
        <v>158</v>
      </c>
      <c r="C213" s="26" t="s">
        <v>118</v>
      </c>
      <c r="D213" s="17">
        <f t="shared" si="15"/>
        <v>5</v>
      </c>
      <c r="E213" s="39">
        <v>10</v>
      </c>
      <c r="F213" s="67"/>
      <c r="G213" s="39"/>
      <c r="H213" s="26"/>
      <c r="I213" s="26"/>
      <c r="J213" s="73"/>
      <c r="K213" s="20">
        <f t="shared" si="16"/>
        <v>0</v>
      </c>
      <c r="L213" s="21"/>
      <c r="M213" s="20">
        <f t="shared" si="17"/>
        <v>0</v>
      </c>
      <c r="N213" s="52"/>
      <c r="O213" s="62"/>
      <c r="P213" s="62"/>
      <c r="Q213" s="62"/>
    </row>
    <row r="214" spans="1:17" ht="16.2" customHeight="1" thickBot="1">
      <c r="A214" s="31"/>
      <c r="B214" s="36"/>
      <c r="C214" s="36"/>
      <c r="D214" s="36"/>
      <c r="E214" s="36"/>
      <c r="F214" s="36"/>
      <c r="G214" s="36"/>
      <c r="H214" s="9"/>
      <c r="I214" s="9"/>
      <c r="J214" s="32" t="s">
        <v>80</v>
      </c>
      <c r="K214" s="33">
        <f>SUM(K203:K213)</f>
        <v>0</v>
      </c>
      <c r="L214" s="68"/>
      <c r="M214" s="33">
        <f>SUM(M203:M213)</f>
        <v>0</v>
      </c>
      <c r="N214" s="9"/>
      <c r="O214" s="32" t="s">
        <v>80</v>
      </c>
      <c r="P214" s="35">
        <f>SUM(P212:P213)</f>
        <v>0</v>
      </c>
      <c r="Q214" s="35">
        <f>SUM(Q212:Q213)</f>
        <v>0</v>
      </c>
    </row>
    <row r="215" spans="1:17" ht="16.2" customHeight="1">
      <c r="A215" s="31"/>
      <c r="B215" s="36"/>
      <c r="C215" s="36"/>
      <c r="D215" s="36"/>
      <c r="E215" s="36"/>
      <c r="F215" s="36"/>
      <c r="G215" s="36"/>
      <c r="H215" s="9"/>
      <c r="I215" s="9"/>
      <c r="J215" s="37"/>
      <c r="K215" s="47"/>
      <c r="L215" s="37"/>
      <c r="M215" s="47"/>
      <c r="N215" s="9"/>
      <c r="O215" s="37"/>
      <c r="P215" s="90"/>
      <c r="Q215" s="90"/>
    </row>
    <row r="216" spans="1:17" ht="16.2" customHeight="1" thickBot="1">
      <c r="A216" s="31"/>
      <c r="B216" s="36"/>
      <c r="C216" s="36"/>
      <c r="D216" s="36"/>
      <c r="E216" s="36"/>
      <c r="F216" s="36"/>
      <c r="G216" s="36"/>
      <c r="H216" s="9"/>
      <c r="I216" s="9"/>
      <c r="J216" s="9"/>
      <c r="K216" s="9"/>
      <c r="L216" s="9"/>
      <c r="M216" s="9"/>
      <c r="N216" s="9"/>
      <c r="O216" s="9"/>
      <c r="P216" s="9"/>
      <c r="Q216" s="9"/>
    </row>
    <row r="217" spans="1:17" ht="16.2" customHeight="1">
      <c r="A217" s="31"/>
      <c r="B217" s="36"/>
      <c r="C217" s="36"/>
      <c r="D217" s="36"/>
      <c r="E217" s="36"/>
      <c r="F217" s="36"/>
      <c r="G217" s="36"/>
      <c r="H217" s="9"/>
      <c r="I217" s="9"/>
      <c r="J217" s="176" t="s">
        <v>59</v>
      </c>
      <c r="K217" s="177"/>
      <c r="L217" s="177"/>
      <c r="M217" s="177"/>
      <c r="N217" s="177"/>
      <c r="O217" s="177"/>
      <c r="P217" s="178"/>
      <c r="Q217" s="9"/>
    </row>
    <row r="218" spans="1:17" ht="38.4" customHeight="1">
      <c r="A218" s="31"/>
      <c r="B218" s="36"/>
      <c r="C218" s="36"/>
      <c r="D218" s="36"/>
      <c r="E218" s="36"/>
      <c r="F218" s="36"/>
      <c r="G218" s="36"/>
      <c r="H218" s="9"/>
      <c r="I218" s="9"/>
      <c r="J218" s="38" t="s">
        <v>47</v>
      </c>
      <c r="K218" s="39" t="s">
        <v>48</v>
      </c>
      <c r="L218" s="40" t="s">
        <v>20</v>
      </c>
      <c r="M218" s="41" t="s">
        <v>49</v>
      </c>
      <c r="N218" s="39" t="s">
        <v>50</v>
      </c>
      <c r="O218" s="41" t="s">
        <v>51</v>
      </c>
      <c r="P218" s="42" t="s">
        <v>52</v>
      </c>
      <c r="Q218" s="9"/>
    </row>
    <row r="219" spans="1:17" ht="16.2" customHeight="1" thickBot="1">
      <c r="A219" s="31"/>
      <c r="B219" s="36"/>
      <c r="C219" s="36"/>
      <c r="D219" s="36"/>
      <c r="E219" s="36"/>
      <c r="F219" s="36"/>
      <c r="G219" s="36"/>
      <c r="H219" s="9"/>
      <c r="I219" s="9"/>
      <c r="J219" s="44">
        <f>K214</f>
        <v>0</v>
      </c>
      <c r="K219" s="45">
        <f>M214</f>
        <v>0</v>
      </c>
      <c r="L219" s="55">
        <v>0.3</v>
      </c>
      <c r="M219" s="45">
        <f>ROUND(J219*L219,2)</f>
        <v>0</v>
      </c>
      <c r="N219" s="45">
        <f>ROUND(K219*L219,2)</f>
        <v>0</v>
      </c>
      <c r="O219" s="45">
        <f>ROUND(J219+M219,2)</f>
        <v>0</v>
      </c>
      <c r="P219" s="46">
        <f>ROUND(K219+N219,2)</f>
        <v>0</v>
      </c>
      <c r="Q219" s="9"/>
    </row>
    <row r="220" spans="1:17" ht="16.2" customHeight="1">
      <c r="B220" s="145"/>
      <c r="C220" s="145"/>
      <c r="D220" s="145"/>
      <c r="E220" s="145"/>
      <c r="F220" s="145"/>
      <c r="G220" s="145"/>
    </row>
    <row r="221" spans="1:17" ht="16.2" customHeight="1">
      <c r="B221" s="145"/>
      <c r="C221" s="145"/>
      <c r="D221" s="145"/>
      <c r="E221" s="145"/>
      <c r="F221" s="145"/>
      <c r="G221" s="145"/>
    </row>
    <row r="222" spans="1:17" ht="16.2" customHeight="1">
      <c r="B222" s="145"/>
      <c r="C222" s="145"/>
      <c r="D222" s="145"/>
      <c r="E222" s="145"/>
      <c r="F222" s="145"/>
      <c r="G222" s="145"/>
    </row>
    <row r="223" spans="1:17" ht="16.2" customHeight="1">
      <c r="B223" s="167" t="s">
        <v>474</v>
      </c>
      <c r="C223" s="145"/>
      <c r="D223" s="145"/>
      <c r="E223" s="145"/>
      <c r="F223" s="145"/>
      <c r="G223" s="145"/>
    </row>
    <row r="224" spans="1:17" ht="16.2" customHeight="1">
      <c r="B224" s="167" t="s">
        <v>475</v>
      </c>
      <c r="C224" s="145"/>
      <c r="D224" s="145"/>
      <c r="E224" s="145"/>
      <c r="F224" s="145"/>
      <c r="G224" s="145"/>
    </row>
    <row r="225" spans="1:17" ht="16.2" customHeight="1">
      <c r="B225" s="167" t="s">
        <v>453</v>
      </c>
      <c r="C225" s="145"/>
      <c r="D225" s="145"/>
      <c r="E225" s="145"/>
      <c r="F225" s="145"/>
      <c r="G225" s="145"/>
    </row>
    <row r="226" spans="1:17" ht="16.2" customHeight="1">
      <c r="B226" s="167" t="s">
        <v>459</v>
      </c>
      <c r="C226" s="145"/>
      <c r="D226" s="145"/>
      <c r="E226" s="145"/>
      <c r="F226" s="145"/>
      <c r="G226" s="145"/>
    </row>
    <row r="227" spans="1:17" ht="16.2" customHeight="1">
      <c r="B227" s="167" t="s">
        <v>460</v>
      </c>
      <c r="C227" s="145"/>
      <c r="D227" s="145"/>
      <c r="E227" s="145"/>
      <c r="F227" s="145"/>
      <c r="G227" s="145"/>
    </row>
    <row r="228" spans="1:17" ht="16.2" customHeight="1">
      <c r="B228" s="167" t="s">
        <v>461</v>
      </c>
      <c r="C228" s="145"/>
      <c r="D228" s="145"/>
      <c r="E228" s="145"/>
      <c r="F228" s="145"/>
      <c r="G228" s="145"/>
    </row>
    <row r="229" spans="1:17" ht="16.2" customHeight="1">
      <c r="B229" s="169"/>
      <c r="C229" s="145"/>
      <c r="D229" s="145"/>
      <c r="E229" s="145"/>
      <c r="F229" s="145"/>
      <c r="G229" s="145"/>
    </row>
    <row r="230" spans="1:17" ht="16.2" customHeight="1">
      <c r="B230" s="169"/>
      <c r="C230" s="145"/>
      <c r="D230" s="145"/>
      <c r="E230" s="145"/>
      <c r="F230" s="145"/>
      <c r="G230" s="145"/>
    </row>
    <row r="231" spans="1:17" ht="16.2" customHeight="1" thickBot="1"/>
    <row r="232" spans="1:17" ht="49.2" customHeight="1">
      <c r="A232" s="3" t="s">
        <v>89</v>
      </c>
      <c r="B232" s="4" t="s">
        <v>0</v>
      </c>
      <c r="C232" s="4" t="s">
        <v>1</v>
      </c>
      <c r="D232" s="4" t="s">
        <v>90</v>
      </c>
      <c r="E232" s="4" t="s">
        <v>91</v>
      </c>
      <c r="F232" s="4" t="s">
        <v>92</v>
      </c>
      <c r="G232" s="4" t="s">
        <v>2</v>
      </c>
      <c r="H232" s="4" t="s">
        <v>3</v>
      </c>
      <c r="I232" s="4" t="s">
        <v>93</v>
      </c>
      <c r="J232" s="5" t="s">
        <v>4</v>
      </c>
      <c r="K232" s="6" t="s">
        <v>6</v>
      </c>
      <c r="L232" s="4" t="s">
        <v>5</v>
      </c>
      <c r="M232" s="5" t="s">
        <v>7</v>
      </c>
      <c r="N232" s="4" t="s">
        <v>8</v>
      </c>
      <c r="O232" s="7" t="s">
        <v>20</v>
      </c>
      <c r="P232" s="4" t="s">
        <v>49</v>
      </c>
      <c r="Q232" s="8" t="s">
        <v>94</v>
      </c>
    </row>
    <row r="233" spans="1:17" ht="16.2" customHeight="1" thickBot="1">
      <c r="A233" s="10">
        <v>1</v>
      </c>
      <c r="B233" s="11">
        <v>2</v>
      </c>
      <c r="C233" s="11">
        <v>3</v>
      </c>
      <c r="D233" s="11">
        <v>4</v>
      </c>
      <c r="E233" s="11">
        <v>5</v>
      </c>
      <c r="F233" s="11">
        <v>6</v>
      </c>
      <c r="G233" s="11">
        <v>7</v>
      </c>
      <c r="H233" s="12">
        <v>8</v>
      </c>
      <c r="I233" s="12">
        <v>9</v>
      </c>
      <c r="J233" s="13">
        <v>10</v>
      </c>
      <c r="K233" s="13" t="s">
        <v>95</v>
      </c>
      <c r="L233" s="12">
        <v>12</v>
      </c>
      <c r="M233" s="11" t="s">
        <v>96</v>
      </c>
      <c r="N233" s="11">
        <v>14</v>
      </c>
      <c r="O233" s="11">
        <v>15</v>
      </c>
      <c r="P233" s="11" t="s">
        <v>97</v>
      </c>
      <c r="Q233" s="14" t="s">
        <v>98</v>
      </c>
    </row>
    <row r="234" spans="1:17" ht="16.2" customHeight="1" thickBot="1">
      <c r="A234" s="179" t="s">
        <v>60</v>
      </c>
      <c r="B234" s="180"/>
      <c r="C234" s="180"/>
      <c r="D234" s="180"/>
      <c r="E234" s="180"/>
      <c r="F234" s="180"/>
      <c r="G234" s="180"/>
      <c r="H234" s="180"/>
      <c r="I234" s="180"/>
      <c r="J234" s="180"/>
      <c r="K234" s="180"/>
      <c r="L234" s="180"/>
      <c r="M234" s="180"/>
      <c r="N234" s="180"/>
      <c r="O234" s="180"/>
      <c r="P234" s="180"/>
      <c r="Q234" s="181"/>
    </row>
    <row r="235" spans="1:17" ht="52.2" customHeight="1">
      <c r="A235" s="15" t="s">
        <v>159</v>
      </c>
      <c r="B235" s="69" t="s">
        <v>160</v>
      </c>
      <c r="C235" s="17" t="s">
        <v>21</v>
      </c>
      <c r="D235" s="17">
        <f>ROUNDUP(E235*0.3,0)</f>
        <v>210</v>
      </c>
      <c r="E235" s="18">
        <v>700</v>
      </c>
      <c r="F235" s="17"/>
      <c r="G235" s="17"/>
      <c r="H235" s="17"/>
      <c r="I235" s="17"/>
      <c r="J235" s="27"/>
      <c r="K235" s="28">
        <f>ROUND(E235*J235,2)</f>
        <v>0</v>
      </c>
      <c r="L235" s="29"/>
      <c r="M235" s="28">
        <f>ROUND(K235+K235*L235,2)</f>
        <v>0</v>
      </c>
      <c r="N235" s="52"/>
      <c r="O235" s="17">
        <f>ROUNDUP(E235*0.5,0)</f>
        <v>350</v>
      </c>
      <c r="P235" s="74">
        <f>O235*J235</f>
        <v>0</v>
      </c>
      <c r="Q235" s="74">
        <f>P235+P235*L235</f>
        <v>0</v>
      </c>
    </row>
    <row r="236" spans="1:17" ht="16.2" customHeight="1">
      <c r="A236" s="15" t="s">
        <v>11</v>
      </c>
      <c r="B236" s="69" t="s">
        <v>517</v>
      </c>
      <c r="C236" s="17" t="s">
        <v>515</v>
      </c>
      <c r="D236" s="62"/>
      <c r="E236" s="39">
        <v>24</v>
      </c>
      <c r="F236" s="26"/>
      <c r="G236" s="17"/>
      <c r="H236" s="26"/>
      <c r="I236" s="26"/>
      <c r="J236" s="27"/>
      <c r="K236" s="28">
        <f>ROUND(E236*J236,2)</f>
        <v>0</v>
      </c>
      <c r="L236" s="29"/>
      <c r="M236" s="28">
        <f>ROUND(K236+K236*L236,2)</f>
        <v>0</v>
      </c>
      <c r="N236" s="26"/>
      <c r="O236" s="53"/>
      <c r="P236" s="53"/>
      <c r="Q236" s="53"/>
    </row>
    <row r="237" spans="1:17" ht="16.2" customHeight="1" thickBot="1">
      <c r="A237" s="31"/>
      <c r="B237" s="9"/>
      <c r="C237" s="9"/>
      <c r="D237" s="9"/>
      <c r="E237" s="9"/>
      <c r="F237" s="9"/>
      <c r="G237" s="9"/>
      <c r="H237" s="9"/>
      <c r="I237" s="9"/>
      <c r="J237" s="32" t="s">
        <v>80</v>
      </c>
      <c r="K237" s="33">
        <f>SUM(K235:K236)</f>
        <v>0</v>
      </c>
      <c r="L237" s="34"/>
      <c r="M237" s="33">
        <f>SUM(M235:M236)</f>
        <v>0</v>
      </c>
      <c r="N237" s="9"/>
      <c r="O237" s="32" t="s">
        <v>80</v>
      </c>
      <c r="P237" s="33">
        <f>SUM(P235:P236)</f>
        <v>0</v>
      </c>
      <c r="Q237" s="33">
        <f>SUM(Q235:Q236)</f>
        <v>0</v>
      </c>
    </row>
    <row r="238" spans="1:17" ht="16.2" customHeight="1">
      <c r="A238" s="31"/>
      <c r="B238" s="9"/>
      <c r="C238" s="9"/>
      <c r="D238" s="9"/>
      <c r="E238" s="9"/>
      <c r="F238" s="9"/>
      <c r="G238" s="9"/>
      <c r="H238" s="9"/>
      <c r="I238" s="9"/>
      <c r="J238" s="37"/>
      <c r="K238" s="47"/>
      <c r="L238" s="37"/>
      <c r="M238" s="47"/>
      <c r="N238" s="9"/>
      <c r="O238" s="37"/>
      <c r="P238" s="47"/>
      <c r="Q238" s="47"/>
    </row>
    <row r="239" spans="1:17" ht="16.2" customHeight="1" thickBot="1">
      <c r="A239" s="31"/>
      <c r="B239" s="182"/>
      <c r="C239" s="182"/>
      <c r="D239" s="182"/>
      <c r="E239" s="182"/>
      <c r="F239" s="182"/>
      <c r="G239" s="182"/>
      <c r="H239" s="9"/>
      <c r="I239" s="9"/>
      <c r="J239" s="9"/>
      <c r="K239" s="9"/>
      <c r="L239" s="9"/>
      <c r="M239" s="9"/>
      <c r="N239" s="9"/>
      <c r="O239" s="9"/>
      <c r="P239" s="9"/>
      <c r="Q239" s="9"/>
    </row>
    <row r="240" spans="1:17" ht="16.2" customHeight="1" thickBot="1">
      <c r="A240" s="31"/>
      <c r="B240" s="36"/>
      <c r="C240" s="36"/>
      <c r="D240" s="36"/>
      <c r="E240" s="36"/>
      <c r="F240" s="36"/>
      <c r="G240" s="36"/>
      <c r="H240" s="9"/>
      <c r="I240" s="9"/>
      <c r="J240" s="37"/>
      <c r="K240" s="183" t="s">
        <v>60</v>
      </c>
      <c r="L240" s="184"/>
      <c r="M240" s="184"/>
      <c r="N240" s="184"/>
      <c r="O240" s="184"/>
      <c r="P240" s="185"/>
      <c r="Q240" s="9"/>
    </row>
    <row r="241" spans="1:17" ht="32.4" customHeight="1" thickBot="1">
      <c r="A241" s="31"/>
      <c r="B241" s="36"/>
      <c r="C241" s="36"/>
      <c r="D241" s="36"/>
      <c r="E241" s="36"/>
      <c r="F241" s="36"/>
      <c r="G241" s="36"/>
      <c r="H241" s="9"/>
      <c r="I241" s="9"/>
      <c r="J241" s="43"/>
      <c r="K241" s="75" t="s">
        <v>47</v>
      </c>
      <c r="L241" s="75" t="s">
        <v>48</v>
      </c>
      <c r="M241" s="75" t="s">
        <v>49</v>
      </c>
      <c r="N241" s="76" t="s">
        <v>94</v>
      </c>
      <c r="O241" s="77" t="s">
        <v>51</v>
      </c>
      <c r="P241" s="77" t="s">
        <v>52</v>
      </c>
      <c r="Q241" s="9"/>
    </row>
    <row r="242" spans="1:17" ht="16.2" customHeight="1" thickBot="1">
      <c r="A242" s="31"/>
      <c r="B242" s="92"/>
      <c r="C242" s="9"/>
      <c r="D242" s="9"/>
      <c r="E242" s="9"/>
      <c r="F242" s="9"/>
      <c r="G242" s="9"/>
      <c r="H242" s="9"/>
      <c r="I242" s="9"/>
      <c r="J242" s="47"/>
      <c r="K242" s="170">
        <f>K237</f>
        <v>0</v>
      </c>
      <c r="L242" s="171">
        <f>M237</f>
        <v>0</v>
      </c>
      <c r="M242" s="172">
        <f>P237</f>
        <v>0</v>
      </c>
      <c r="N242" s="171">
        <f>Q237</f>
        <v>0</v>
      </c>
      <c r="O242" s="171">
        <f>M242+K242</f>
        <v>0</v>
      </c>
      <c r="P242" s="173">
        <f>L242+N242</f>
        <v>0</v>
      </c>
      <c r="Q242" s="9"/>
    </row>
    <row r="243" spans="1:17" ht="16.2" customHeight="1">
      <c r="B243" s="144"/>
      <c r="J243" s="142"/>
      <c r="K243" s="146"/>
      <c r="L243" s="146"/>
      <c r="M243" s="155"/>
      <c r="N243" s="146"/>
      <c r="O243" s="146"/>
      <c r="P243" s="146"/>
    </row>
    <row r="244" spans="1:17" ht="16.2" customHeight="1">
      <c r="B244" s="167" t="s">
        <v>476</v>
      </c>
      <c r="J244" s="142"/>
      <c r="K244" s="146"/>
      <c r="L244" s="146"/>
      <c r="M244" s="155"/>
      <c r="N244" s="146"/>
      <c r="O244" s="146"/>
      <c r="P244" s="146"/>
    </row>
    <row r="245" spans="1:17" ht="16.2" customHeight="1">
      <c r="B245" s="167" t="s">
        <v>477</v>
      </c>
      <c r="J245" s="142"/>
      <c r="K245" s="146"/>
      <c r="L245" s="146"/>
      <c r="M245" s="155"/>
      <c r="N245" s="146"/>
      <c r="O245" s="146"/>
      <c r="P245" s="146"/>
    </row>
    <row r="246" spans="1:17" ht="16.2" customHeight="1">
      <c r="B246" s="167" t="s">
        <v>516</v>
      </c>
      <c r="J246" s="142"/>
      <c r="K246" s="146"/>
      <c r="L246" s="146"/>
      <c r="M246" s="155"/>
      <c r="N246" s="146"/>
      <c r="O246" s="146"/>
      <c r="P246" s="146"/>
    </row>
    <row r="247" spans="1:17" ht="16.2" customHeight="1">
      <c r="B247" s="167" t="s">
        <v>478</v>
      </c>
      <c r="J247" s="142"/>
      <c r="K247" s="146"/>
      <c r="L247" s="146"/>
      <c r="M247" s="155"/>
      <c r="N247" s="146"/>
      <c r="O247" s="146"/>
      <c r="P247" s="146"/>
    </row>
    <row r="248" spans="1:17" ht="16.2" customHeight="1">
      <c r="B248" s="144"/>
      <c r="J248" s="142"/>
      <c r="K248" s="146"/>
      <c r="L248" s="146"/>
      <c r="M248" s="155"/>
      <c r="N248" s="146"/>
      <c r="O248" s="146"/>
      <c r="P248" s="146"/>
    </row>
    <row r="249" spans="1:17" ht="16.2" customHeight="1" thickBot="1"/>
    <row r="250" spans="1:17" ht="16.2" customHeight="1" thickBot="1">
      <c r="A250" s="191" t="s">
        <v>161</v>
      </c>
      <c r="B250" s="192"/>
      <c r="C250" s="192"/>
      <c r="D250" s="192"/>
      <c r="E250" s="192"/>
      <c r="F250" s="192"/>
      <c r="G250" s="193"/>
    </row>
    <row r="251" spans="1:17" ht="16.2" customHeight="1" thickBot="1">
      <c r="A251" s="156" t="s">
        <v>89</v>
      </c>
      <c r="B251" s="157" t="s">
        <v>162</v>
      </c>
      <c r="C251" s="194" t="s">
        <v>163</v>
      </c>
      <c r="D251" s="195"/>
      <c r="E251" s="196"/>
      <c r="F251" s="196"/>
      <c r="G251" s="197"/>
    </row>
    <row r="252" spans="1:17" ht="16.2" customHeight="1">
      <c r="A252" s="158" t="s">
        <v>9</v>
      </c>
      <c r="B252" s="94" t="s">
        <v>164</v>
      </c>
      <c r="C252" s="198"/>
      <c r="D252" s="198"/>
      <c r="E252" s="198"/>
      <c r="F252" s="198"/>
      <c r="G252" s="198"/>
    </row>
    <row r="253" spans="1:17" ht="16.2" customHeight="1">
      <c r="A253" s="159" t="s">
        <v>11</v>
      </c>
      <c r="B253" s="93" t="s">
        <v>165</v>
      </c>
      <c r="C253" s="199"/>
      <c r="D253" s="199"/>
      <c r="E253" s="199"/>
      <c r="F253" s="199"/>
      <c r="G253" s="199"/>
    </row>
    <row r="254" spans="1:17" ht="16.2" customHeight="1" thickBot="1">
      <c r="A254" s="159" t="s">
        <v>12</v>
      </c>
      <c r="B254" s="95" t="s">
        <v>166</v>
      </c>
      <c r="C254" s="200"/>
      <c r="D254" s="200"/>
      <c r="E254" s="200"/>
      <c r="F254" s="200"/>
      <c r="G254" s="200"/>
    </row>
    <row r="255" spans="1:17" ht="16.2" customHeight="1" thickBot="1">
      <c r="A255" s="160"/>
      <c r="B255" s="186" t="s">
        <v>167</v>
      </c>
      <c r="C255" s="187"/>
      <c r="D255" s="187"/>
      <c r="E255" s="187"/>
      <c r="F255" s="187"/>
      <c r="G255" s="188"/>
    </row>
    <row r="256" spans="1:17" ht="16.2" customHeight="1">
      <c r="A256" s="159" t="s">
        <v>13</v>
      </c>
      <c r="B256" s="94" t="s">
        <v>168</v>
      </c>
      <c r="C256" s="189"/>
      <c r="D256" s="189"/>
      <c r="E256" s="189"/>
      <c r="F256" s="189"/>
      <c r="G256" s="189"/>
    </row>
    <row r="257" spans="1:7" ht="16.2" customHeight="1">
      <c r="A257" s="159" t="s">
        <v>14</v>
      </c>
      <c r="B257" s="93" t="s">
        <v>169</v>
      </c>
      <c r="C257" s="190"/>
      <c r="D257" s="190"/>
      <c r="E257" s="190"/>
      <c r="F257" s="190"/>
      <c r="G257" s="190"/>
    </row>
    <row r="258" spans="1:7" ht="37.799999999999997" customHeight="1">
      <c r="A258" s="159" t="s">
        <v>15</v>
      </c>
      <c r="B258" s="93" t="s">
        <v>170</v>
      </c>
      <c r="C258" s="190"/>
      <c r="D258" s="190"/>
      <c r="E258" s="190"/>
      <c r="F258" s="190"/>
      <c r="G258" s="190"/>
    </row>
    <row r="259" spans="1:7" ht="37.799999999999997" customHeight="1">
      <c r="A259" s="159" t="s">
        <v>16</v>
      </c>
      <c r="B259" s="93" t="s">
        <v>171</v>
      </c>
      <c r="C259" s="190"/>
      <c r="D259" s="190"/>
      <c r="E259" s="190"/>
      <c r="F259" s="190"/>
      <c r="G259" s="190"/>
    </row>
    <row r="260" spans="1:7" ht="45.6" customHeight="1">
      <c r="A260" s="159" t="s">
        <v>17</v>
      </c>
      <c r="B260" s="93" t="s">
        <v>172</v>
      </c>
      <c r="C260" s="190"/>
      <c r="D260" s="190"/>
      <c r="E260" s="190"/>
      <c r="F260" s="190"/>
      <c r="G260" s="190"/>
    </row>
    <row r="261" spans="1:7" ht="34.200000000000003" customHeight="1">
      <c r="A261" s="159" t="s">
        <v>18</v>
      </c>
      <c r="B261" s="93" t="s">
        <v>173</v>
      </c>
      <c r="C261" s="190"/>
      <c r="D261" s="190"/>
      <c r="E261" s="190"/>
      <c r="F261" s="190"/>
      <c r="G261" s="190"/>
    </row>
    <row r="262" spans="1:7" ht="26.4" customHeight="1">
      <c r="A262" s="159" t="s">
        <v>24</v>
      </c>
      <c r="B262" s="93" t="s">
        <v>174</v>
      </c>
      <c r="C262" s="190"/>
      <c r="D262" s="190"/>
      <c r="E262" s="190"/>
      <c r="F262" s="190"/>
      <c r="G262" s="190"/>
    </row>
    <row r="263" spans="1:7" ht="34.200000000000003" customHeight="1">
      <c r="A263" s="159" t="s">
        <v>19</v>
      </c>
      <c r="B263" s="93" t="s">
        <v>175</v>
      </c>
      <c r="C263" s="190"/>
      <c r="D263" s="190"/>
      <c r="E263" s="190"/>
      <c r="F263" s="190"/>
      <c r="G263" s="190"/>
    </row>
    <row r="264" spans="1:7" ht="38.4" customHeight="1">
      <c r="A264" s="159" t="s">
        <v>42</v>
      </c>
      <c r="B264" s="93" t="s">
        <v>176</v>
      </c>
      <c r="C264" s="190"/>
      <c r="D264" s="190"/>
      <c r="E264" s="190"/>
      <c r="F264" s="190"/>
      <c r="G264" s="190"/>
    </row>
    <row r="265" spans="1:7" ht="94.2" customHeight="1">
      <c r="A265" s="159" t="s">
        <v>23</v>
      </c>
      <c r="B265" s="93" t="s">
        <v>177</v>
      </c>
      <c r="C265" s="190"/>
      <c r="D265" s="190"/>
      <c r="E265" s="190"/>
      <c r="F265" s="190"/>
      <c r="G265" s="190"/>
    </row>
    <row r="266" spans="1:7" ht="23.4" customHeight="1">
      <c r="A266" s="159" t="s">
        <v>43</v>
      </c>
      <c r="B266" s="93" t="s">
        <v>178</v>
      </c>
      <c r="C266" s="190"/>
      <c r="D266" s="190"/>
      <c r="E266" s="190"/>
      <c r="F266" s="190"/>
      <c r="G266" s="190"/>
    </row>
    <row r="267" spans="1:7" ht="88.8" customHeight="1">
      <c r="A267" s="159" t="s">
        <v>44</v>
      </c>
      <c r="B267" s="93" t="s">
        <v>179</v>
      </c>
      <c r="C267" s="190"/>
      <c r="D267" s="190"/>
      <c r="E267" s="190"/>
      <c r="F267" s="190"/>
      <c r="G267" s="190"/>
    </row>
    <row r="268" spans="1:7" ht="30.6" customHeight="1">
      <c r="A268" s="159" t="s">
        <v>45</v>
      </c>
      <c r="B268" s="93" t="s">
        <v>180</v>
      </c>
      <c r="C268" s="190"/>
      <c r="D268" s="190"/>
      <c r="E268" s="190"/>
      <c r="F268" s="190"/>
      <c r="G268" s="190"/>
    </row>
    <row r="269" spans="1:7" ht="16.2" customHeight="1">
      <c r="A269" s="159"/>
      <c r="B269" s="201" t="s">
        <v>181</v>
      </c>
      <c r="C269" s="202"/>
      <c r="D269" s="202"/>
      <c r="E269" s="202"/>
      <c r="F269" s="202"/>
      <c r="G269" s="203"/>
    </row>
    <row r="270" spans="1:7" ht="40.799999999999997" customHeight="1">
      <c r="A270" s="159" t="s">
        <v>46</v>
      </c>
      <c r="B270" s="93" t="s">
        <v>182</v>
      </c>
      <c r="C270" s="190"/>
      <c r="D270" s="190"/>
      <c r="E270" s="190"/>
      <c r="F270" s="190"/>
      <c r="G270" s="190"/>
    </row>
    <row r="271" spans="1:7" ht="30.6" customHeight="1">
      <c r="A271" s="159" t="s">
        <v>183</v>
      </c>
      <c r="B271" s="93" t="s">
        <v>184</v>
      </c>
      <c r="C271" s="190"/>
      <c r="D271" s="190"/>
      <c r="E271" s="190"/>
      <c r="F271" s="190"/>
      <c r="G271" s="190"/>
    </row>
    <row r="272" spans="1:7" ht="18.600000000000001" customHeight="1">
      <c r="A272" s="159" t="s">
        <v>185</v>
      </c>
      <c r="B272" s="93" t="s">
        <v>186</v>
      </c>
      <c r="C272" s="190"/>
      <c r="D272" s="190"/>
      <c r="E272" s="190"/>
      <c r="F272" s="190"/>
      <c r="G272" s="190"/>
    </row>
    <row r="273" spans="1:7" ht="36.6" customHeight="1">
      <c r="A273" s="159" t="s">
        <v>187</v>
      </c>
      <c r="B273" s="93" t="s">
        <v>188</v>
      </c>
      <c r="C273" s="190"/>
      <c r="D273" s="190"/>
      <c r="E273" s="190"/>
      <c r="F273" s="190"/>
      <c r="G273" s="190"/>
    </row>
    <row r="274" spans="1:7" ht="78.599999999999994" customHeight="1">
      <c r="A274" s="159" t="s">
        <v>189</v>
      </c>
      <c r="B274" s="93" t="s">
        <v>190</v>
      </c>
      <c r="C274" s="190"/>
      <c r="D274" s="190"/>
      <c r="E274" s="190"/>
      <c r="F274" s="190"/>
      <c r="G274" s="190"/>
    </row>
    <row r="275" spans="1:7" ht="38.4" customHeight="1">
      <c r="A275" s="159" t="s">
        <v>191</v>
      </c>
      <c r="B275" s="93" t="s">
        <v>447</v>
      </c>
      <c r="C275" s="190"/>
      <c r="D275" s="190"/>
      <c r="E275" s="190"/>
      <c r="F275" s="190"/>
      <c r="G275" s="190"/>
    </row>
    <row r="276" spans="1:7" ht="16.2" customHeight="1">
      <c r="A276" s="159" t="s">
        <v>192</v>
      </c>
      <c r="B276" s="93" t="s">
        <v>193</v>
      </c>
      <c r="C276" s="190"/>
      <c r="D276" s="190"/>
      <c r="E276" s="190"/>
      <c r="F276" s="190"/>
      <c r="G276" s="190"/>
    </row>
    <row r="277" spans="1:7" ht="69" customHeight="1">
      <c r="A277" s="159" t="s">
        <v>194</v>
      </c>
      <c r="B277" s="93" t="s">
        <v>195</v>
      </c>
      <c r="C277" s="190"/>
      <c r="D277" s="190"/>
      <c r="E277" s="190"/>
      <c r="F277" s="190"/>
      <c r="G277" s="190"/>
    </row>
    <row r="278" spans="1:7" ht="16.2" customHeight="1">
      <c r="A278" s="159" t="s">
        <v>196</v>
      </c>
      <c r="B278" s="93" t="s">
        <v>197</v>
      </c>
      <c r="C278" s="190"/>
      <c r="D278" s="190"/>
      <c r="E278" s="190"/>
      <c r="F278" s="190"/>
      <c r="G278" s="190"/>
    </row>
    <row r="279" spans="1:7" ht="16.2" customHeight="1" thickBot="1">
      <c r="A279" s="159" t="s">
        <v>198</v>
      </c>
      <c r="B279" s="95" t="s">
        <v>199</v>
      </c>
      <c r="C279" s="204"/>
      <c r="D279" s="204"/>
      <c r="E279" s="204"/>
      <c r="F279" s="204"/>
      <c r="G279" s="204"/>
    </row>
    <row r="280" spans="1:7" ht="16.2" customHeight="1" thickBot="1">
      <c r="A280" s="160"/>
      <c r="B280" s="186" t="s">
        <v>200</v>
      </c>
      <c r="C280" s="187"/>
      <c r="D280" s="187"/>
      <c r="E280" s="187"/>
      <c r="F280" s="187"/>
      <c r="G280" s="188"/>
    </row>
    <row r="281" spans="1:7" ht="16.2" customHeight="1">
      <c r="A281" s="159" t="s">
        <v>201</v>
      </c>
      <c r="B281" s="94" t="s">
        <v>202</v>
      </c>
      <c r="C281" s="189"/>
      <c r="D281" s="189"/>
      <c r="E281" s="189"/>
      <c r="F281" s="189"/>
      <c r="G281" s="189"/>
    </row>
    <row r="282" spans="1:7" ht="16.2" customHeight="1">
      <c r="A282" s="159" t="s">
        <v>203</v>
      </c>
      <c r="B282" s="93" t="s">
        <v>204</v>
      </c>
      <c r="C282" s="190"/>
      <c r="D282" s="190"/>
      <c r="E282" s="190"/>
      <c r="F282" s="190"/>
      <c r="G282" s="190"/>
    </row>
    <row r="283" spans="1:7" ht="16.2" customHeight="1">
      <c r="A283" s="159" t="s">
        <v>205</v>
      </c>
      <c r="B283" s="93" t="s">
        <v>206</v>
      </c>
      <c r="C283" s="190"/>
      <c r="D283" s="190"/>
      <c r="E283" s="190"/>
      <c r="F283" s="190"/>
      <c r="G283" s="190"/>
    </row>
    <row r="284" spans="1:7" ht="16.2" customHeight="1">
      <c r="A284" s="159" t="s">
        <v>207</v>
      </c>
      <c r="B284" s="93" t="s">
        <v>208</v>
      </c>
      <c r="C284" s="190"/>
      <c r="D284" s="190"/>
      <c r="E284" s="190"/>
      <c r="F284" s="190"/>
      <c r="G284" s="190"/>
    </row>
    <row r="285" spans="1:7" ht="16.2" customHeight="1">
      <c r="A285" s="159" t="s">
        <v>209</v>
      </c>
      <c r="B285" s="93" t="s">
        <v>210</v>
      </c>
      <c r="C285" s="190"/>
      <c r="D285" s="190"/>
      <c r="E285" s="190"/>
      <c r="F285" s="190"/>
      <c r="G285" s="190"/>
    </row>
    <row r="286" spans="1:7" ht="16.2" customHeight="1">
      <c r="A286" s="159" t="s">
        <v>211</v>
      </c>
      <c r="B286" s="93" t="s">
        <v>212</v>
      </c>
      <c r="C286" s="190"/>
      <c r="D286" s="190"/>
      <c r="E286" s="190"/>
      <c r="F286" s="190"/>
      <c r="G286" s="190"/>
    </row>
    <row r="287" spans="1:7" ht="16.2" customHeight="1" thickBot="1">
      <c r="A287" s="159" t="s">
        <v>213</v>
      </c>
      <c r="B287" s="95" t="s">
        <v>214</v>
      </c>
      <c r="C287" s="204"/>
      <c r="D287" s="204"/>
      <c r="E287" s="204"/>
      <c r="F287" s="204"/>
      <c r="G287" s="204"/>
    </row>
    <row r="288" spans="1:7" ht="16.2" customHeight="1" thickBot="1">
      <c r="A288" s="160"/>
      <c r="B288" s="186" t="s">
        <v>215</v>
      </c>
      <c r="C288" s="187"/>
      <c r="D288" s="187"/>
      <c r="E288" s="187"/>
      <c r="F288" s="187"/>
      <c r="G288" s="188"/>
    </row>
    <row r="289" spans="1:7" ht="16.2" customHeight="1">
      <c r="A289" s="159" t="s">
        <v>216</v>
      </c>
      <c r="B289" s="94" t="s">
        <v>217</v>
      </c>
      <c r="C289" s="189"/>
      <c r="D289" s="189"/>
      <c r="E289" s="189"/>
      <c r="F289" s="189"/>
      <c r="G289" s="189"/>
    </row>
    <row r="290" spans="1:7" ht="49.2" customHeight="1">
      <c r="A290" s="159" t="s">
        <v>218</v>
      </c>
      <c r="B290" s="93" t="s">
        <v>219</v>
      </c>
      <c r="C290" s="190"/>
      <c r="D290" s="190"/>
      <c r="E290" s="190"/>
      <c r="F290" s="190"/>
      <c r="G290" s="190"/>
    </row>
    <row r="291" spans="1:7" ht="28.8" customHeight="1">
      <c r="A291" s="159" t="s">
        <v>220</v>
      </c>
      <c r="B291" s="93" t="s">
        <v>221</v>
      </c>
      <c r="C291" s="190"/>
      <c r="D291" s="190"/>
      <c r="E291" s="190"/>
      <c r="F291" s="190"/>
      <c r="G291" s="190"/>
    </row>
    <row r="292" spans="1:7" ht="16.2" customHeight="1">
      <c r="A292" s="159" t="s">
        <v>222</v>
      </c>
      <c r="B292" s="93" t="s">
        <v>223</v>
      </c>
      <c r="C292" s="190"/>
      <c r="D292" s="190"/>
      <c r="E292" s="190"/>
      <c r="F292" s="190"/>
      <c r="G292" s="190"/>
    </row>
    <row r="293" spans="1:7" ht="16.2" customHeight="1" thickBot="1">
      <c r="A293" s="159" t="s">
        <v>224</v>
      </c>
      <c r="B293" s="95" t="s">
        <v>225</v>
      </c>
      <c r="C293" s="204"/>
      <c r="D293" s="204"/>
      <c r="E293" s="204"/>
      <c r="F293" s="204"/>
      <c r="G293" s="204"/>
    </row>
    <row r="294" spans="1:7" ht="16.2" customHeight="1" thickBot="1">
      <c r="A294" s="160"/>
      <c r="B294" s="186" t="s">
        <v>226</v>
      </c>
      <c r="C294" s="187"/>
      <c r="D294" s="187"/>
      <c r="E294" s="187"/>
      <c r="F294" s="187"/>
      <c r="G294" s="188"/>
    </row>
    <row r="295" spans="1:7" ht="28.8" customHeight="1">
      <c r="A295" s="159" t="s">
        <v>227</v>
      </c>
      <c r="B295" s="94" t="s">
        <v>228</v>
      </c>
      <c r="C295" s="189"/>
      <c r="D295" s="189"/>
      <c r="E295" s="189"/>
      <c r="F295" s="189"/>
      <c r="G295" s="189"/>
    </row>
    <row r="296" spans="1:7" ht="16.2" customHeight="1">
      <c r="A296" s="159" t="s">
        <v>229</v>
      </c>
      <c r="B296" s="93" t="s">
        <v>230</v>
      </c>
      <c r="C296" s="190"/>
      <c r="D296" s="190"/>
      <c r="E296" s="190"/>
      <c r="F296" s="190"/>
      <c r="G296" s="190"/>
    </row>
    <row r="297" spans="1:7" ht="16.2" customHeight="1">
      <c r="A297" s="159" t="s">
        <v>231</v>
      </c>
      <c r="B297" s="93" t="s">
        <v>232</v>
      </c>
      <c r="C297" s="190"/>
      <c r="D297" s="190"/>
      <c r="E297" s="190"/>
      <c r="F297" s="190"/>
      <c r="G297" s="190"/>
    </row>
    <row r="298" spans="1:7" ht="18.600000000000001" customHeight="1">
      <c r="A298" s="159" t="s">
        <v>233</v>
      </c>
      <c r="B298" s="93" t="s">
        <v>234</v>
      </c>
      <c r="C298" s="190"/>
      <c r="D298" s="190"/>
      <c r="E298" s="190"/>
      <c r="F298" s="190"/>
      <c r="G298" s="190"/>
    </row>
    <row r="299" spans="1:7" ht="16.2" customHeight="1">
      <c r="A299" s="159" t="s">
        <v>235</v>
      </c>
      <c r="B299" s="93" t="s">
        <v>236</v>
      </c>
      <c r="C299" s="190"/>
      <c r="D299" s="190"/>
      <c r="E299" s="190"/>
      <c r="F299" s="190"/>
      <c r="G299" s="190"/>
    </row>
    <row r="300" spans="1:7" ht="16.2" customHeight="1">
      <c r="A300" s="159" t="s">
        <v>237</v>
      </c>
      <c r="B300" s="93" t="s">
        <v>238</v>
      </c>
      <c r="C300" s="190"/>
      <c r="D300" s="190"/>
      <c r="E300" s="190"/>
      <c r="F300" s="190"/>
      <c r="G300" s="190"/>
    </row>
    <row r="304" spans="1:7" ht="16.2" customHeight="1" thickBot="1"/>
    <row r="305" spans="1:19" ht="42.6" customHeight="1">
      <c r="A305" s="3" t="s">
        <v>89</v>
      </c>
      <c r="B305" s="4" t="s">
        <v>0</v>
      </c>
      <c r="C305" s="4" t="s">
        <v>1</v>
      </c>
      <c r="D305" s="4" t="s">
        <v>90</v>
      </c>
      <c r="E305" s="4" t="s">
        <v>91</v>
      </c>
      <c r="F305" s="4" t="s">
        <v>92</v>
      </c>
      <c r="G305" s="4" t="s">
        <v>2</v>
      </c>
      <c r="H305" s="4" t="s">
        <v>3</v>
      </c>
      <c r="I305" s="4" t="s">
        <v>93</v>
      </c>
      <c r="J305" s="5" t="s">
        <v>4</v>
      </c>
      <c r="K305" s="6" t="s">
        <v>6</v>
      </c>
      <c r="L305" s="4" t="s">
        <v>5</v>
      </c>
      <c r="M305" s="5" t="s">
        <v>7</v>
      </c>
      <c r="N305" s="4" t="s">
        <v>8</v>
      </c>
      <c r="O305" s="7" t="s">
        <v>20</v>
      </c>
      <c r="P305" s="4" t="s">
        <v>49</v>
      </c>
      <c r="Q305" s="8" t="s">
        <v>94</v>
      </c>
    </row>
    <row r="306" spans="1:19" ht="16.2" customHeight="1" thickBot="1">
      <c r="A306" s="10">
        <v>1</v>
      </c>
      <c r="B306" s="11">
        <v>2</v>
      </c>
      <c r="C306" s="11">
        <v>3</v>
      </c>
      <c r="D306" s="11">
        <v>4</v>
      </c>
      <c r="E306" s="11">
        <v>5</v>
      </c>
      <c r="F306" s="11">
        <v>6</v>
      </c>
      <c r="G306" s="11">
        <v>7</v>
      </c>
      <c r="H306" s="12">
        <v>8</v>
      </c>
      <c r="I306" s="12">
        <v>9</v>
      </c>
      <c r="J306" s="13">
        <v>10</v>
      </c>
      <c r="K306" s="13" t="s">
        <v>95</v>
      </c>
      <c r="L306" s="12">
        <v>12</v>
      </c>
      <c r="M306" s="11" t="s">
        <v>96</v>
      </c>
      <c r="N306" s="11">
        <v>14</v>
      </c>
      <c r="O306" s="11">
        <v>15</v>
      </c>
      <c r="P306" s="11" t="s">
        <v>97</v>
      </c>
      <c r="Q306" s="14" t="s">
        <v>98</v>
      </c>
    </row>
    <row r="307" spans="1:19" ht="16.2" customHeight="1" thickBot="1">
      <c r="A307" s="179" t="s">
        <v>61</v>
      </c>
      <c r="B307" s="180"/>
      <c r="C307" s="180"/>
      <c r="D307" s="180"/>
      <c r="E307" s="180"/>
      <c r="F307" s="180"/>
      <c r="G307" s="180"/>
      <c r="H307" s="180"/>
      <c r="I307" s="180"/>
      <c r="J307" s="180"/>
      <c r="K307" s="180"/>
      <c r="L307" s="180"/>
      <c r="M307" s="180"/>
      <c r="N307" s="180"/>
      <c r="O307" s="180"/>
      <c r="P307" s="180"/>
      <c r="Q307" s="181"/>
    </row>
    <row r="308" spans="1:19" ht="285.60000000000002" customHeight="1">
      <c r="A308" s="15" t="s">
        <v>9</v>
      </c>
      <c r="B308" s="69" t="s">
        <v>239</v>
      </c>
      <c r="C308" s="17" t="s">
        <v>21</v>
      </c>
      <c r="D308" s="17">
        <f>ROUNDUP(E308*0.3,0)</f>
        <v>2</v>
      </c>
      <c r="E308" s="18">
        <v>5</v>
      </c>
      <c r="F308" s="17"/>
      <c r="G308" s="17"/>
      <c r="H308" s="17"/>
      <c r="I308" s="17"/>
      <c r="J308" s="19"/>
      <c r="K308" s="20">
        <f>ROUND(E308*J308,2)</f>
        <v>0</v>
      </c>
      <c r="L308" s="21"/>
      <c r="M308" s="20">
        <f>ROUND(K308+K308*L308,2)</f>
        <v>0</v>
      </c>
      <c r="N308" s="52"/>
      <c r="O308" s="30"/>
      <c r="P308" s="30"/>
      <c r="Q308" s="30"/>
    </row>
    <row r="309" spans="1:19" ht="16.2" customHeight="1">
      <c r="A309" s="15" t="s">
        <v>11</v>
      </c>
      <c r="B309" s="69" t="s">
        <v>240</v>
      </c>
      <c r="C309" s="17" t="s">
        <v>10</v>
      </c>
      <c r="D309" s="17">
        <f t="shared" ref="D309:D310" si="18">ROUNDUP(E309*0.3,0)</f>
        <v>2</v>
      </c>
      <c r="E309" s="18">
        <v>5</v>
      </c>
      <c r="F309" s="17"/>
      <c r="G309" s="17"/>
      <c r="H309" s="17"/>
      <c r="I309" s="17"/>
      <c r="J309" s="27"/>
      <c r="K309" s="28">
        <f>ROUND(E309*J309,2)</f>
        <v>0</v>
      </c>
      <c r="L309" s="29"/>
      <c r="M309" s="28">
        <f>ROUND(K309+K309*L309,2)</f>
        <v>0</v>
      </c>
      <c r="N309" s="52"/>
      <c r="O309" s="53"/>
      <c r="P309" s="53"/>
      <c r="Q309" s="53"/>
    </row>
    <row r="310" spans="1:19" ht="16.2" customHeight="1">
      <c r="A310" s="15" t="s">
        <v>12</v>
      </c>
      <c r="B310" s="69" t="s">
        <v>241</v>
      </c>
      <c r="C310" s="17" t="s">
        <v>10</v>
      </c>
      <c r="D310" s="17">
        <f t="shared" si="18"/>
        <v>2</v>
      </c>
      <c r="E310" s="18">
        <v>5</v>
      </c>
      <c r="F310" s="26"/>
      <c r="G310" s="26"/>
      <c r="H310" s="26"/>
      <c r="I310" s="26"/>
      <c r="J310" s="27"/>
      <c r="K310" s="28">
        <f>ROUND(E310*J310,2)</f>
        <v>0</v>
      </c>
      <c r="L310" s="29">
        <v>0.08</v>
      </c>
      <c r="M310" s="28">
        <f>ROUND(K310+K310*L310,2)</f>
        <v>0</v>
      </c>
      <c r="N310" s="52"/>
      <c r="O310" s="53"/>
      <c r="P310" s="53"/>
      <c r="Q310" s="53"/>
    </row>
    <row r="311" spans="1:19" ht="16.2" customHeight="1" thickBot="1">
      <c r="A311" s="31"/>
      <c r="B311" s="9"/>
      <c r="C311" s="9"/>
      <c r="D311" s="9"/>
      <c r="E311" s="9"/>
      <c r="F311" s="9"/>
      <c r="G311" s="9"/>
      <c r="H311" s="9"/>
      <c r="I311" s="9"/>
      <c r="J311" s="32" t="s">
        <v>80</v>
      </c>
      <c r="K311" s="33">
        <f>SUM(K308:K310)</f>
        <v>0</v>
      </c>
      <c r="L311" s="34"/>
      <c r="M311" s="33">
        <f>SUM(M308:M310)</f>
        <v>0</v>
      </c>
      <c r="N311" s="9"/>
      <c r="O311" s="32" t="s">
        <v>80</v>
      </c>
      <c r="P311" s="35">
        <f>SUM(P309:P310)</f>
        <v>0</v>
      </c>
      <c r="Q311" s="35">
        <f>SUM(Q309:Q310)</f>
        <v>0</v>
      </c>
    </row>
    <row r="312" spans="1:19" ht="16.2" customHeight="1">
      <c r="A312" s="31"/>
      <c r="B312" s="9"/>
      <c r="C312" s="9"/>
      <c r="D312" s="9"/>
      <c r="E312" s="9"/>
      <c r="F312" s="9"/>
      <c r="G312" s="9"/>
      <c r="H312" s="9"/>
      <c r="I312" s="9"/>
      <c r="J312" s="37"/>
      <c r="K312" s="47"/>
      <c r="L312" s="37"/>
      <c r="M312" s="47"/>
      <c r="N312" s="9"/>
      <c r="O312" s="37"/>
      <c r="P312" s="90"/>
      <c r="Q312" s="90"/>
    </row>
    <row r="313" spans="1:19" ht="16.2" customHeight="1" thickBot="1">
      <c r="A313" s="31"/>
      <c r="B313" s="182"/>
      <c r="C313" s="182"/>
      <c r="D313" s="182"/>
      <c r="E313" s="182"/>
      <c r="F313" s="182"/>
      <c r="G313" s="182"/>
      <c r="H313" s="9"/>
      <c r="I313" s="9"/>
      <c r="J313" s="9"/>
      <c r="K313" s="9"/>
      <c r="L313" s="9"/>
      <c r="M313" s="9"/>
      <c r="N313" s="9"/>
      <c r="O313" s="9"/>
      <c r="P313" s="9"/>
      <c r="Q313" s="9"/>
    </row>
    <row r="314" spans="1:19" ht="16.2" customHeight="1">
      <c r="A314" s="31"/>
      <c r="B314" s="36"/>
      <c r="C314" s="36"/>
      <c r="D314" s="36"/>
      <c r="E314" s="36"/>
      <c r="F314" s="36"/>
      <c r="G314" s="36"/>
      <c r="H314" s="9"/>
      <c r="I314" s="9"/>
      <c r="J314" s="176" t="s">
        <v>61</v>
      </c>
      <c r="K314" s="177"/>
      <c r="L314" s="177"/>
      <c r="M314" s="177"/>
      <c r="N314" s="177"/>
      <c r="O314" s="177"/>
      <c r="P314" s="178"/>
      <c r="Q314" s="37"/>
      <c r="S314" s="141"/>
    </row>
    <row r="315" spans="1:19" ht="40.200000000000003" customHeight="1">
      <c r="A315" s="31"/>
      <c r="B315" s="36"/>
      <c r="C315" s="36"/>
      <c r="D315" s="36"/>
      <c r="E315" s="36"/>
      <c r="F315" s="36"/>
      <c r="G315" s="36"/>
      <c r="H315" s="9"/>
      <c r="I315" s="9"/>
      <c r="J315" s="38" t="s">
        <v>47</v>
      </c>
      <c r="K315" s="39" t="s">
        <v>48</v>
      </c>
      <c r="L315" s="40" t="s">
        <v>20</v>
      </c>
      <c r="M315" s="41" t="s">
        <v>49</v>
      </c>
      <c r="N315" s="39" t="s">
        <v>50</v>
      </c>
      <c r="O315" s="41" t="s">
        <v>51</v>
      </c>
      <c r="P315" s="42" t="s">
        <v>52</v>
      </c>
      <c r="Q315" s="43"/>
      <c r="S315" s="146"/>
    </row>
    <row r="316" spans="1:19" ht="16.2" customHeight="1" thickBot="1">
      <c r="A316" s="31"/>
      <c r="B316" s="92"/>
      <c r="C316" s="9"/>
      <c r="D316" s="9"/>
      <c r="E316" s="9"/>
      <c r="F316" s="9"/>
      <c r="G316" s="9"/>
      <c r="H316" s="9"/>
      <c r="I316" s="9"/>
      <c r="J316" s="44">
        <f>K311</f>
        <v>0</v>
      </c>
      <c r="K316" s="45">
        <f>M311</f>
        <v>0</v>
      </c>
      <c r="L316" s="55">
        <v>0.3</v>
      </c>
      <c r="M316" s="45">
        <f>ROUND(J316*L316,2)</f>
        <v>0</v>
      </c>
      <c r="N316" s="45">
        <f>ROUND(K316*L316,2)</f>
        <v>0</v>
      </c>
      <c r="O316" s="45">
        <f>ROUND(J316+M316,2)</f>
        <v>0</v>
      </c>
      <c r="P316" s="46">
        <f>ROUND(K316+N316,2)</f>
        <v>0</v>
      </c>
      <c r="Q316" s="47"/>
      <c r="S316" s="142"/>
    </row>
    <row r="318" spans="1:19" ht="16.2" customHeight="1">
      <c r="B318" s="167" t="s">
        <v>479</v>
      </c>
    </row>
    <row r="319" spans="1:19" ht="16.2" customHeight="1">
      <c r="B319" s="167" t="s">
        <v>481</v>
      </c>
    </row>
    <row r="320" spans="1:19" ht="16.2" customHeight="1">
      <c r="B320" s="167" t="s">
        <v>482</v>
      </c>
    </row>
    <row r="321" spans="1:17" ht="16.2" customHeight="1">
      <c r="B321" s="167" t="s">
        <v>478</v>
      </c>
    </row>
    <row r="322" spans="1:17" ht="16.2" customHeight="1">
      <c r="B322" s="167" t="s">
        <v>455</v>
      </c>
    </row>
    <row r="323" spans="1:17" ht="16.2" customHeight="1">
      <c r="B323" s="167" t="s">
        <v>456</v>
      </c>
    </row>
    <row r="326" spans="1:17" ht="16.2" customHeight="1" thickBot="1"/>
    <row r="327" spans="1:17" ht="46.8" customHeight="1">
      <c r="A327" s="3" t="s">
        <v>89</v>
      </c>
      <c r="B327" s="4" t="s">
        <v>0</v>
      </c>
      <c r="C327" s="4" t="s">
        <v>1</v>
      </c>
      <c r="D327" s="4" t="s">
        <v>90</v>
      </c>
      <c r="E327" s="4" t="s">
        <v>91</v>
      </c>
      <c r="F327" s="4" t="s">
        <v>92</v>
      </c>
      <c r="G327" s="4" t="s">
        <v>2</v>
      </c>
      <c r="H327" s="4" t="s">
        <v>3</v>
      </c>
      <c r="I327" s="4" t="s">
        <v>93</v>
      </c>
      <c r="J327" s="5" t="s">
        <v>4</v>
      </c>
      <c r="K327" s="6" t="s">
        <v>6</v>
      </c>
      <c r="L327" s="4" t="s">
        <v>5</v>
      </c>
      <c r="M327" s="5" t="s">
        <v>7</v>
      </c>
      <c r="N327" s="4" t="s">
        <v>8</v>
      </c>
      <c r="O327" s="7" t="s">
        <v>20</v>
      </c>
      <c r="P327" s="4" t="s">
        <v>49</v>
      </c>
      <c r="Q327" s="8" t="s">
        <v>94</v>
      </c>
    </row>
    <row r="328" spans="1:17" ht="16.2" customHeight="1" thickBot="1">
      <c r="A328" s="10">
        <v>1</v>
      </c>
      <c r="B328" s="11">
        <v>2</v>
      </c>
      <c r="C328" s="11">
        <v>3</v>
      </c>
      <c r="D328" s="11">
        <v>4</v>
      </c>
      <c r="E328" s="11">
        <v>5</v>
      </c>
      <c r="F328" s="11">
        <v>6</v>
      </c>
      <c r="G328" s="11">
        <v>7</v>
      </c>
      <c r="H328" s="12">
        <v>8</v>
      </c>
      <c r="I328" s="12">
        <v>9</v>
      </c>
      <c r="J328" s="13">
        <v>10</v>
      </c>
      <c r="K328" s="13" t="s">
        <v>95</v>
      </c>
      <c r="L328" s="12">
        <v>12</v>
      </c>
      <c r="M328" s="11" t="s">
        <v>96</v>
      </c>
      <c r="N328" s="11">
        <v>14</v>
      </c>
      <c r="O328" s="11">
        <v>15</v>
      </c>
      <c r="P328" s="11" t="s">
        <v>97</v>
      </c>
      <c r="Q328" s="14" t="s">
        <v>98</v>
      </c>
    </row>
    <row r="329" spans="1:17" ht="16.2" customHeight="1" thickBot="1">
      <c r="A329" s="179" t="s">
        <v>62</v>
      </c>
      <c r="B329" s="180"/>
      <c r="C329" s="180"/>
      <c r="D329" s="180"/>
      <c r="E329" s="180"/>
      <c r="F329" s="180"/>
      <c r="G329" s="180"/>
      <c r="H329" s="180"/>
      <c r="I329" s="180"/>
      <c r="J329" s="180"/>
      <c r="K329" s="180"/>
      <c r="L329" s="180"/>
      <c r="M329" s="180"/>
      <c r="N329" s="180"/>
      <c r="O329" s="180"/>
      <c r="P329" s="180"/>
      <c r="Q329" s="181"/>
    </row>
    <row r="330" spans="1:17" ht="41.4" customHeight="1">
      <c r="A330" s="15" t="s">
        <v>9</v>
      </c>
      <c r="B330" s="69" t="s">
        <v>242</v>
      </c>
      <c r="C330" s="17" t="s">
        <v>10</v>
      </c>
      <c r="D330" s="17">
        <f t="shared" ref="D330:D341" si="19">ROUNDUP(E330*0.3,0)</f>
        <v>3</v>
      </c>
      <c r="E330" s="18">
        <v>10</v>
      </c>
      <c r="F330" s="52"/>
      <c r="G330" s="17"/>
      <c r="H330" s="52"/>
      <c r="I330" s="52"/>
      <c r="J330" s="78"/>
      <c r="K330" s="20">
        <f>ROUND(E330*J330,2)</f>
        <v>0</v>
      </c>
      <c r="L330" s="21"/>
      <c r="M330" s="20">
        <f>ROUND(K330+K330*L330,2)</f>
        <v>0</v>
      </c>
      <c r="N330" s="52"/>
      <c r="O330" s="17">
        <f t="shared" ref="O330:O341" si="20">ROUNDUP(E330*0.5,0)</f>
        <v>5</v>
      </c>
      <c r="P330" s="79">
        <f>O330*J330</f>
        <v>0</v>
      </c>
      <c r="Q330" s="79">
        <f>P330+P330*L330</f>
        <v>0</v>
      </c>
    </row>
    <row r="331" spans="1:17" ht="39" customHeight="1">
      <c r="A331" s="15" t="s">
        <v>11</v>
      </c>
      <c r="B331" s="69" t="s">
        <v>243</v>
      </c>
      <c r="C331" s="26" t="s">
        <v>10</v>
      </c>
      <c r="D331" s="17">
        <f t="shared" si="19"/>
        <v>3</v>
      </c>
      <c r="E331" s="39">
        <v>10</v>
      </c>
      <c r="F331" s="67"/>
      <c r="G331" s="26"/>
      <c r="H331" s="52"/>
      <c r="I331" s="52"/>
      <c r="J331" s="80"/>
      <c r="K331" s="20">
        <f t="shared" ref="K331:K341" si="21">ROUND(E331*J331,2)</f>
        <v>0</v>
      </c>
      <c r="L331" s="29"/>
      <c r="M331" s="20">
        <f t="shared" ref="M331:M341" si="22">ROUND(K331+K331*L331,2)</f>
        <v>0</v>
      </c>
      <c r="N331" s="52"/>
      <c r="O331" s="17">
        <f t="shared" si="20"/>
        <v>5</v>
      </c>
      <c r="P331" s="79">
        <f t="shared" ref="P331:P341" si="23">O331*J331</f>
        <v>0</v>
      </c>
      <c r="Q331" s="79">
        <f t="shared" ref="Q331:Q341" si="24">P331+P331*L331</f>
        <v>0</v>
      </c>
    </row>
    <row r="332" spans="1:17" ht="44.4" customHeight="1">
      <c r="A332" s="15" t="s">
        <v>12</v>
      </c>
      <c r="B332" s="69" t="s">
        <v>244</v>
      </c>
      <c r="C332" s="26" t="s">
        <v>10</v>
      </c>
      <c r="D332" s="17">
        <f t="shared" si="19"/>
        <v>3</v>
      </c>
      <c r="E332" s="39">
        <v>10</v>
      </c>
      <c r="F332" s="67"/>
      <c r="G332" s="26"/>
      <c r="H332" s="52"/>
      <c r="I332" s="52"/>
      <c r="J332" s="80"/>
      <c r="K332" s="20">
        <f t="shared" si="21"/>
        <v>0</v>
      </c>
      <c r="L332" s="29"/>
      <c r="M332" s="20">
        <f t="shared" si="22"/>
        <v>0</v>
      </c>
      <c r="N332" s="52"/>
      <c r="O332" s="17">
        <f t="shared" si="20"/>
        <v>5</v>
      </c>
      <c r="P332" s="79">
        <f t="shared" si="23"/>
        <v>0</v>
      </c>
      <c r="Q332" s="79">
        <f t="shared" si="24"/>
        <v>0</v>
      </c>
    </row>
    <row r="333" spans="1:17" ht="42.6" customHeight="1">
      <c r="A333" s="15" t="s">
        <v>13</v>
      </c>
      <c r="B333" s="69" t="s">
        <v>245</v>
      </c>
      <c r="C333" s="26" t="s">
        <v>10</v>
      </c>
      <c r="D333" s="17">
        <f t="shared" si="19"/>
        <v>3</v>
      </c>
      <c r="E333" s="39">
        <v>10</v>
      </c>
      <c r="F333" s="67"/>
      <c r="G333" s="26"/>
      <c r="H333" s="52"/>
      <c r="I333" s="52"/>
      <c r="J333" s="80"/>
      <c r="K333" s="20">
        <f t="shared" si="21"/>
        <v>0</v>
      </c>
      <c r="L333" s="29"/>
      <c r="M333" s="20">
        <f t="shared" si="22"/>
        <v>0</v>
      </c>
      <c r="N333" s="52"/>
      <c r="O333" s="17">
        <f t="shared" si="20"/>
        <v>5</v>
      </c>
      <c r="P333" s="79">
        <f t="shared" si="23"/>
        <v>0</v>
      </c>
      <c r="Q333" s="79">
        <f t="shared" si="24"/>
        <v>0</v>
      </c>
    </row>
    <row r="334" spans="1:17" ht="40.200000000000003" customHeight="1">
      <c r="A334" s="15" t="s">
        <v>14</v>
      </c>
      <c r="B334" s="16" t="s">
        <v>246</v>
      </c>
      <c r="C334" s="17" t="s">
        <v>10</v>
      </c>
      <c r="D334" s="17">
        <f t="shared" si="19"/>
        <v>1</v>
      </c>
      <c r="E334" s="18">
        <v>1</v>
      </c>
      <c r="F334" s="67"/>
      <c r="G334" s="17"/>
      <c r="H334" s="52"/>
      <c r="I334" s="52"/>
      <c r="J334" s="78"/>
      <c r="K334" s="20">
        <f t="shared" si="21"/>
        <v>0</v>
      </c>
      <c r="L334" s="21"/>
      <c r="M334" s="20">
        <f t="shared" si="22"/>
        <v>0</v>
      </c>
      <c r="N334" s="52"/>
      <c r="O334" s="17">
        <f t="shared" si="20"/>
        <v>1</v>
      </c>
      <c r="P334" s="79">
        <f t="shared" si="23"/>
        <v>0</v>
      </c>
      <c r="Q334" s="79">
        <f t="shared" si="24"/>
        <v>0</v>
      </c>
    </row>
    <row r="335" spans="1:17" ht="30.6" customHeight="1">
      <c r="A335" s="15" t="s">
        <v>15</v>
      </c>
      <c r="B335" s="16" t="s">
        <v>247</v>
      </c>
      <c r="C335" s="26" t="s">
        <v>10</v>
      </c>
      <c r="D335" s="17">
        <f t="shared" si="19"/>
        <v>1</v>
      </c>
      <c r="E335" s="39">
        <v>1</v>
      </c>
      <c r="F335" s="67"/>
      <c r="G335" s="26"/>
      <c r="H335" s="52"/>
      <c r="I335" s="52"/>
      <c r="J335" s="80"/>
      <c r="K335" s="20">
        <f t="shared" si="21"/>
        <v>0</v>
      </c>
      <c r="L335" s="29"/>
      <c r="M335" s="20">
        <f t="shared" si="22"/>
        <v>0</v>
      </c>
      <c r="N335" s="52"/>
      <c r="O335" s="17">
        <f t="shared" si="20"/>
        <v>1</v>
      </c>
      <c r="P335" s="79">
        <f t="shared" si="23"/>
        <v>0</v>
      </c>
      <c r="Q335" s="79">
        <f t="shared" si="24"/>
        <v>0</v>
      </c>
    </row>
    <row r="336" spans="1:17" ht="24.6" customHeight="1">
      <c r="A336" s="15" t="s">
        <v>16</v>
      </c>
      <c r="B336" s="16" t="s">
        <v>248</v>
      </c>
      <c r="C336" s="26" t="s">
        <v>10</v>
      </c>
      <c r="D336" s="17">
        <f t="shared" si="19"/>
        <v>1</v>
      </c>
      <c r="E336" s="39">
        <v>3</v>
      </c>
      <c r="F336" s="67"/>
      <c r="G336" s="26"/>
      <c r="H336" s="52"/>
      <c r="I336" s="52"/>
      <c r="J336" s="80"/>
      <c r="K336" s="20">
        <f t="shared" si="21"/>
        <v>0</v>
      </c>
      <c r="L336" s="29"/>
      <c r="M336" s="20">
        <f t="shared" si="22"/>
        <v>0</v>
      </c>
      <c r="N336" s="52"/>
      <c r="O336" s="17">
        <f t="shared" si="20"/>
        <v>2</v>
      </c>
      <c r="P336" s="79">
        <f t="shared" si="23"/>
        <v>0</v>
      </c>
      <c r="Q336" s="79">
        <f t="shared" si="24"/>
        <v>0</v>
      </c>
    </row>
    <row r="337" spans="1:17" ht="25.8" customHeight="1">
      <c r="A337" s="15" t="s">
        <v>17</v>
      </c>
      <c r="B337" s="16" t="s">
        <v>249</v>
      </c>
      <c r="C337" s="17" t="s">
        <v>10</v>
      </c>
      <c r="D337" s="17">
        <f t="shared" si="19"/>
        <v>1</v>
      </c>
      <c r="E337" s="18">
        <v>3</v>
      </c>
      <c r="F337" s="67"/>
      <c r="G337" s="17"/>
      <c r="H337" s="52"/>
      <c r="I337" s="52"/>
      <c r="J337" s="80"/>
      <c r="K337" s="20">
        <f t="shared" si="21"/>
        <v>0</v>
      </c>
      <c r="L337" s="21"/>
      <c r="M337" s="20">
        <f t="shared" si="22"/>
        <v>0</v>
      </c>
      <c r="N337" s="52"/>
      <c r="O337" s="17">
        <f t="shared" si="20"/>
        <v>2</v>
      </c>
      <c r="P337" s="79">
        <f t="shared" si="23"/>
        <v>0</v>
      </c>
      <c r="Q337" s="79">
        <f t="shared" si="24"/>
        <v>0</v>
      </c>
    </row>
    <row r="338" spans="1:17" ht="21" customHeight="1">
      <c r="A338" s="15" t="s">
        <v>18</v>
      </c>
      <c r="B338" s="16" t="s">
        <v>250</v>
      </c>
      <c r="C338" s="17" t="s">
        <v>10</v>
      </c>
      <c r="D338" s="17">
        <f t="shared" si="19"/>
        <v>1</v>
      </c>
      <c r="E338" s="18">
        <v>3</v>
      </c>
      <c r="F338" s="67"/>
      <c r="G338" s="17"/>
      <c r="H338" s="52"/>
      <c r="I338" s="52"/>
      <c r="J338" s="80"/>
      <c r="K338" s="20">
        <f t="shared" si="21"/>
        <v>0</v>
      </c>
      <c r="L338" s="21"/>
      <c r="M338" s="20">
        <f t="shared" si="22"/>
        <v>0</v>
      </c>
      <c r="N338" s="52"/>
      <c r="O338" s="17">
        <f t="shared" si="20"/>
        <v>2</v>
      </c>
      <c r="P338" s="79">
        <f t="shared" si="23"/>
        <v>0</v>
      </c>
      <c r="Q338" s="79">
        <f t="shared" si="24"/>
        <v>0</v>
      </c>
    </row>
    <row r="339" spans="1:17" ht="24" customHeight="1">
      <c r="A339" s="15" t="s">
        <v>24</v>
      </c>
      <c r="B339" s="16" t="s">
        <v>251</v>
      </c>
      <c r="C339" s="17" t="s">
        <v>10</v>
      </c>
      <c r="D339" s="17">
        <f t="shared" si="19"/>
        <v>1</v>
      </c>
      <c r="E339" s="18">
        <v>3</v>
      </c>
      <c r="F339" s="67"/>
      <c r="G339" s="17"/>
      <c r="H339" s="52"/>
      <c r="I339" s="52"/>
      <c r="J339" s="80"/>
      <c r="K339" s="20">
        <f t="shared" si="21"/>
        <v>0</v>
      </c>
      <c r="L339" s="21"/>
      <c r="M339" s="20">
        <f t="shared" si="22"/>
        <v>0</v>
      </c>
      <c r="N339" s="52"/>
      <c r="O339" s="17">
        <f t="shared" si="20"/>
        <v>2</v>
      </c>
      <c r="P339" s="79">
        <f t="shared" si="23"/>
        <v>0</v>
      </c>
      <c r="Q339" s="79">
        <f t="shared" si="24"/>
        <v>0</v>
      </c>
    </row>
    <row r="340" spans="1:17" ht="24" customHeight="1">
      <c r="A340" s="15" t="s">
        <v>19</v>
      </c>
      <c r="B340" s="16" t="s">
        <v>252</v>
      </c>
      <c r="C340" s="17" t="s">
        <v>10</v>
      </c>
      <c r="D340" s="17">
        <f t="shared" si="19"/>
        <v>1</v>
      </c>
      <c r="E340" s="18">
        <v>3</v>
      </c>
      <c r="F340" s="67"/>
      <c r="G340" s="17"/>
      <c r="H340" s="52"/>
      <c r="I340" s="52"/>
      <c r="J340" s="80"/>
      <c r="K340" s="20">
        <f t="shared" si="21"/>
        <v>0</v>
      </c>
      <c r="L340" s="21"/>
      <c r="M340" s="20">
        <f t="shared" si="22"/>
        <v>0</v>
      </c>
      <c r="N340" s="52"/>
      <c r="O340" s="17">
        <f t="shared" si="20"/>
        <v>2</v>
      </c>
      <c r="P340" s="79">
        <f t="shared" si="23"/>
        <v>0</v>
      </c>
      <c r="Q340" s="79">
        <f t="shared" si="24"/>
        <v>0</v>
      </c>
    </row>
    <row r="341" spans="1:17" ht="30" customHeight="1" thickBot="1">
      <c r="A341" s="15" t="s">
        <v>42</v>
      </c>
      <c r="B341" s="16" t="s">
        <v>253</v>
      </c>
      <c r="C341" s="17" t="s">
        <v>10</v>
      </c>
      <c r="D341" s="17">
        <f t="shared" si="19"/>
        <v>1</v>
      </c>
      <c r="E341" s="18">
        <v>3</v>
      </c>
      <c r="F341" s="67"/>
      <c r="G341" s="17"/>
      <c r="H341" s="52"/>
      <c r="I341" s="52"/>
      <c r="J341" s="103"/>
      <c r="K341" s="104">
        <f t="shared" si="21"/>
        <v>0</v>
      </c>
      <c r="L341" s="105"/>
      <c r="M341" s="104">
        <f t="shared" si="22"/>
        <v>0</v>
      </c>
      <c r="N341" s="52"/>
      <c r="O341" s="17">
        <f t="shared" si="20"/>
        <v>2</v>
      </c>
      <c r="P341" s="79">
        <f t="shared" si="23"/>
        <v>0</v>
      </c>
      <c r="Q341" s="79">
        <f t="shared" si="24"/>
        <v>0</v>
      </c>
    </row>
    <row r="342" spans="1:17" ht="16.2" customHeight="1" thickBot="1">
      <c r="A342" s="31"/>
      <c r="B342" s="9"/>
      <c r="C342" s="9"/>
      <c r="D342" s="9"/>
      <c r="E342" s="9"/>
      <c r="F342" s="9"/>
      <c r="G342" s="9"/>
      <c r="H342" s="9"/>
      <c r="I342" s="9"/>
      <c r="J342" s="106" t="s">
        <v>80</v>
      </c>
      <c r="K342" s="107">
        <f>SUM(K330:K341)</f>
        <v>0</v>
      </c>
      <c r="L342" s="108"/>
      <c r="M342" s="107">
        <f>SUM(M330:M341)</f>
        <v>0</v>
      </c>
      <c r="N342" s="9"/>
      <c r="O342" s="32" t="s">
        <v>80</v>
      </c>
      <c r="P342" s="33">
        <f>SUM(P330:P341)</f>
        <v>0</v>
      </c>
      <c r="Q342" s="33">
        <f>SUM(Q330:Q341)</f>
        <v>0</v>
      </c>
    </row>
    <row r="343" spans="1:17" ht="16.2" customHeight="1">
      <c r="A343" s="31"/>
      <c r="B343" s="9"/>
      <c r="C343" s="9"/>
      <c r="D343" s="9"/>
      <c r="E343" s="9"/>
      <c r="F343" s="9"/>
      <c r="G343" s="9"/>
      <c r="H343" s="9"/>
      <c r="I343" s="9"/>
      <c r="J343" s="37"/>
      <c r="K343" s="47"/>
      <c r="L343" s="37"/>
      <c r="M343" s="47"/>
      <c r="N343" s="9"/>
      <c r="O343" s="37"/>
      <c r="P343" s="47"/>
      <c r="Q343" s="47"/>
    </row>
    <row r="344" spans="1:17" ht="16.2" customHeight="1" thickBot="1">
      <c r="A344" s="31"/>
      <c r="B344" s="182"/>
      <c r="C344" s="182"/>
      <c r="D344" s="182"/>
      <c r="E344" s="182"/>
      <c r="F344" s="182"/>
      <c r="G344" s="182"/>
      <c r="H344" s="9"/>
      <c r="I344" s="9"/>
      <c r="J344" s="9"/>
      <c r="K344" s="9"/>
      <c r="L344" s="9"/>
      <c r="M344" s="9"/>
      <c r="N344" s="9"/>
      <c r="O344" s="9"/>
      <c r="P344" s="9"/>
      <c r="Q344" s="9"/>
    </row>
    <row r="345" spans="1:17" ht="16.2" customHeight="1" thickBot="1">
      <c r="A345" s="31"/>
      <c r="B345" s="36"/>
      <c r="C345" s="36"/>
      <c r="D345" s="36"/>
      <c r="E345" s="36"/>
      <c r="F345" s="36"/>
      <c r="G345" s="36"/>
      <c r="H345" s="9"/>
      <c r="I345" s="9"/>
      <c r="J345" s="37"/>
      <c r="K345" s="183" t="s">
        <v>62</v>
      </c>
      <c r="L345" s="184"/>
      <c r="M345" s="184"/>
      <c r="N345" s="184"/>
      <c r="O345" s="184"/>
      <c r="P345" s="185"/>
      <c r="Q345" s="9"/>
    </row>
    <row r="346" spans="1:17" ht="30.6" customHeight="1" thickBot="1">
      <c r="A346" s="31"/>
      <c r="B346" s="36"/>
      <c r="C346" s="36"/>
      <c r="D346" s="36"/>
      <c r="E346" s="36"/>
      <c r="F346" s="36"/>
      <c r="G346" s="36"/>
      <c r="H346" s="9"/>
      <c r="I346" s="9"/>
      <c r="J346" s="43"/>
      <c r="K346" s="75" t="s">
        <v>47</v>
      </c>
      <c r="L346" s="75" t="s">
        <v>48</v>
      </c>
      <c r="M346" s="75" t="s">
        <v>49</v>
      </c>
      <c r="N346" s="76" t="s">
        <v>94</v>
      </c>
      <c r="O346" s="77" t="s">
        <v>51</v>
      </c>
      <c r="P346" s="77" t="s">
        <v>52</v>
      </c>
      <c r="Q346" s="9"/>
    </row>
    <row r="347" spans="1:17" ht="16.2" customHeight="1" thickBot="1">
      <c r="A347" s="31"/>
      <c r="B347" s="9"/>
      <c r="C347" s="9"/>
      <c r="D347" s="9"/>
      <c r="E347" s="9"/>
      <c r="F347" s="9"/>
      <c r="G347" s="9"/>
      <c r="H347" s="9"/>
      <c r="I347" s="9"/>
      <c r="J347" s="47"/>
      <c r="K347" s="170">
        <f>K342</f>
        <v>0</v>
      </c>
      <c r="L347" s="171">
        <f>M342</f>
        <v>0</v>
      </c>
      <c r="M347" s="172">
        <f>P342</f>
        <v>0</v>
      </c>
      <c r="N347" s="171">
        <f>Q342</f>
        <v>0</v>
      </c>
      <c r="O347" s="171">
        <f>M347+K347</f>
        <v>0</v>
      </c>
      <c r="P347" s="173">
        <f>L347+N347</f>
        <v>0</v>
      </c>
      <c r="Q347" s="9"/>
    </row>
    <row r="349" spans="1:17" ht="16.2" customHeight="1">
      <c r="B349" s="167" t="s">
        <v>483</v>
      </c>
    </row>
    <row r="350" spans="1:17" ht="16.2" customHeight="1">
      <c r="B350" s="167" t="s">
        <v>480</v>
      </c>
    </row>
    <row r="351" spans="1:17" ht="16.2" customHeight="1">
      <c r="B351" s="167" t="s">
        <v>484</v>
      </c>
    </row>
    <row r="353" spans="1:19" ht="16.2" customHeight="1" thickBot="1"/>
    <row r="354" spans="1:19" ht="46.2" customHeight="1">
      <c r="A354" s="3" t="s">
        <v>89</v>
      </c>
      <c r="B354" s="4" t="s">
        <v>0</v>
      </c>
      <c r="C354" s="4" t="s">
        <v>1</v>
      </c>
      <c r="D354" s="4" t="s">
        <v>90</v>
      </c>
      <c r="E354" s="4" t="s">
        <v>91</v>
      </c>
      <c r="F354" s="4" t="s">
        <v>92</v>
      </c>
      <c r="G354" s="4" t="s">
        <v>2</v>
      </c>
      <c r="H354" s="4" t="s">
        <v>3</v>
      </c>
      <c r="I354" s="4" t="s">
        <v>93</v>
      </c>
      <c r="J354" s="5" t="s">
        <v>4</v>
      </c>
      <c r="K354" s="6" t="s">
        <v>6</v>
      </c>
      <c r="L354" s="4" t="s">
        <v>5</v>
      </c>
      <c r="M354" s="5" t="s">
        <v>7</v>
      </c>
      <c r="N354" s="4" t="s">
        <v>8</v>
      </c>
      <c r="O354" s="7" t="s">
        <v>20</v>
      </c>
      <c r="P354" s="4" t="s">
        <v>49</v>
      </c>
      <c r="Q354" s="8" t="s">
        <v>94</v>
      </c>
    </row>
    <row r="355" spans="1:19" ht="16.2" customHeight="1" thickBot="1">
      <c r="A355" s="10">
        <v>1</v>
      </c>
      <c r="B355" s="11">
        <v>2</v>
      </c>
      <c r="C355" s="11">
        <v>3</v>
      </c>
      <c r="D355" s="11">
        <v>4</v>
      </c>
      <c r="E355" s="11">
        <v>5</v>
      </c>
      <c r="F355" s="11">
        <v>6</v>
      </c>
      <c r="G355" s="11">
        <v>7</v>
      </c>
      <c r="H355" s="12">
        <v>8</v>
      </c>
      <c r="I355" s="12">
        <v>9</v>
      </c>
      <c r="J355" s="13">
        <v>10</v>
      </c>
      <c r="K355" s="13" t="s">
        <v>95</v>
      </c>
      <c r="L355" s="12">
        <v>12</v>
      </c>
      <c r="M355" s="11" t="s">
        <v>96</v>
      </c>
      <c r="N355" s="11">
        <v>14</v>
      </c>
      <c r="O355" s="11">
        <v>15</v>
      </c>
      <c r="P355" s="11" t="s">
        <v>97</v>
      </c>
      <c r="Q355" s="14" t="s">
        <v>98</v>
      </c>
    </row>
    <row r="356" spans="1:19" ht="16.2" customHeight="1" thickBot="1">
      <c r="A356" s="179" t="s">
        <v>63</v>
      </c>
      <c r="B356" s="180"/>
      <c r="C356" s="180"/>
      <c r="D356" s="180"/>
      <c r="E356" s="180"/>
      <c r="F356" s="180"/>
      <c r="G356" s="180"/>
      <c r="H356" s="180"/>
      <c r="I356" s="180"/>
      <c r="J356" s="180"/>
      <c r="K356" s="180"/>
      <c r="L356" s="180"/>
      <c r="M356" s="180"/>
      <c r="N356" s="180"/>
      <c r="O356" s="180"/>
      <c r="P356" s="180"/>
      <c r="Q356" s="181"/>
    </row>
    <row r="357" spans="1:19" ht="126.6" customHeight="1">
      <c r="A357" s="15" t="s">
        <v>9</v>
      </c>
      <c r="B357" s="69" t="s">
        <v>254</v>
      </c>
      <c r="C357" s="17" t="s">
        <v>10</v>
      </c>
      <c r="D357" s="17">
        <f t="shared" ref="D357:D361" si="25">ROUNDUP(E357*0.5,0)</f>
        <v>250</v>
      </c>
      <c r="E357" s="18">
        <v>500</v>
      </c>
      <c r="F357" s="17"/>
      <c r="G357" s="17"/>
      <c r="H357" s="17"/>
      <c r="I357" s="17"/>
      <c r="J357" s="163"/>
      <c r="K357" s="28">
        <f>ROUND(E357*J357,2)</f>
        <v>0</v>
      </c>
      <c r="L357" s="29"/>
      <c r="M357" s="28">
        <f>ROUND(K357+K357*L357,2)</f>
        <v>0</v>
      </c>
      <c r="N357" s="52"/>
      <c r="O357" s="23"/>
      <c r="P357" s="23"/>
      <c r="Q357" s="22"/>
      <c r="S357" s="131"/>
    </row>
    <row r="358" spans="1:19" ht="127.2" customHeight="1">
      <c r="A358" s="15" t="s">
        <v>11</v>
      </c>
      <c r="B358" s="69" t="s">
        <v>255</v>
      </c>
      <c r="C358" s="17" t="s">
        <v>10</v>
      </c>
      <c r="D358" s="17">
        <f t="shared" si="25"/>
        <v>100</v>
      </c>
      <c r="E358" s="81">
        <v>200</v>
      </c>
      <c r="F358" s="67"/>
      <c r="G358" s="17"/>
      <c r="H358" s="82"/>
      <c r="I358" s="83"/>
      <c r="J358" s="165"/>
      <c r="K358" s="28">
        <f t="shared" ref="K358:K361" si="26">ROUND(E358*J358,2)</f>
        <v>0</v>
      </c>
      <c r="L358" s="29"/>
      <c r="M358" s="28">
        <f t="shared" ref="M358:M361" si="27">ROUND(K358+K358*L358,2)</f>
        <v>0</v>
      </c>
      <c r="N358" s="52"/>
      <c r="O358" s="84"/>
      <c r="P358" s="84"/>
      <c r="Q358" s="30"/>
      <c r="S358" s="131"/>
    </row>
    <row r="359" spans="1:19" ht="39.6" customHeight="1">
      <c r="A359" s="15" t="s">
        <v>12</v>
      </c>
      <c r="B359" s="69" t="s">
        <v>256</v>
      </c>
      <c r="C359" s="17" t="s">
        <v>10</v>
      </c>
      <c r="D359" s="17">
        <f t="shared" si="25"/>
        <v>2000</v>
      </c>
      <c r="E359" s="18">
        <v>4000</v>
      </c>
      <c r="F359" s="26"/>
      <c r="G359" s="26"/>
      <c r="H359" s="26"/>
      <c r="I359" s="26"/>
      <c r="J359" s="163"/>
      <c r="K359" s="28">
        <f t="shared" si="26"/>
        <v>0</v>
      </c>
      <c r="L359" s="29"/>
      <c r="M359" s="28">
        <f t="shared" si="27"/>
        <v>0</v>
      </c>
      <c r="N359" s="52"/>
      <c r="O359" s="30"/>
      <c r="P359" s="30"/>
      <c r="Q359" s="30"/>
      <c r="S359" s="131"/>
    </row>
    <row r="360" spans="1:19" ht="31.8" customHeight="1">
      <c r="A360" s="15" t="s">
        <v>13</v>
      </c>
      <c r="B360" s="69" t="s">
        <v>257</v>
      </c>
      <c r="C360" s="26" t="s">
        <v>10</v>
      </c>
      <c r="D360" s="17">
        <f t="shared" si="25"/>
        <v>30</v>
      </c>
      <c r="E360" s="18">
        <v>60</v>
      </c>
      <c r="F360" s="67"/>
      <c r="G360" s="26"/>
      <c r="H360" s="26"/>
      <c r="I360" s="26"/>
      <c r="J360" s="163"/>
      <c r="K360" s="28">
        <f t="shared" si="26"/>
        <v>0</v>
      </c>
      <c r="L360" s="29"/>
      <c r="M360" s="28">
        <f t="shared" si="27"/>
        <v>0</v>
      </c>
      <c r="N360" s="52"/>
      <c r="O360" s="30"/>
      <c r="P360" s="30"/>
      <c r="Q360" s="30"/>
      <c r="S360" s="131"/>
    </row>
    <row r="361" spans="1:19" ht="50.4" customHeight="1">
      <c r="A361" s="15" t="s">
        <v>14</v>
      </c>
      <c r="B361" s="16" t="s">
        <v>258</v>
      </c>
      <c r="C361" s="17" t="s">
        <v>10</v>
      </c>
      <c r="D361" s="17">
        <f t="shared" si="25"/>
        <v>8</v>
      </c>
      <c r="E361" s="18">
        <v>15</v>
      </c>
      <c r="F361" s="17"/>
      <c r="G361" s="17"/>
      <c r="H361" s="17"/>
      <c r="I361" s="17"/>
      <c r="J361" s="164"/>
      <c r="K361" s="28">
        <f t="shared" si="26"/>
        <v>0</v>
      </c>
      <c r="L361" s="21"/>
      <c r="M361" s="28">
        <f t="shared" si="27"/>
        <v>0</v>
      </c>
      <c r="N361" s="52"/>
      <c r="O361" s="30"/>
      <c r="P361" s="30"/>
      <c r="Q361" s="30"/>
      <c r="S361" s="131"/>
    </row>
    <row r="362" spans="1:19" ht="16.2" customHeight="1" thickBot="1">
      <c r="A362" s="31"/>
      <c r="B362" s="9"/>
      <c r="C362" s="9"/>
      <c r="D362" s="9"/>
      <c r="E362" s="9"/>
      <c r="F362" s="9"/>
      <c r="G362" s="9"/>
      <c r="H362" s="9"/>
      <c r="I362" s="9"/>
      <c r="J362" s="32" t="s">
        <v>80</v>
      </c>
      <c r="K362" s="33">
        <f>SUM(K357:K361)</f>
        <v>0</v>
      </c>
      <c r="L362" s="34"/>
      <c r="M362" s="33">
        <f>SUM(M357:M361)</f>
        <v>0</v>
      </c>
      <c r="N362" s="9"/>
      <c r="O362" s="32" t="s">
        <v>80</v>
      </c>
      <c r="P362" s="35">
        <f>SUM(P360:P361)</f>
        <v>0</v>
      </c>
      <c r="Q362" s="35">
        <f>SUM(Q360:Q361)</f>
        <v>0</v>
      </c>
    </row>
    <row r="363" spans="1:19" ht="16.2" customHeight="1">
      <c r="A363" s="31"/>
      <c r="B363" s="9"/>
      <c r="C363" s="9"/>
      <c r="D363" s="9"/>
      <c r="E363" s="9"/>
      <c r="F363" s="9"/>
      <c r="G363" s="9"/>
      <c r="H363" s="9"/>
      <c r="I363" s="9"/>
      <c r="J363" s="37"/>
      <c r="K363" s="47"/>
      <c r="L363" s="37"/>
      <c r="M363" s="47"/>
      <c r="N363" s="9"/>
      <c r="O363" s="37"/>
      <c r="P363" s="90"/>
      <c r="Q363" s="90"/>
    </row>
    <row r="364" spans="1:19" ht="16.2" customHeight="1" thickBot="1">
      <c r="A364" s="31"/>
      <c r="B364" s="182"/>
      <c r="C364" s="182"/>
      <c r="D364" s="182"/>
      <c r="E364" s="182"/>
      <c r="F364" s="182"/>
      <c r="G364" s="182"/>
      <c r="H364" s="9"/>
      <c r="I364" s="9"/>
      <c r="J364" s="9"/>
      <c r="K364" s="9"/>
      <c r="L364" s="9"/>
      <c r="M364" s="9"/>
      <c r="N364" s="9"/>
      <c r="O364" s="9"/>
      <c r="P364" s="9"/>
      <c r="Q364" s="9"/>
    </row>
    <row r="365" spans="1:19" ht="16.2" customHeight="1">
      <c r="A365" s="31"/>
      <c r="B365" s="36"/>
      <c r="C365" s="36"/>
      <c r="D365" s="36"/>
      <c r="E365" s="36"/>
      <c r="F365" s="36"/>
      <c r="G365" s="36"/>
      <c r="H365" s="9"/>
      <c r="I365" s="9"/>
      <c r="J365" s="176" t="s">
        <v>63</v>
      </c>
      <c r="K365" s="177"/>
      <c r="L365" s="177"/>
      <c r="M365" s="177"/>
      <c r="N365" s="177"/>
      <c r="O365" s="177"/>
      <c r="P365" s="178"/>
      <c r="Q365" s="37"/>
      <c r="S365" s="141"/>
    </row>
    <row r="366" spans="1:19" ht="40.200000000000003" customHeight="1">
      <c r="A366" s="31"/>
      <c r="B366" s="36"/>
      <c r="C366" s="36"/>
      <c r="D366" s="36"/>
      <c r="E366" s="36"/>
      <c r="F366" s="36"/>
      <c r="G366" s="36"/>
      <c r="H366" s="9"/>
      <c r="I366" s="9"/>
      <c r="J366" s="38" t="s">
        <v>47</v>
      </c>
      <c r="K366" s="39" t="s">
        <v>48</v>
      </c>
      <c r="L366" s="40" t="s">
        <v>20</v>
      </c>
      <c r="M366" s="41" t="s">
        <v>49</v>
      </c>
      <c r="N366" s="39" t="s">
        <v>50</v>
      </c>
      <c r="O366" s="41" t="s">
        <v>51</v>
      </c>
      <c r="P366" s="42" t="s">
        <v>52</v>
      </c>
      <c r="Q366" s="43"/>
      <c r="S366" s="146"/>
    </row>
    <row r="367" spans="1:19" ht="16.2" customHeight="1" thickBot="1">
      <c r="A367" s="31"/>
      <c r="B367" s="9"/>
      <c r="C367" s="9"/>
      <c r="D367" s="9"/>
      <c r="E367" s="9"/>
      <c r="F367" s="9"/>
      <c r="G367" s="9"/>
      <c r="H367" s="9"/>
      <c r="I367" s="9"/>
      <c r="J367" s="44">
        <f>K362</f>
        <v>0</v>
      </c>
      <c r="K367" s="45">
        <f>M362</f>
        <v>0</v>
      </c>
      <c r="L367" s="55">
        <v>0.3</v>
      </c>
      <c r="M367" s="45">
        <f>ROUND(J367*L367,2)</f>
        <v>0</v>
      </c>
      <c r="N367" s="45">
        <f>ROUND(K367*L367,2)</f>
        <v>0</v>
      </c>
      <c r="O367" s="45">
        <f>ROUND(J367+M367,2)</f>
        <v>0</v>
      </c>
      <c r="P367" s="46">
        <f>ROUND(K367+N367,2)</f>
        <v>0</v>
      </c>
      <c r="Q367" s="47"/>
      <c r="S367" s="142"/>
    </row>
    <row r="369" spans="1:19" ht="16.2" customHeight="1">
      <c r="B369" s="167" t="s">
        <v>485</v>
      </c>
    </row>
    <row r="370" spans="1:19" ht="16.2" customHeight="1">
      <c r="B370" s="167" t="s">
        <v>471</v>
      </c>
    </row>
    <row r="371" spans="1:19" ht="16.2" customHeight="1">
      <c r="B371" s="167" t="s">
        <v>486</v>
      </c>
    </row>
    <row r="372" spans="1:19" ht="16.2" customHeight="1">
      <c r="B372" s="167" t="s">
        <v>487</v>
      </c>
    </row>
    <row r="373" spans="1:19" ht="16.2" customHeight="1">
      <c r="B373" s="167" t="s">
        <v>460</v>
      </c>
    </row>
    <row r="377" spans="1:19" ht="16.2" customHeight="1" thickBot="1"/>
    <row r="378" spans="1:19" ht="45.6" customHeight="1">
      <c r="A378" s="3" t="s">
        <v>89</v>
      </c>
      <c r="B378" s="4" t="s">
        <v>0</v>
      </c>
      <c r="C378" s="4" t="s">
        <v>1</v>
      </c>
      <c r="D378" s="4" t="s">
        <v>90</v>
      </c>
      <c r="E378" s="4" t="s">
        <v>91</v>
      </c>
      <c r="F378" s="4" t="s">
        <v>92</v>
      </c>
      <c r="G378" s="4" t="s">
        <v>2</v>
      </c>
      <c r="H378" s="4" t="s">
        <v>3</v>
      </c>
      <c r="I378" s="4" t="s">
        <v>93</v>
      </c>
      <c r="J378" s="5" t="s">
        <v>4</v>
      </c>
      <c r="K378" s="6" t="s">
        <v>6</v>
      </c>
      <c r="L378" s="4" t="s">
        <v>5</v>
      </c>
      <c r="M378" s="5" t="s">
        <v>7</v>
      </c>
      <c r="N378" s="4" t="s">
        <v>8</v>
      </c>
      <c r="O378" s="7" t="s">
        <v>20</v>
      </c>
      <c r="P378" s="4" t="s">
        <v>49</v>
      </c>
      <c r="Q378" s="8" t="s">
        <v>94</v>
      </c>
    </row>
    <row r="379" spans="1:19" ht="16.2" customHeight="1" thickBot="1">
      <c r="A379" s="10">
        <v>1</v>
      </c>
      <c r="B379" s="11">
        <v>2</v>
      </c>
      <c r="C379" s="11">
        <v>3</v>
      </c>
      <c r="D379" s="11">
        <v>4</v>
      </c>
      <c r="E379" s="11">
        <v>5</v>
      </c>
      <c r="F379" s="11">
        <v>6</v>
      </c>
      <c r="G379" s="11">
        <v>7</v>
      </c>
      <c r="H379" s="12">
        <v>8</v>
      </c>
      <c r="I379" s="12">
        <v>9</v>
      </c>
      <c r="J379" s="13">
        <v>10</v>
      </c>
      <c r="K379" s="13" t="s">
        <v>95</v>
      </c>
      <c r="L379" s="12">
        <v>12</v>
      </c>
      <c r="M379" s="11" t="s">
        <v>96</v>
      </c>
      <c r="N379" s="11">
        <v>14</v>
      </c>
      <c r="O379" s="11">
        <v>15</v>
      </c>
      <c r="P379" s="11" t="s">
        <v>97</v>
      </c>
      <c r="Q379" s="14" t="s">
        <v>98</v>
      </c>
    </row>
    <row r="380" spans="1:19" ht="16.2" customHeight="1" thickBot="1">
      <c r="A380" s="179" t="s">
        <v>68</v>
      </c>
      <c r="B380" s="180"/>
      <c r="C380" s="180"/>
      <c r="D380" s="180"/>
      <c r="E380" s="180"/>
      <c r="F380" s="180"/>
      <c r="G380" s="180"/>
      <c r="H380" s="180"/>
      <c r="I380" s="180"/>
      <c r="J380" s="180"/>
      <c r="K380" s="180"/>
      <c r="L380" s="180"/>
      <c r="M380" s="180"/>
      <c r="N380" s="180"/>
      <c r="O380" s="180"/>
      <c r="P380" s="180"/>
      <c r="Q380" s="181"/>
    </row>
    <row r="381" spans="1:19" ht="270" customHeight="1">
      <c r="A381" s="15" t="s">
        <v>9</v>
      </c>
      <c r="B381" s="16" t="s">
        <v>259</v>
      </c>
      <c r="C381" s="17" t="s">
        <v>118</v>
      </c>
      <c r="D381" s="17">
        <v>1</v>
      </c>
      <c r="E381" s="18">
        <v>3</v>
      </c>
      <c r="F381" s="17"/>
      <c r="G381" s="17"/>
      <c r="H381" s="17"/>
      <c r="I381" s="17"/>
      <c r="J381" s="19"/>
      <c r="K381" s="20">
        <f>ROUND(E381*J381,2)</f>
        <v>0</v>
      </c>
      <c r="L381" s="21"/>
      <c r="M381" s="20">
        <f>ROUND(K381+K381*L381,2)</f>
        <v>0</v>
      </c>
      <c r="N381" s="52"/>
      <c r="O381" s="30"/>
      <c r="P381" s="30"/>
      <c r="Q381" s="30"/>
      <c r="S381" s="131"/>
    </row>
    <row r="382" spans="1:19" ht="197.4" customHeight="1">
      <c r="A382" s="24" t="s">
        <v>11</v>
      </c>
      <c r="B382" s="25" t="s">
        <v>260</v>
      </c>
      <c r="C382" s="26" t="s">
        <v>118</v>
      </c>
      <c r="D382" s="26">
        <f>ROUNDUP(E382*0.5,0)</f>
        <v>75</v>
      </c>
      <c r="E382" s="39">
        <v>150</v>
      </c>
      <c r="F382" s="26"/>
      <c r="G382" s="26"/>
      <c r="H382" s="26"/>
      <c r="I382" s="26"/>
      <c r="J382" s="27"/>
      <c r="K382" s="20">
        <f t="shared" ref="K382:K393" si="28">ROUND(E382*J382,2)</f>
        <v>0</v>
      </c>
      <c r="L382" s="29"/>
      <c r="M382" s="20">
        <f t="shared" ref="M382:M393" si="29">ROUND(K382+K382*L382,2)</f>
        <v>0</v>
      </c>
      <c r="N382" s="52"/>
      <c r="O382" s="53"/>
      <c r="P382" s="53"/>
      <c r="Q382" s="53"/>
      <c r="S382" s="131"/>
    </row>
    <row r="383" spans="1:19" ht="85.8" customHeight="1">
      <c r="A383" s="24" t="s">
        <v>12</v>
      </c>
      <c r="B383" s="25" t="s">
        <v>261</v>
      </c>
      <c r="C383" s="26" t="s">
        <v>118</v>
      </c>
      <c r="D383" s="26">
        <f>ROUNDUP(E383*0.5,0)</f>
        <v>2</v>
      </c>
      <c r="E383" s="39">
        <v>4</v>
      </c>
      <c r="F383" s="26"/>
      <c r="G383" s="26"/>
      <c r="H383" s="26"/>
      <c r="I383" s="26"/>
      <c r="J383" s="27"/>
      <c r="K383" s="20">
        <f t="shared" si="28"/>
        <v>0</v>
      </c>
      <c r="L383" s="29"/>
      <c r="M383" s="20">
        <f t="shared" si="29"/>
        <v>0</v>
      </c>
      <c r="N383" s="52"/>
      <c r="O383" s="53"/>
      <c r="P383" s="53"/>
      <c r="Q383" s="53"/>
      <c r="S383" s="131"/>
    </row>
    <row r="384" spans="1:19" ht="164.4" customHeight="1">
      <c r="A384" s="24" t="s">
        <v>13</v>
      </c>
      <c r="B384" s="25" t="s">
        <v>262</v>
      </c>
      <c r="C384" s="26" t="s">
        <v>118</v>
      </c>
      <c r="D384" s="26">
        <v>1</v>
      </c>
      <c r="E384" s="39">
        <v>3</v>
      </c>
      <c r="F384" s="26"/>
      <c r="G384" s="26"/>
      <c r="H384" s="26"/>
      <c r="I384" s="26"/>
      <c r="J384" s="27"/>
      <c r="K384" s="20">
        <f t="shared" si="28"/>
        <v>0</v>
      </c>
      <c r="L384" s="29"/>
      <c r="M384" s="20">
        <f t="shared" si="29"/>
        <v>0</v>
      </c>
      <c r="N384" s="52"/>
      <c r="O384" s="53"/>
      <c r="P384" s="53"/>
      <c r="Q384" s="53"/>
      <c r="S384" s="131"/>
    </row>
    <row r="385" spans="1:23" ht="307.2" customHeight="1">
      <c r="A385" s="24" t="s">
        <v>14</v>
      </c>
      <c r="B385" s="25" t="s">
        <v>263</v>
      </c>
      <c r="C385" s="26" t="s">
        <v>118</v>
      </c>
      <c r="D385" s="26">
        <f>ROUNDUP(E385*0.5,0)</f>
        <v>13</v>
      </c>
      <c r="E385" s="39">
        <v>25</v>
      </c>
      <c r="F385" s="26"/>
      <c r="G385" s="26"/>
      <c r="H385" s="26"/>
      <c r="I385" s="26"/>
      <c r="J385" s="27"/>
      <c r="K385" s="20">
        <f t="shared" si="28"/>
        <v>0</v>
      </c>
      <c r="L385" s="29"/>
      <c r="M385" s="20">
        <f t="shared" si="29"/>
        <v>0</v>
      </c>
      <c r="N385" s="52"/>
      <c r="O385" s="53"/>
      <c r="P385" s="53"/>
      <c r="Q385" s="53"/>
      <c r="S385" s="131"/>
    </row>
    <row r="386" spans="1:23" ht="240.6" customHeight="1">
      <c r="A386" s="24" t="s">
        <v>15</v>
      </c>
      <c r="B386" s="25" t="s">
        <v>264</v>
      </c>
      <c r="C386" s="26" t="s">
        <v>118</v>
      </c>
      <c r="D386" s="26">
        <v>1</v>
      </c>
      <c r="E386" s="39">
        <v>2</v>
      </c>
      <c r="F386" s="26"/>
      <c r="G386" s="26"/>
      <c r="H386" s="26"/>
      <c r="I386" s="26"/>
      <c r="J386" s="27"/>
      <c r="K386" s="20">
        <f t="shared" si="28"/>
        <v>0</v>
      </c>
      <c r="L386" s="29"/>
      <c r="M386" s="20">
        <f t="shared" si="29"/>
        <v>0</v>
      </c>
      <c r="N386" s="52"/>
      <c r="O386" s="53"/>
      <c r="P386" s="53"/>
      <c r="Q386" s="53"/>
      <c r="S386" s="131"/>
    </row>
    <row r="387" spans="1:23" ht="222.6" customHeight="1">
      <c r="A387" s="24" t="s">
        <v>16</v>
      </c>
      <c r="B387" s="25" t="s">
        <v>265</v>
      </c>
      <c r="C387" s="26" t="s">
        <v>118</v>
      </c>
      <c r="D387" s="26">
        <f>ROUNDUP(E387*0.5,0)</f>
        <v>3</v>
      </c>
      <c r="E387" s="39">
        <v>5</v>
      </c>
      <c r="F387" s="67"/>
      <c r="G387" s="26"/>
      <c r="H387" s="26"/>
      <c r="I387" s="26"/>
      <c r="J387" s="27"/>
      <c r="K387" s="20">
        <f t="shared" si="28"/>
        <v>0</v>
      </c>
      <c r="L387" s="29"/>
      <c r="M387" s="20">
        <f t="shared" si="29"/>
        <v>0</v>
      </c>
      <c r="N387" s="52"/>
      <c r="O387" s="53"/>
      <c r="P387" s="53"/>
      <c r="Q387" s="53"/>
      <c r="S387" s="131"/>
    </row>
    <row r="388" spans="1:23" ht="217.2" customHeight="1">
      <c r="A388" s="24" t="s">
        <v>17</v>
      </c>
      <c r="B388" s="25" t="s">
        <v>266</v>
      </c>
      <c r="C388" s="26" t="s">
        <v>118</v>
      </c>
      <c r="D388" s="26">
        <v>1</v>
      </c>
      <c r="E388" s="39">
        <v>3</v>
      </c>
      <c r="F388" s="26"/>
      <c r="G388" s="26"/>
      <c r="H388" s="26"/>
      <c r="I388" s="26"/>
      <c r="J388" s="27"/>
      <c r="K388" s="20">
        <f t="shared" si="28"/>
        <v>0</v>
      </c>
      <c r="L388" s="29"/>
      <c r="M388" s="20">
        <f t="shared" si="29"/>
        <v>0</v>
      </c>
      <c r="N388" s="52"/>
      <c r="O388" s="53"/>
      <c r="P388" s="53"/>
      <c r="Q388" s="53"/>
      <c r="S388" s="131"/>
    </row>
    <row r="389" spans="1:23" ht="197.4" customHeight="1">
      <c r="A389" s="24" t="s">
        <v>18</v>
      </c>
      <c r="B389" s="25" t="s">
        <v>267</v>
      </c>
      <c r="C389" s="26" t="s">
        <v>118</v>
      </c>
      <c r="D389" s="26">
        <f>ROUNDUP(E389*0.5,0)</f>
        <v>91</v>
      </c>
      <c r="E389" s="39">
        <v>182</v>
      </c>
      <c r="F389" s="26"/>
      <c r="G389" s="26"/>
      <c r="H389" s="26"/>
      <c r="I389" s="26"/>
      <c r="J389" s="27"/>
      <c r="K389" s="20">
        <f t="shared" si="28"/>
        <v>0</v>
      </c>
      <c r="L389" s="29"/>
      <c r="M389" s="20">
        <f t="shared" si="29"/>
        <v>0</v>
      </c>
      <c r="N389" s="52"/>
      <c r="O389" s="53"/>
      <c r="P389" s="53"/>
      <c r="Q389" s="53"/>
      <c r="S389" s="131"/>
    </row>
    <row r="390" spans="1:23" ht="364.2" customHeight="1">
      <c r="A390" s="24"/>
      <c r="B390" s="25" t="s">
        <v>268</v>
      </c>
      <c r="C390" s="26" t="s">
        <v>118</v>
      </c>
      <c r="D390" s="26">
        <f>ROUNDUP(E390*0.5,0)</f>
        <v>3</v>
      </c>
      <c r="E390" s="39">
        <v>5</v>
      </c>
      <c r="F390" s="67"/>
      <c r="G390" s="26"/>
      <c r="H390" s="26"/>
      <c r="I390" s="26"/>
      <c r="J390" s="27"/>
      <c r="K390" s="20">
        <f t="shared" si="28"/>
        <v>0</v>
      </c>
      <c r="L390" s="29"/>
      <c r="M390" s="20">
        <f t="shared" si="29"/>
        <v>0</v>
      </c>
      <c r="N390" s="52"/>
      <c r="O390" s="53"/>
      <c r="P390" s="53"/>
      <c r="Q390" s="53"/>
      <c r="S390" s="131"/>
    </row>
    <row r="391" spans="1:23" ht="216.6" customHeight="1">
      <c r="A391" s="24"/>
      <c r="B391" s="25" t="s">
        <v>269</v>
      </c>
      <c r="C391" s="26" t="s">
        <v>118</v>
      </c>
      <c r="D391" s="26">
        <f>ROUNDUP(E391*0.5,0)</f>
        <v>150</v>
      </c>
      <c r="E391" s="39">
        <v>300</v>
      </c>
      <c r="F391" s="67"/>
      <c r="G391" s="26"/>
      <c r="H391" s="26"/>
      <c r="I391" s="26"/>
      <c r="J391" s="27"/>
      <c r="K391" s="20">
        <f t="shared" si="28"/>
        <v>0</v>
      </c>
      <c r="L391" s="29"/>
      <c r="M391" s="20">
        <f t="shared" si="29"/>
        <v>0</v>
      </c>
      <c r="N391" s="52"/>
      <c r="O391" s="53"/>
      <c r="P391" s="53"/>
      <c r="Q391" s="53"/>
      <c r="S391" s="131"/>
    </row>
    <row r="392" spans="1:23" ht="149.4" customHeight="1">
      <c r="A392" s="24"/>
      <c r="B392" s="25" t="s">
        <v>270</v>
      </c>
      <c r="C392" s="26" t="s">
        <v>118</v>
      </c>
      <c r="D392" s="26">
        <f>ROUNDUP(E392*0.5,0)</f>
        <v>75</v>
      </c>
      <c r="E392" s="39">
        <v>150</v>
      </c>
      <c r="F392" s="67"/>
      <c r="G392" s="26"/>
      <c r="H392" s="26"/>
      <c r="I392" s="26"/>
      <c r="J392" s="27"/>
      <c r="K392" s="20">
        <f t="shared" si="28"/>
        <v>0</v>
      </c>
      <c r="L392" s="29"/>
      <c r="M392" s="20">
        <f t="shared" si="29"/>
        <v>0</v>
      </c>
      <c r="N392" s="52"/>
      <c r="O392" s="53"/>
      <c r="P392" s="53"/>
      <c r="Q392" s="53"/>
      <c r="S392" s="162"/>
      <c r="T392" s="161"/>
      <c r="U392" s="161"/>
      <c r="W392" s="131"/>
    </row>
    <row r="393" spans="1:23" ht="179.4" customHeight="1">
      <c r="A393" s="24"/>
      <c r="B393" s="25" t="s">
        <v>271</v>
      </c>
      <c r="C393" s="26" t="s">
        <v>118</v>
      </c>
      <c r="D393" s="26">
        <f>ROUNDUP(E393*0.5,0)</f>
        <v>13</v>
      </c>
      <c r="E393" s="39">
        <v>25</v>
      </c>
      <c r="F393" s="67"/>
      <c r="G393" s="26"/>
      <c r="H393" s="26"/>
      <c r="I393" s="26"/>
      <c r="J393" s="27"/>
      <c r="K393" s="20">
        <f t="shared" si="28"/>
        <v>0</v>
      </c>
      <c r="L393" s="29"/>
      <c r="M393" s="20">
        <f t="shared" si="29"/>
        <v>0</v>
      </c>
      <c r="N393" s="52"/>
      <c r="O393" s="53"/>
      <c r="P393" s="53"/>
      <c r="Q393" s="53"/>
      <c r="S393" s="162"/>
      <c r="T393" s="161"/>
      <c r="U393" s="161"/>
      <c r="W393" s="131"/>
    </row>
    <row r="394" spans="1:23" ht="16.2" customHeight="1" thickBot="1">
      <c r="A394" s="31"/>
      <c r="B394" s="9"/>
      <c r="C394" s="9"/>
      <c r="D394" s="9"/>
      <c r="E394" s="9"/>
      <c r="F394" s="9"/>
      <c r="G394" s="9"/>
      <c r="H394" s="9"/>
      <c r="I394" s="9"/>
      <c r="J394" s="32" t="s">
        <v>80</v>
      </c>
      <c r="K394" s="33">
        <f>SUM(K381:K393)</f>
        <v>0</v>
      </c>
      <c r="L394" s="68"/>
      <c r="M394" s="33">
        <f>SUM(M381:M393)</f>
        <v>0</v>
      </c>
      <c r="N394" s="9"/>
      <c r="O394" s="32" t="s">
        <v>80</v>
      </c>
      <c r="P394" s="35">
        <f>SUM(P392:P393)</f>
        <v>0</v>
      </c>
      <c r="Q394" s="35">
        <f>SUM(Q392:Q393)</f>
        <v>0</v>
      </c>
    </row>
    <row r="395" spans="1:23" ht="16.2" customHeight="1">
      <c r="A395" s="31"/>
      <c r="B395" s="9"/>
      <c r="C395" s="9"/>
      <c r="D395" s="9"/>
      <c r="E395" s="9"/>
      <c r="F395" s="9"/>
      <c r="G395" s="9"/>
      <c r="H395" s="9"/>
      <c r="I395" s="9"/>
      <c r="J395" s="37"/>
      <c r="K395" s="47"/>
      <c r="L395" s="37"/>
      <c r="M395" s="47"/>
      <c r="N395" s="9"/>
      <c r="O395" s="37"/>
      <c r="P395" s="90"/>
      <c r="Q395" s="90"/>
    </row>
    <row r="396" spans="1:23" ht="16.2" customHeight="1" thickBot="1">
      <c r="A396" s="31"/>
      <c r="B396" s="182"/>
      <c r="C396" s="182"/>
      <c r="D396" s="182"/>
      <c r="E396" s="182"/>
      <c r="F396" s="182"/>
      <c r="G396" s="182"/>
      <c r="H396" s="9"/>
      <c r="I396" s="9"/>
      <c r="J396" s="9"/>
      <c r="K396" s="9"/>
      <c r="L396" s="9"/>
      <c r="M396" s="9"/>
      <c r="N396" s="9"/>
      <c r="O396" s="9"/>
      <c r="P396" s="9"/>
      <c r="Q396" s="9"/>
    </row>
    <row r="397" spans="1:23" ht="16.2" customHeight="1">
      <c r="A397" s="31"/>
      <c r="B397" s="36"/>
      <c r="C397" s="36"/>
      <c r="D397" s="36"/>
      <c r="E397" s="36"/>
      <c r="F397" s="36"/>
      <c r="G397" s="36"/>
      <c r="H397" s="9"/>
      <c r="I397" s="9"/>
      <c r="J397" s="176" t="s">
        <v>68</v>
      </c>
      <c r="K397" s="177"/>
      <c r="L397" s="177"/>
      <c r="M397" s="177"/>
      <c r="N397" s="177"/>
      <c r="O397" s="177"/>
      <c r="P397" s="178"/>
      <c r="Q397" s="37"/>
      <c r="S397" s="141"/>
    </row>
    <row r="398" spans="1:23" ht="47.4" customHeight="1">
      <c r="A398" s="31"/>
      <c r="B398" s="36"/>
      <c r="C398" s="36"/>
      <c r="D398" s="36"/>
      <c r="E398" s="36"/>
      <c r="F398" s="36"/>
      <c r="G398" s="36"/>
      <c r="H398" s="9"/>
      <c r="I398" s="9"/>
      <c r="J398" s="38" t="s">
        <v>47</v>
      </c>
      <c r="K398" s="39" t="s">
        <v>48</v>
      </c>
      <c r="L398" s="40" t="s">
        <v>20</v>
      </c>
      <c r="M398" s="41" t="s">
        <v>49</v>
      </c>
      <c r="N398" s="39" t="s">
        <v>50</v>
      </c>
      <c r="O398" s="41" t="s">
        <v>51</v>
      </c>
      <c r="P398" s="42" t="s">
        <v>52</v>
      </c>
      <c r="Q398" s="43"/>
      <c r="S398" s="146"/>
    </row>
    <row r="399" spans="1:23" ht="16.2" customHeight="1" thickBot="1">
      <c r="A399" s="31"/>
      <c r="B399" s="9"/>
      <c r="C399" s="9"/>
      <c r="D399" s="9"/>
      <c r="E399" s="9"/>
      <c r="F399" s="9"/>
      <c r="G399" s="9"/>
      <c r="H399" s="9"/>
      <c r="I399" s="9"/>
      <c r="J399" s="44">
        <f>K394</f>
        <v>0</v>
      </c>
      <c r="K399" s="45">
        <f>M394</f>
        <v>0</v>
      </c>
      <c r="L399" s="55">
        <v>0.3</v>
      </c>
      <c r="M399" s="45">
        <f>ROUND(J399*L399,2)</f>
        <v>0</v>
      </c>
      <c r="N399" s="45">
        <f>ROUND(K399*L399,2)</f>
        <v>0</v>
      </c>
      <c r="O399" s="45">
        <f>ROUND(J399+M399,2)</f>
        <v>0</v>
      </c>
      <c r="P399" s="46">
        <f>ROUND(K399+N399,2)</f>
        <v>0</v>
      </c>
      <c r="Q399" s="47"/>
      <c r="S399" s="142"/>
    </row>
    <row r="402" spans="1:17" ht="16.2" customHeight="1">
      <c r="B402" s="167" t="s">
        <v>451</v>
      </c>
    </row>
    <row r="403" spans="1:17" ht="16.2" customHeight="1">
      <c r="B403" s="167" t="s">
        <v>488</v>
      </c>
    </row>
    <row r="404" spans="1:17" ht="16.2" customHeight="1">
      <c r="B404" s="167" t="s">
        <v>453</v>
      </c>
    </row>
    <row r="405" spans="1:17" ht="16.2" customHeight="1">
      <c r="B405" s="167" t="s">
        <v>489</v>
      </c>
    </row>
    <row r="406" spans="1:17" ht="16.2" customHeight="1">
      <c r="B406" s="167" t="s">
        <v>490</v>
      </c>
    </row>
    <row r="407" spans="1:17" ht="16.2" customHeight="1">
      <c r="B407" s="167" t="s">
        <v>456</v>
      </c>
    </row>
    <row r="410" spans="1:17" ht="16.2" customHeight="1" thickBot="1"/>
    <row r="411" spans="1:17" ht="51" customHeight="1">
      <c r="A411" s="3" t="s">
        <v>89</v>
      </c>
      <c r="B411" s="4" t="s">
        <v>0</v>
      </c>
      <c r="C411" s="4" t="s">
        <v>1</v>
      </c>
      <c r="D411" s="4" t="s">
        <v>90</v>
      </c>
      <c r="E411" s="4" t="s">
        <v>91</v>
      </c>
      <c r="F411" s="4" t="s">
        <v>92</v>
      </c>
      <c r="G411" s="4" t="s">
        <v>2</v>
      </c>
      <c r="H411" s="4" t="s">
        <v>3</v>
      </c>
      <c r="I411" s="4" t="s">
        <v>93</v>
      </c>
      <c r="J411" s="5" t="s">
        <v>4</v>
      </c>
      <c r="K411" s="6" t="s">
        <v>6</v>
      </c>
      <c r="L411" s="4" t="s">
        <v>5</v>
      </c>
      <c r="M411" s="5" t="s">
        <v>7</v>
      </c>
      <c r="N411" s="4" t="s">
        <v>8</v>
      </c>
      <c r="O411" s="7" t="s">
        <v>20</v>
      </c>
      <c r="P411" s="4" t="s">
        <v>49</v>
      </c>
      <c r="Q411" s="8" t="s">
        <v>94</v>
      </c>
    </row>
    <row r="412" spans="1:17" ht="16.2" customHeight="1" thickBot="1">
      <c r="A412" s="10">
        <v>1</v>
      </c>
      <c r="B412" s="11">
        <v>2</v>
      </c>
      <c r="C412" s="11">
        <v>3</v>
      </c>
      <c r="D412" s="11">
        <v>4</v>
      </c>
      <c r="E412" s="11">
        <v>5</v>
      </c>
      <c r="F412" s="11">
        <v>6</v>
      </c>
      <c r="G412" s="11">
        <v>7</v>
      </c>
      <c r="H412" s="12">
        <v>8</v>
      </c>
      <c r="I412" s="12">
        <v>9</v>
      </c>
      <c r="J412" s="13">
        <v>10</v>
      </c>
      <c r="K412" s="13" t="s">
        <v>95</v>
      </c>
      <c r="L412" s="12">
        <v>12</v>
      </c>
      <c r="M412" s="11" t="s">
        <v>96</v>
      </c>
      <c r="N412" s="11">
        <v>14</v>
      </c>
      <c r="O412" s="11">
        <v>15</v>
      </c>
      <c r="P412" s="11" t="s">
        <v>97</v>
      </c>
      <c r="Q412" s="14" t="s">
        <v>98</v>
      </c>
    </row>
    <row r="413" spans="1:17" ht="16.2" customHeight="1" thickBot="1">
      <c r="A413" s="179" t="s">
        <v>69</v>
      </c>
      <c r="B413" s="180"/>
      <c r="C413" s="180"/>
      <c r="D413" s="180"/>
      <c r="E413" s="180"/>
      <c r="F413" s="180"/>
      <c r="G413" s="180"/>
      <c r="H413" s="180"/>
      <c r="I413" s="180"/>
      <c r="J413" s="180"/>
      <c r="K413" s="180"/>
      <c r="L413" s="180"/>
      <c r="M413" s="180"/>
      <c r="N413" s="180"/>
      <c r="O413" s="180"/>
      <c r="P413" s="180"/>
      <c r="Q413" s="181"/>
    </row>
    <row r="414" spans="1:17" ht="84.6" customHeight="1">
      <c r="A414" s="15" t="s">
        <v>9</v>
      </c>
      <c r="B414" s="69" t="s">
        <v>272</v>
      </c>
      <c r="C414" s="17" t="s">
        <v>273</v>
      </c>
      <c r="D414" s="17">
        <f t="shared" ref="D414:D420" si="30">ROUNDUP(E414*0.5,0)</f>
        <v>8</v>
      </c>
      <c r="E414" s="85">
        <v>15</v>
      </c>
      <c r="F414" s="67"/>
      <c r="G414" s="17"/>
      <c r="H414" s="17"/>
      <c r="I414" s="17"/>
      <c r="J414" s="27"/>
      <c r="K414" s="28">
        <f>ROUND(E414*J414,2)</f>
        <v>0</v>
      </c>
      <c r="L414" s="29"/>
      <c r="M414" s="28">
        <f>ROUND(K414+K414*L414,2)</f>
        <v>0</v>
      </c>
      <c r="N414" s="52"/>
      <c r="O414" s="22"/>
      <c r="P414" s="22"/>
      <c r="Q414" s="22"/>
    </row>
    <row r="415" spans="1:17" ht="70.8" customHeight="1">
      <c r="A415" s="15" t="s">
        <v>11</v>
      </c>
      <c r="B415" s="69" t="s">
        <v>274</v>
      </c>
      <c r="C415" s="17" t="s">
        <v>273</v>
      </c>
      <c r="D415" s="17">
        <f t="shared" si="30"/>
        <v>5</v>
      </c>
      <c r="E415" s="18">
        <v>10</v>
      </c>
      <c r="F415" s="17"/>
      <c r="G415" s="17"/>
      <c r="H415" s="17"/>
      <c r="I415" s="17"/>
      <c r="J415" s="27"/>
      <c r="K415" s="28">
        <f t="shared" ref="K415:K420" si="31">ROUND(E415*J415,2)</f>
        <v>0</v>
      </c>
      <c r="L415" s="29"/>
      <c r="M415" s="28">
        <f t="shared" ref="M415:M420" si="32">ROUND(K415+K415*L415,2)</f>
        <v>0</v>
      </c>
      <c r="N415" s="52"/>
      <c r="O415" s="30"/>
      <c r="P415" s="30"/>
      <c r="Q415" s="30"/>
    </row>
    <row r="416" spans="1:17" ht="63" customHeight="1">
      <c r="A416" s="15" t="s">
        <v>12</v>
      </c>
      <c r="B416" s="69" t="s">
        <v>275</v>
      </c>
      <c r="C416" s="17" t="s">
        <v>273</v>
      </c>
      <c r="D416" s="17">
        <f t="shared" si="30"/>
        <v>2</v>
      </c>
      <c r="E416" s="18">
        <v>3</v>
      </c>
      <c r="F416" s="67"/>
      <c r="G416" s="17"/>
      <c r="H416" s="17"/>
      <c r="I416" s="17"/>
      <c r="J416" s="27"/>
      <c r="K416" s="28">
        <f t="shared" si="31"/>
        <v>0</v>
      </c>
      <c r="L416" s="29"/>
      <c r="M416" s="28">
        <f t="shared" si="32"/>
        <v>0</v>
      </c>
      <c r="N416" s="52"/>
      <c r="O416" s="30"/>
      <c r="P416" s="30"/>
      <c r="Q416" s="30"/>
    </row>
    <row r="417" spans="1:19" ht="84.6" customHeight="1">
      <c r="A417" s="15" t="s">
        <v>13</v>
      </c>
      <c r="B417" s="69" t="s">
        <v>276</v>
      </c>
      <c r="C417" s="17" t="s">
        <v>273</v>
      </c>
      <c r="D417" s="17">
        <f t="shared" si="30"/>
        <v>3</v>
      </c>
      <c r="E417" s="18">
        <v>5</v>
      </c>
      <c r="F417" s="17"/>
      <c r="G417" s="17"/>
      <c r="H417" s="17"/>
      <c r="I417" s="17"/>
      <c r="J417" s="27"/>
      <c r="K417" s="28">
        <f t="shared" si="31"/>
        <v>0</v>
      </c>
      <c r="L417" s="29"/>
      <c r="M417" s="28">
        <f t="shared" si="32"/>
        <v>0</v>
      </c>
      <c r="N417" s="52"/>
      <c r="O417" s="30"/>
      <c r="P417" s="30"/>
      <c r="Q417" s="30"/>
    </row>
    <row r="418" spans="1:19" ht="29.4" customHeight="1">
      <c r="A418" s="15" t="s">
        <v>14</v>
      </c>
      <c r="B418" s="16" t="s">
        <v>277</v>
      </c>
      <c r="C418" s="17" t="s">
        <v>10</v>
      </c>
      <c r="D418" s="17">
        <f t="shared" si="30"/>
        <v>15</v>
      </c>
      <c r="E418" s="18">
        <v>30</v>
      </c>
      <c r="F418" s="17"/>
      <c r="G418" s="17"/>
      <c r="H418" s="17"/>
      <c r="I418" s="17"/>
      <c r="J418" s="19"/>
      <c r="K418" s="28">
        <f t="shared" si="31"/>
        <v>0</v>
      </c>
      <c r="L418" s="21"/>
      <c r="M418" s="28">
        <f t="shared" si="32"/>
        <v>0</v>
      </c>
      <c r="N418" s="52"/>
      <c r="O418" s="30"/>
      <c r="P418" s="30"/>
      <c r="Q418" s="30"/>
      <c r="S418" s="131"/>
    </row>
    <row r="419" spans="1:19" ht="57" customHeight="1">
      <c r="A419" s="15" t="s">
        <v>15</v>
      </c>
      <c r="B419" s="16" t="s">
        <v>278</v>
      </c>
      <c r="C419" s="26" t="s">
        <v>10</v>
      </c>
      <c r="D419" s="17">
        <f t="shared" si="30"/>
        <v>1</v>
      </c>
      <c r="E419" s="18">
        <v>2</v>
      </c>
      <c r="F419" s="26"/>
      <c r="G419" s="26"/>
      <c r="H419" s="26"/>
      <c r="I419" s="26"/>
      <c r="J419" s="27"/>
      <c r="K419" s="28">
        <f t="shared" si="31"/>
        <v>0</v>
      </c>
      <c r="L419" s="29"/>
      <c r="M419" s="28">
        <f t="shared" si="32"/>
        <v>0</v>
      </c>
      <c r="N419" s="52"/>
      <c r="O419" s="30"/>
      <c r="P419" s="30"/>
      <c r="Q419" s="30"/>
      <c r="S419" s="131"/>
    </row>
    <row r="420" spans="1:19" ht="42.6" customHeight="1">
      <c r="A420" s="15" t="s">
        <v>16</v>
      </c>
      <c r="B420" s="69" t="s">
        <v>279</v>
      </c>
      <c r="C420" s="17" t="s">
        <v>22</v>
      </c>
      <c r="D420" s="17">
        <f t="shared" si="30"/>
        <v>15</v>
      </c>
      <c r="E420" s="18">
        <v>30</v>
      </c>
      <c r="F420" s="67"/>
      <c r="G420" s="17"/>
      <c r="H420" s="17"/>
      <c r="I420" s="17"/>
      <c r="J420" s="27"/>
      <c r="K420" s="28">
        <f t="shared" si="31"/>
        <v>0</v>
      </c>
      <c r="L420" s="29"/>
      <c r="M420" s="28">
        <f t="shared" si="32"/>
        <v>0</v>
      </c>
      <c r="N420" s="52"/>
      <c r="O420" s="30"/>
      <c r="P420" s="30"/>
      <c r="Q420" s="30"/>
    </row>
    <row r="421" spans="1:19" ht="16.2" customHeight="1" thickBot="1">
      <c r="A421" s="31"/>
      <c r="B421" s="9"/>
      <c r="C421" s="9"/>
      <c r="D421" s="9"/>
      <c r="E421" s="9"/>
      <c r="F421" s="9"/>
      <c r="G421" s="9"/>
      <c r="H421" s="9"/>
      <c r="I421" s="9"/>
      <c r="J421" s="32" t="s">
        <v>80</v>
      </c>
      <c r="K421" s="33">
        <f>SUM(K414:K420)</f>
        <v>0</v>
      </c>
      <c r="L421" s="34"/>
      <c r="M421" s="33">
        <f>SUM(M414:M420)</f>
        <v>0</v>
      </c>
      <c r="N421" s="9"/>
      <c r="O421" s="32" t="s">
        <v>80</v>
      </c>
      <c r="P421" s="35">
        <f>SUM(P419:P420)</f>
        <v>0</v>
      </c>
      <c r="Q421" s="35">
        <f>SUM(Q419:Q420)</f>
        <v>0</v>
      </c>
    </row>
    <row r="422" spans="1:19" ht="16.2" customHeight="1">
      <c r="A422" s="31"/>
      <c r="B422" s="9"/>
      <c r="C422" s="9"/>
      <c r="D422" s="9"/>
      <c r="E422" s="9"/>
      <c r="F422" s="9"/>
      <c r="G422" s="9"/>
      <c r="H422" s="9"/>
      <c r="I422" s="9"/>
      <c r="J422" s="37"/>
      <c r="K422" s="47"/>
      <c r="L422" s="37"/>
      <c r="M422" s="47"/>
      <c r="N422" s="9"/>
      <c r="O422" s="37"/>
      <c r="P422" s="90"/>
      <c r="Q422" s="90"/>
    </row>
    <row r="423" spans="1:19" ht="16.2" customHeight="1" thickBot="1">
      <c r="A423" s="31"/>
      <c r="B423" s="182"/>
      <c r="C423" s="182"/>
      <c r="D423" s="182"/>
      <c r="E423" s="182"/>
      <c r="F423" s="182"/>
      <c r="G423" s="182"/>
      <c r="H423" s="9"/>
      <c r="I423" s="9"/>
      <c r="J423" s="9"/>
      <c r="K423" s="9"/>
      <c r="L423" s="9"/>
      <c r="M423" s="9"/>
      <c r="N423" s="9"/>
      <c r="O423" s="9"/>
      <c r="P423" s="9"/>
      <c r="Q423" s="9"/>
    </row>
    <row r="424" spans="1:19" ht="16.2" customHeight="1">
      <c r="A424" s="31"/>
      <c r="B424" s="36"/>
      <c r="C424" s="36"/>
      <c r="D424" s="36"/>
      <c r="E424" s="36"/>
      <c r="F424" s="36"/>
      <c r="G424" s="36"/>
      <c r="H424" s="9"/>
      <c r="I424" s="9"/>
      <c r="J424" s="176" t="s">
        <v>69</v>
      </c>
      <c r="K424" s="177"/>
      <c r="L424" s="177"/>
      <c r="M424" s="177"/>
      <c r="N424" s="177"/>
      <c r="O424" s="177"/>
      <c r="P424" s="178"/>
      <c r="Q424" s="37"/>
      <c r="S424" s="141"/>
    </row>
    <row r="425" spans="1:19" ht="34.200000000000003" customHeight="1">
      <c r="A425" s="31"/>
      <c r="B425" s="36"/>
      <c r="C425" s="36"/>
      <c r="D425" s="36"/>
      <c r="E425" s="36"/>
      <c r="F425" s="36"/>
      <c r="G425" s="36"/>
      <c r="H425" s="9"/>
      <c r="I425" s="9"/>
      <c r="J425" s="38" t="s">
        <v>47</v>
      </c>
      <c r="K425" s="39" t="s">
        <v>48</v>
      </c>
      <c r="L425" s="40" t="s">
        <v>20</v>
      </c>
      <c r="M425" s="41" t="s">
        <v>49</v>
      </c>
      <c r="N425" s="39" t="s">
        <v>50</v>
      </c>
      <c r="O425" s="41" t="s">
        <v>51</v>
      </c>
      <c r="P425" s="42" t="s">
        <v>52</v>
      </c>
      <c r="Q425" s="43"/>
      <c r="S425" s="146"/>
    </row>
    <row r="426" spans="1:19" ht="16.2" customHeight="1" thickBot="1">
      <c r="A426" s="31"/>
      <c r="B426" s="9"/>
      <c r="C426" s="9"/>
      <c r="D426" s="9"/>
      <c r="E426" s="9"/>
      <c r="F426" s="9"/>
      <c r="G426" s="9"/>
      <c r="H426" s="9"/>
      <c r="I426" s="9"/>
      <c r="J426" s="44">
        <f>K421</f>
        <v>0</v>
      </c>
      <c r="K426" s="45">
        <f>M421</f>
        <v>0</v>
      </c>
      <c r="L426" s="55">
        <v>0.3</v>
      </c>
      <c r="M426" s="45">
        <f>ROUND(J426*L426,2)</f>
        <v>0</v>
      </c>
      <c r="N426" s="45">
        <f>ROUND(K426*L426,2)</f>
        <v>0</v>
      </c>
      <c r="O426" s="45">
        <f>ROUND(J426+M426,2)</f>
        <v>0</v>
      </c>
      <c r="P426" s="46">
        <f>ROUND(K426+N426,2)</f>
        <v>0</v>
      </c>
      <c r="Q426" s="47"/>
      <c r="S426" s="142"/>
    </row>
    <row r="429" spans="1:19" ht="16.2" customHeight="1">
      <c r="B429" s="167" t="s">
        <v>491</v>
      </c>
    </row>
    <row r="430" spans="1:19" ht="16.2" customHeight="1">
      <c r="B430" s="167" t="s">
        <v>471</v>
      </c>
    </row>
    <row r="431" spans="1:19" ht="16.2" customHeight="1">
      <c r="B431" s="167" t="s">
        <v>487</v>
      </c>
    </row>
    <row r="432" spans="1:19" ht="16.2" customHeight="1">
      <c r="B432" s="167" t="s">
        <v>460</v>
      </c>
    </row>
    <row r="433" spans="1:19" ht="16.2" customHeight="1">
      <c r="B433" s="167" t="s">
        <v>492</v>
      </c>
    </row>
    <row r="437" spans="1:19" ht="16.2" customHeight="1" thickBot="1"/>
    <row r="438" spans="1:19" ht="46.2" customHeight="1">
      <c r="A438" s="3" t="s">
        <v>89</v>
      </c>
      <c r="B438" s="4" t="s">
        <v>0</v>
      </c>
      <c r="C438" s="4" t="s">
        <v>1</v>
      </c>
      <c r="D438" s="4" t="s">
        <v>90</v>
      </c>
      <c r="E438" s="4" t="s">
        <v>91</v>
      </c>
      <c r="F438" s="4" t="s">
        <v>92</v>
      </c>
      <c r="G438" s="4" t="s">
        <v>2</v>
      </c>
      <c r="H438" s="4" t="s">
        <v>3</v>
      </c>
      <c r="I438" s="4" t="s">
        <v>93</v>
      </c>
      <c r="J438" s="5" t="s">
        <v>4</v>
      </c>
      <c r="K438" s="6" t="s">
        <v>6</v>
      </c>
      <c r="L438" s="4" t="s">
        <v>5</v>
      </c>
      <c r="M438" s="5" t="s">
        <v>7</v>
      </c>
      <c r="N438" s="4" t="s">
        <v>8</v>
      </c>
      <c r="O438" s="7" t="s">
        <v>20</v>
      </c>
      <c r="P438" s="4" t="s">
        <v>49</v>
      </c>
      <c r="Q438" s="8" t="s">
        <v>94</v>
      </c>
    </row>
    <row r="439" spans="1:19" ht="16.2" customHeight="1" thickBot="1">
      <c r="A439" s="10">
        <v>1</v>
      </c>
      <c r="B439" s="11">
        <v>2</v>
      </c>
      <c r="C439" s="11">
        <v>3</v>
      </c>
      <c r="D439" s="11">
        <v>4</v>
      </c>
      <c r="E439" s="11">
        <v>5</v>
      </c>
      <c r="F439" s="11">
        <v>6</v>
      </c>
      <c r="G439" s="11">
        <v>7</v>
      </c>
      <c r="H439" s="12">
        <v>8</v>
      </c>
      <c r="I439" s="12">
        <v>9</v>
      </c>
      <c r="J439" s="13">
        <v>10</v>
      </c>
      <c r="K439" s="13" t="s">
        <v>95</v>
      </c>
      <c r="L439" s="12">
        <v>12</v>
      </c>
      <c r="M439" s="11" t="s">
        <v>96</v>
      </c>
      <c r="N439" s="11">
        <v>14</v>
      </c>
      <c r="O439" s="11">
        <v>15</v>
      </c>
      <c r="P439" s="11" t="s">
        <v>97</v>
      </c>
      <c r="Q439" s="14" t="s">
        <v>98</v>
      </c>
    </row>
    <row r="440" spans="1:19" ht="16.2" customHeight="1" thickBot="1">
      <c r="A440" s="179" t="s">
        <v>72</v>
      </c>
      <c r="B440" s="180"/>
      <c r="C440" s="180"/>
      <c r="D440" s="180"/>
      <c r="E440" s="180"/>
      <c r="F440" s="180"/>
      <c r="G440" s="180"/>
      <c r="H440" s="180"/>
      <c r="I440" s="180"/>
      <c r="J440" s="180"/>
      <c r="K440" s="180"/>
      <c r="L440" s="180"/>
      <c r="M440" s="180"/>
      <c r="N440" s="180"/>
      <c r="O440" s="180"/>
      <c r="P440" s="180"/>
      <c r="Q440" s="181"/>
    </row>
    <row r="441" spans="1:19" ht="101.4" customHeight="1">
      <c r="A441" s="15" t="s">
        <v>9</v>
      </c>
      <c r="B441" s="69" t="s">
        <v>280</v>
      </c>
      <c r="C441" s="17" t="s">
        <v>10</v>
      </c>
      <c r="D441" s="17">
        <f t="shared" ref="D441" si="33">ROUNDUP(E441*0.5,0)</f>
        <v>63</v>
      </c>
      <c r="E441" s="18">
        <v>125</v>
      </c>
      <c r="F441" s="17"/>
      <c r="G441" s="17"/>
      <c r="H441" s="17"/>
      <c r="I441" s="17"/>
      <c r="J441" s="27"/>
      <c r="K441" s="28">
        <f>ROUND(E441*J441,2)</f>
        <v>0</v>
      </c>
      <c r="L441" s="29"/>
      <c r="M441" s="28">
        <f>ROUND(K441+K441*L441,2)</f>
        <v>0</v>
      </c>
      <c r="N441" s="52"/>
      <c r="O441" s="22"/>
      <c r="P441" s="22"/>
      <c r="Q441" s="22"/>
    </row>
    <row r="442" spans="1:19" ht="16.2" customHeight="1" thickBot="1">
      <c r="A442" s="31"/>
      <c r="B442" s="9"/>
      <c r="C442" s="9"/>
      <c r="D442" s="9"/>
      <c r="E442" s="9"/>
      <c r="F442" s="9"/>
      <c r="G442" s="9"/>
      <c r="H442" s="9"/>
      <c r="I442" s="9"/>
      <c r="J442" s="32" t="s">
        <v>80</v>
      </c>
      <c r="K442" s="33">
        <f>SUM(K441:K441)</f>
        <v>0</v>
      </c>
      <c r="L442" s="34"/>
      <c r="M442" s="33">
        <f>SUM(M441:M441)</f>
        <v>0</v>
      </c>
      <c r="N442" s="9"/>
      <c r="O442" s="32" t="s">
        <v>80</v>
      </c>
      <c r="P442" s="35">
        <f>SUM(P440:P441)</f>
        <v>0</v>
      </c>
      <c r="Q442" s="35">
        <f>SUM(Q440:Q441)</f>
        <v>0</v>
      </c>
    </row>
    <row r="443" spans="1:19" ht="16.2" customHeight="1">
      <c r="A443" s="31"/>
      <c r="B443" s="9"/>
      <c r="C443" s="9"/>
      <c r="D443" s="9"/>
      <c r="E443" s="9"/>
      <c r="F443" s="9"/>
      <c r="G443" s="9"/>
      <c r="H443" s="9"/>
      <c r="I443" s="9"/>
      <c r="J443" s="37"/>
      <c r="K443" s="47"/>
      <c r="L443" s="37"/>
      <c r="M443" s="47"/>
      <c r="N443" s="9"/>
      <c r="O443" s="37"/>
      <c r="P443" s="90"/>
      <c r="Q443" s="90"/>
    </row>
    <row r="444" spans="1:19" ht="16.2" customHeight="1" thickBot="1">
      <c r="A444" s="31"/>
      <c r="B444" s="54"/>
      <c r="C444" s="54"/>
      <c r="D444" s="54"/>
      <c r="E444" s="54"/>
      <c r="F444" s="54"/>
      <c r="G444" s="54"/>
      <c r="H444" s="9"/>
      <c r="I444" s="9"/>
      <c r="J444" s="9"/>
      <c r="K444" s="9"/>
      <c r="L444" s="9"/>
      <c r="M444" s="9"/>
      <c r="N444" s="9"/>
      <c r="O444" s="9"/>
      <c r="P444" s="9"/>
      <c r="Q444" s="9"/>
    </row>
    <row r="445" spans="1:19" ht="16.2" customHeight="1">
      <c r="A445" s="31"/>
      <c r="B445" s="36"/>
      <c r="C445" s="36"/>
      <c r="D445" s="36"/>
      <c r="E445" s="36"/>
      <c r="F445" s="36"/>
      <c r="G445" s="36"/>
      <c r="H445" s="9"/>
      <c r="I445" s="9"/>
      <c r="J445" s="176" t="s">
        <v>72</v>
      </c>
      <c r="K445" s="177"/>
      <c r="L445" s="177"/>
      <c r="M445" s="177"/>
      <c r="N445" s="177"/>
      <c r="O445" s="177"/>
      <c r="P445" s="178"/>
      <c r="Q445" s="37"/>
      <c r="S445" s="141"/>
    </row>
    <row r="446" spans="1:19" ht="30" customHeight="1">
      <c r="A446" s="31"/>
      <c r="B446" s="36"/>
      <c r="C446" s="36"/>
      <c r="D446" s="36"/>
      <c r="E446" s="36"/>
      <c r="F446" s="36"/>
      <c r="G446" s="36"/>
      <c r="H446" s="9"/>
      <c r="I446" s="9"/>
      <c r="J446" s="38" t="s">
        <v>47</v>
      </c>
      <c r="K446" s="39" t="s">
        <v>48</v>
      </c>
      <c r="L446" s="40" t="s">
        <v>20</v>
      </c>
      <c r="M446" s="41" t="s">
        <v>49</v>
      </c>
      <c r="N446" s="39" t="s">
        <v>50</v>
      </c>
      <c r="O446" s="41" t="s">
        <v>51</v>
      </c>
      <c r="P446" s="42" t="s">
        <v>52</v>
      </c>
      <c r="Q446" s="43"/>
      <c r="S446" s="146"/>
    </row>
    <row r="447" spans="1:19" ht="16.2" customHeight="1" thickBot="1">
      <c r="A447" s="31"/>
      <c r="B447" s="92"/>
      <c r="C447" s="9"/>
      <c r="D447" s="9"/>
      <c r="E447" s="9"/>
      <c r="F447" s="9"/>
      <c r="G447" s="9"/>
      <c r="H447" s="9"/>
      <c r="I447" s="9"/>
      <c r="J447" s="44">
        <f>K442</f>
        <v>0</v>
      </c>
      <c r="K447" s="45">
        <f>M442</f>
        <v>0</v>
      </c>
      <c r="L447" s="55">
        <v>0.3</v>
      </c>
      <c r="M447" s="45">
        <f>ROUND(J447*L447,2)</f>
        <v>0</v>
      </c>
      <c r="N447" s="45">
        <f>ROUND(K447*L447,2)</f>
        <v>0</v>
      </c>
      <c r="O447" s="45">
        <f>ROUND(J447+M447,2)</f>
        <v>0</v>
      </c>
      <c r="P447" s="46">
        <f>ROUND(K447+N447,2)</f>
        <v>0</v>
      </c>
      <c r="Q447" s="47"/>
      <c r="S447" s="142"/>
    </row>
    <row r="450" spans="1:19" ht="16.2" customHeight="1">
      <c r="B450" s="167" t="s">
        <v>493</v>
      </c>
    </row>
    <row r="451" spans="1:19" ht="16.2" customHeight="1">
      <c r="B451" s="167" t="s">
        <v>471</v>
      </c>
    </row>
    <row r="452" spans="1:19" ht="16.2" customHeight="1">
      <c r="B452" s="167" t="s">
        <v>494</v>
      </c>
    </row>
    <row r="453" spans="1:19" ht="16.2" customHeight="1">
      <c r="B453" s="167" t="s">
        <v>495</v>
      </c>
    </row>
    <row r="454" spans="1:19" ht="16.2" customHeight="1">
      <c r="B454" s="167" t="s">
        <v>496</v>
      </c>
    </row>
    <row r="455" spans="1:19" ht="16.2" customHeight="1">
      <c r="B455" s="167" t="s">
        <v>514</v>
      </c>
    </row>
    <row r="458" spans="1:19" ht="16.2" customHeight="1" thickBot="1"/>
    <row r="459" spans="1:19" ht="47.4" customHeight="1">
      <c r="A459" s="3" t="s">
        <v>89</v>
      </c>
      <c r="B459" s="4" t="s">
        <v>0</v>
      </c>
      <c r="C459" s="4" t="s">
        <v>1</v>
      </c>
      <c r="D459" s="4" t="s">
        <v>90</v>
      </c>
      <c r="E459" s="4" t="s">
        <v>91</v>
      </c>
      <c r="F459" s="4" t="s">
        <v>92</v>
      </c>
      <c r="G459" s="4" t="s">
        <v>2</v>
      </c>
      <c r="H459" s="4" t="s">
        <v>3</v>
      </c>
      <c r="I459" s="4" t="s">
        <v>93</v>
      </c>
      <c r="J459" s="5" t="s">
        <v>4</v>
      </c>
      <c r="K459" s="6" t="s">
        <v>6</v>
      </c>
      <c r="L459" s="4" t="s">
        <v>5</v>
      </c>
      <c r="M459" s="5" t="s">
        <v>7</v>
      </c>
      <c r="N459" s="4" t="s">
        <v>8</v>
      </c>
      <c r="O459" s="7" t="s">
        <v>20</v>
      </c>
      <c r="P459" s="4" t="s">
        <v>49</v>
      </c>
      <c r="Q459" s="8" t="s">
        <v>94</v>
      </c>
    </row>
    <row r="460" spans="1:19" ht="16.2" customHeight="1" thickBot="1">
      <c r="A460" s="10">
        <v>1</v>
      </c>
      <c r="B460" s="11">
        <v>2</v>
      </c>
      <c r="C460" s="11">
        <v>3</v>
      </c>
      <c r="D460" s="11">
        <v>4</v>
      </c>
      <c r="E460" s="11">
        <v>5</v>
      </c>
      <c r="F460" s="11">
        <v>6</v>
      </c>
      <c r="G460" s="11">
        <v>7</v>
      </c>
      <c r="H460" s="12">
        <v>8</v>
      </c>
      <c r="I460" s="12">
        <v>9</v>
      </c>
      <c r="J460" s="13">
        <v>10</v>
      </c>
      <c r="K460" s="13" t="s">
        <v>95</v>
      </c>
      <c r="L460" s="12">
        <v>12</v>
      </c>
      <c r="M460" s="11" t="s">
        <v>96</v>
      </c>
      <c r="N460" s="11">
        <v>14</v>
      </c>
      <c r="O460" s="11">
        <v>15</v>
      </c>
      <c r="P460" s="11" t="s">
        <v>97</v>
      </c>
      <c r="Q460" s="14" t="s">
        <v>98</v>
      </c>
    </row>
    <row r="461" spans="1:19" ht="16.2" customHeight="1" thickBot="1">
      <c r="A461" s="179" t="s">
        <v>77</v>
      </c>
      <c r="B461" s="180"/>
      <c r="C461" s="180"/>
      <c r="D461" s="180"/>
      <c r="E461" s="180"/>
      <c r="F461" s="180"/>
      <c r="G461" s="180"/>
      <c r="H461" s="180"/>
      <c r="I461" s="180"/>
      <c r="J461" s="180"/>
      <c r="K461" s="180"/>
      <c r="L461" s="180"/>
      <c r="M461" s="180"/>
      <c r="N461" s="180"/>
      <c r="O461" s="180"/>
      <c r="P461" s="180"/>
      <c r="Q461" s="181"/>
    </row>
    <row r="462" spans="1:19" ht="130.80000000000001" customHeight="1">
      <c r="A462" s="15" t="s">
        <v>9</v>
      </c>
      <c r="B462" s="56" t="s">
        <v>281</v>
      </c>
      <c r="C462" s="48"/>
      <c r="D462" s="48"/>
      <c r="E462" s="48"/>
      <c r="F462" s="48"/>
      <c r="G462" s="17"/>
      <c r="H462" s="48"/>
      <c r="I462" s="48"/>
      <c r="J462" s="49"/>
      <c r="K462" s="50"/>
      <c r="L462" s="51"/>
      <c r="M462" s="50"/>
      <c r="N462" s="48"/>
      <c r="O462" s="30"/>
      <c r="P462" s="30"/>
      <c r="Q462" s="30"/>
      <c r="S462" s="131"/>
    </row>
    <row r="463" spans="1:19" ht="16.2" customHeight="1">
      <c r="A463" s="24" t="s">
        <v>27</v>
      </c>
      <c r="B463" s="25" t="s">
        <v>282</v>
      </c>
      <c r="C463" s="26" t="s">
        <v>10</v>
      </c>
      <c r="D463" s="17">
        <f t="shared" ref="D463:D479" si="34">ROUNDUP(E463*0.5,0)</f>
        <v>5</v>
      </c>
      <c r="E463" s="39">
        <v>10</v>
      </c>
      <c r="F463" s="67"/>
      <c r="G463" s="26"/>
      <c r="H463" s="26"/>
      <c r="I463" s="26"/>
      <c r="J463" s="27"/>
      <c r="K463" s="28">
        <f>ROUND(E463*J463,2)</f>
        <v>0</v>
      </c>
      <c r="L463" s="29"/>
      <c r="M463" s="28">
        <f>ROUND(K463+K463*L463,2)</f>
        <v>0</v>
      </c>
      <c r="N463" s="67"/>
      <c r="O463" s="53"/>
      <c r="P463" s="53"/>
      <c r="Q463" s="53"/>
      <c r="S463" s="131"/>
    </row>
    <row r="464" spans="1:19" ht="16.2" customHeight="1">
      <c r="A464" s="24" t="s">
        <v>28</v>
      </c>
      <c r="B464" s="25" t="s">
        <v>283</v>
      </c>
      <c r="C464" s="26" t="s">
        <v>10</v>
      </c>
      <c r="D464" s="17">
        <f t="shared" si="34"/>
        <v>5</v>
      </c>
      <c r="E464" s="39">
        <v>10</v>
      </c>
      <c r="F464" s="67"/>
      <c r="G464" s="26"/>
      <c r="H464" s="26"/>
      <c r="I464" s="26"/>
      <c r="J464" s="27"/>
      <c r="K464" s="28">
        <f t="shared" ref="K464:K470" si="35">ROUND(E464*J464,2)</f>
        <v>0</v>
      </c>
      <c r="L464" s="29"/>
      <c r="M464" s="28">
        <f t="shared" ref="M464:M470" si="36">ROUND(K464+K464*L464,2)</f>
        <v>0</v>
      </c>
      <c r="N464" s="67"/>
      <c r="O464" s="53"/>
      <c r="P464" s="53"/>
      <c r="Q464" s="53"/>
      <c r="S464" s="131"/>
    </row>
    <row r="465" spans="1:19" ht="16.2" customHeight="1">
      <c r="A465" s="24" t="s">
        <v>31</v>
      </c>
      <c r="B465" s="25" t="s">
        <v>284</v>
      </c>
      <c r="C465" s="26" t="s">
        <v>10</v>
      </c>
      <c r="D465" s="17">
        <f t="shared" si="34"/>
        <v>20</v>
      </c>
      <c r="E465" s="39">
        <v>40</v>
      </c>
      <c r="F465" s="67"/>
      <c r="G465" s="26"/>
      <c r="H465" s="26"/>
      <c r="I465" s="26"/>
      <c r="J465" s="27"/>
      <c r="K465" s="28">
        <f t="shared" si="35"/>
        <v>0</v>
      </c>
      <c r="L465" s="29"/>
      <c r="M465" s="28">
        <f t="shared" si="36"/>
        <v>0</v>
      </c>
      <c r="N465" s="67"/>
      <c r="O465" s="53"/>
      <c r="P465" s="53"/>
      <c r="Q465" s="53"/>
      <c r="S465" s="131"/>
    </row>
    <row r="466" spans="1:19" ht="16.2" customHeight="1">
      <c r="A466" s="24" t="s">
        <v>66</v>
      </c>
      <c r="B466" s="25" t="s">
        <v>285</v>
      </c>
      <c r="C466" s="26" t="s">
        <v>10</v>
      </c>
      <c r="D466" s="17">
        <f t="shared" si="34"/>
        <v>3</v>
      </c>
      <c r="E466" s="39">
        <v>5</v>
      </c>
      <c r="F466" s="67"/>
      <c r="G466" s="26"/>
      <c r="H466" s="26"/>
      <c r="I466" s="26"/>
      <c r="J466" s="27"/>
      <c r="K466" s="28">
        <f t="shared" si="35"/>
        <v>0</v>
      </c>
      <c r="L466" s="29"/>
      <c r="M466" s="28">
        <f t="shared" si="36"/>
        <v>0</v>
      </c>
      <c r="N466" s="67"/>
      <c r="O466" s="53"/>
      <c r="P466" s="53"/>
      <c r="Q466" s="53"/>
      <c r="S466" s="131"/>
    </row>
    <row r="467" spans="1:19" ht="16.2" customHeight="1">
      <c r="A467" s="24" t="s">
        <v>67</v>
      </c>
      <c r="B467" s="25" t="s">
        <v>286</v>
      </c>
      <c r="C467" s="26" t="s">
        <v>10</v>
      </c>
      <c r="D467" s="17">
        <f t="shared" si="34"/>
        <v>3</v>
      </c>
      <c r="E467" s="39">
        <v>5</v>
      </c>
      <c r="F467" s="67"/>
      <c r="G467" s="26"/>
      <c r="H467" s="26"/>
      <c r="I467" s="26"/>
      <c r="J467" s="27"/>
      <c r="K467" s="28">
        <f t="shared" si="35"/>
        <v>0</v>
      </c>
      <c r="L467" s="29"/>
      <c r="M467" s="28">
        <f t="shared" si="36"/>
        <v>0</v>
      </c>
      <c r="N467" s="67"/>
      <c r="O467" s="53"/>
      <c r="P467" s="53"/>
      <c r="Q467" s="53"/>
      <c r="S467" s="131"/>
    </row>
    <row r="468" spans="1:19" ht="16.2" customHeight="1">
      <c r="A468" s="24" t="s">
        <v>73</v>
      </c>
      <c r="B468" s="25" t="s">
        <v>287</v>
      </c>
      <c r="C468" s="26" t="s">
        <v>10</v>
      </c>
      <c r="D468" s="17">
        <f t="shared" si="34"/>
        <v>5</v>
      </c>
      <c r="E468" s="39">
        <v>10</v>
      </c>
      <c r="F468" s="67"/>
      <c r="G468" s="26"/>
      <c r="H468" s="26"/>
      <c r="I468" s="26"/>
      <c r="J468" s="27"/>
      <c r="K468" s="28">
        <f t="shared" si="35"/>
        <v>0</v>
      </c>
      <c r="L468" s="29"/>
      <c r="M468" s="28">
        <f t="shared" si="36"/>
        <v>0</v>
      </c>
      <c r="N468" s="67"/>
      <c r="O468" s="53"/>
      <c r="P468" s="53"/>
      <c r="Q468" s="53"/>
      <c r="S468" s="131"/>
    </row>
    <row r="469" spans="1:19" ht="16.2" customHeight="1">
      <c r="A469" s="24" t="s">
        <v>288</v>
      </c>
      <c r="B469" s="25" t="s">
        <v>289</v>
      </c>
      <c r="C469" s="26" t="s">
        <v>10</v>
      </c>
      <c r="D469" s="17">
        <f t="shared" si="34"/>
        <v>5</v>
      </c>
      <c r="E469" s="39">
        <v>10</v>
      </c>
      <c r="F469" s="67"/>
      <c r="G469" s="26"/>
      <c r="H469" s="26"/>
      <c r="I469" s="26"/>
      <c r="J469" s="27"/>
      <c r="K469" s="28">
        <f t="shared" si="35"/>
        <v>0</v>
      </c>
      <c r="L469" s="29"/>
      <c r="M469" s="28">
        <f t="shared" si="36"/>
        <v>0</v>
      </c>
      <c r="N469" s="67"/>
      <c r="O469" s="53"/>
      <c r="P469" s="53"/>
      <c r="Q469" s="53"/>
      <c r="S469" s="131"/>
    </row>
    <row r="470" spans="1:19" ht="16.2" customHeight="1">
      <c r="A470" s="24" t="s">
        <v>290</v>
      </c>
      <c r="B470" s="25" t="s">
        <v>291</v>
      </c>
      <c r="C470" s="26" t="s">
        <v>10</v>
      </c>
      <c r="D470" s="17">
        <f t="shared" si="34"/>
        <v>3</v>
      </c>
      <c r="E470" s="39">
        <v>5</v>
      </c>
      <c r="F470" s="67"/>
      <c r="G470" s="26"/>
      <c r="H470" s="26"/>
      <c r="I470" s="26"/>
      <c r="J470" s="27"/>
      <c r="K470" s="28">
        <f t="shared" si="35"/>
        <v>0</v>
      </c>
      <c r="L470" s="29"/>
      <c r="M470" s="28">
        <f t="shared" si="36"/>
        <v>0</v>
      </c>
      <c r="N470" s="67"/>
      <c r="O470" s="53"/>
      <c r="P470" s="53"/>
      <c r="Q470" s="53"/>
      <c r="S470" s="131"/>
    </row>
    <row r="471" spans="1:19" ht="16.2" customHeight="1">
      <c r="A471" s="24" t="s">
        <v>11</v>
      </c>
      <c r="B471" s="86" t="s">
        <v>292</v>
      </c>
      <c r="C471" s="62"/>
      <c r="D471" s="62"/>
      <c r="E471" s="62"/>
      <c r="F471" s="62"/>
      <c r="G471" s="26"/>
      <c r="H471" s="62"/>
      <c r="I471" s="62"/>
      <c r="J471" s="64"/>
      <c r="K471" s="65"/>
      <c r="L471" s="66"/>
      <c r="M471" s="65"/>
      <c r="N471" s="62"/>
      <c r="O471" s="53"/>
      <c r="P471" s="53"/>
      <c r="Q471" s="53"/>
      <c r="S471" s="131"/>
    </row>
    <row r="472" spans="1:19" ht="16.2" customHeight="1">
      <c r="A472" s="24" t="s">
        <v>29</v>
      </c>
      <c r="B472" s="25" t="s">
        <v>293</v>
      </c>
      <c r="C472" s="26" t="s">
        <v>10</v>
      </c>
      <c r="D472" s="17">
        <f t="shared" si="34"/>
        <v>1</v>
      </c>
      <c r="E472" s="39">
        <v>2</v>
      </c>
      <c r="F472" s="67"/>
      <c r="G472" s="26"/>
      <c r="H472" s="26"/>
      <c r="I472" s="26"/>
      <c r="J472" s="27"/>
      <c r="K472" s="28">
        <f>ROUND(E472*J472,2)</f>
        <v>0</v>
      </c>
      <c r="L472" s="29"/>
      <c r="M472" s="28">
        <f>ROUND(K472+K472*L472,2)</f>
        <v>0</v>
      </c>
      <c r="N472" s="67"/>
      <c r="O472" s="53"/>
      <c r="P472" s="53"/>
      <c r="Q472" s="53"/>
      <c r="S472" s="131"/>
    </row>
    <row r="473" spans="1:19" ht="16.2" customHeight="1">
      <c r="A473" s="24" t="s">
        <v>30</v>
      </c>
      <c r="B473" s="25" t="s">
        <v>294</v>
      </c>
      <c r="C473" s="26" t="s">
        <v>10</v>
      </c>
      <c r="D473" s="17">
        <f t="shared" si="34"/>
        <v>1</v>
      </c>
      <c r="E473" s="39">
        <v>2</v>
      </c>
      <c r="F473" s="67"/>
      <c r="G473" s="26"/>
      <c r="H473" s="26"/>
      <c r="I473" s="26"/>
      <c r="J473" s="27"/>
      <c r="K473" s="28">
        <f t="shared" ref="K473:K474" si="37">ROUND(E473*J473,2)</f>
        <v>0</v>
      </c>
      <c r="L473" s="29"/>
      <c r="M473" s="28">
        <f t="shared" ref="M473:M474" si="38">ROUND(K473+K473*L473,2)</f>
        <v>0</v>
      </c>
      <c r="N473" s="67"/>
      <c r="O473" s="53"/>
      <c r="P473" s="53"/>
      <c r="Q473" s="53"/>
      <c r="S473" s="131"/>
    </row>
    <row r="474" spans="1:19" ht="43.2" customHeight="1">
      <c r="A474" s="24" t="s">
        <v>74</v>
      </c>
      <c r="B474" s="25" t="s">
        <v>295</v>
      </c>
      <c r="C474" s="26" t="s">
        <v>10</v>
      </c>
      <c r="D474" s="17">
        <f t="shared" si="34"/>
        <v>1</v>
      </c>
      <c r="E474" s="39">
        <v>2</v>
      </c>
      <c r="F474" s="67"/>
      <c r="G474" s="26"/>
      <c r="H474" s="26"/>
      <c r="I474" s="26"/>
      <c r="J474" s="27"/>
      <c r="K474" s="28">
        <f t="shared" si="37"/>
        <v>0</v>
      </c>
      <c r="L474" s="29"/>
      <c r="M474" s="28">
        <f t="shared" si="38"/>
        <v>0</v>
      </c>
      <c r="N474" s="67"/>
      <c r="O474" s="53"/>
      <c r="P474" s="53"/>
      <c r="Q474" s="53"/>
      <c r="S474" s="131"/>
    </row>
    <row r="475" spans="1:19" ht="162.6" customHeight="1">
      <c r="A475" s="24" t="s">
        <v>12</v>
      </c>
      <c r="B475" s="86" t="s">
        <v>296</v>
      </c>
      <c r="C475" s="62"/>
      <c r="D475" s="62"/>
      <c r="E475" s="62"/>
      <c r="F475" s="62"/>
      <c r="G475" s="26"/>
      <c r="H475" s="62"/>
      <c r="I475" s="62"/>
      <c r="J475" s="64"/>
      <c r="K475" s="65"/>
      <c r="L475" s="66"/>
      <c r="M475" s="65"/>
      <c r="N475" s="62"/>
      <c r="O475" s="53"/>
      <c r="P475" s="53"/>
      <c r="Q475" s="53"/>
      <c r="S475" s="131"/>
    </row>
    <row r="476" spans="1:19" ht="16.2" customHeight="1">
      <c r="A476" s="24" t="s">
        <v>25</v>
      </c>
      <c r="B476" s="25" t="s">
        <v>297</v>
      </c>
      <c r="C476" s="26" t="s">
        <v>10</v>
      </c>
      <c r="D476" s="17">
        <f t="shared" si="34"/>
        <v>3</v>
      </c>
      <c r="E476" s="18">
        <v>5</v>
      </c>
      <c r="F476" s="67"/>
      <c r="G476" s="26"/>
      <c r="H476" s="26"/>
      <c r="I476" s="26"/>
      <c r="J476" s="27"/>
      <c r="K476" s="28">
        <f>ROUND(E476*J476,2)</f>
        <v>0</v>
      </c>
      <c r="L476" s="29"/>
      <c r="M476" s="28">
        <f>ROUND(K476+K476*L476,2)</f>
        <v>0</v>
      </c>
      <c r="N476" s="67"/>
      <c r="O476" s="53"/>
      <c r="P476" s="53"/>
      <c r="Q476" s="53"/>
      <c r="S476" s="131"/>
    </row>
    <row r="477" spans="1:19" ht="16.2" customHeight="1">
      <c r="A477" s="24" t="s">
        <v>26</v>
      </c>
      <c r="B477" s="25" t="s">
        <v>298</v>
      </c>
      <c r="C477" s="26" t="s">
        <v>10</v>
      </c>
      <c r="D477" s="17">
        <f t="shared" si="34"/>
        <v>3</v>
      </c>
      <c r="E477" s="39">
        <v>5</v>
      </c>
      <c r="F477" s="67"/>
      <c r="G477" s="26"/>
      <c r="H477" s="26"/>
      <c r="I477" s="26"/>
      <c r="J477" s="27"/>
      <c r="K477" s="28">
        <f t="shared" ref="K477:K479" si="39">ROUND(E477*J477,2)</f>
        <v>0</v>
      </c>
      <c r="L477" s="29"/>
      <c r="M477" s="28">
        <f t="shared" ref="M477:M479" si="40">ROUND(K477+K477*L477,2)</f>
        <v>0</v>
      </c>
      <c r="N477" s="67"/>
      <c r="O477" s="53"/>
      <c r="P477" s="53"/>
      <c r="Q477" s="53"/>
      <c r="S477" s="131"/>
    </row>
    <row r="478" spans="1:19" ht="16.2" customHeight="1">
      <c r="A478" s="24" t="s">
        <v>40</v>
      </c>
      <c r="B478" s="25" t="s">
        <v>299</v>
      </c>
      <c r="C478" s="26" t="s">
        <v>10</v>
      </c>
      <c r="D478" s="17">
        <f t="shared" si="34"/>
        <v>3</v>
      </c>
      <c r="E478" s="39">
        <v>5</v>
      </c>
      <c r="F478" s="67"/>
      <c r="G478" s="26"/>
      <c r="H478" s="26"/>
      <c r="I478" s="26"/>
      <c r="J478" s="27"/>
      <c r="K478" s="28">
        <f t="shared" si="39"/>
        <v>0</v>
      </c>
      <c r="L478" s="29"/>
      <c r="M478" s="28">
        <f t="shared" si="40"/>
        <v>0</v>
      </c>
      <c r="N478" s="67"/>
      <c r="O478" s="53"/>
      <c r="P478" s="53"/>
      <c r="Q478" s="53"/>
      <c r="S478" s="131"/>
    </row>
    <row r="479" spans="1:19" ht="16.2" customHeight="1">
      <c r="A479" s="24" t="s">
        <v>70</v>
      </c>
      <c r="B479" s="25" t="s">
        <v>300</v>
      </c>
      <c r="C479" s="26" t="s">
        <v>22</v>
      </c>
      <c r="D479" s="17">
        <f t="shared" si="34"/>
        <v>3</v>
      </c>
      <c r="E479" s="39">
        <v>5</v>
      </c>
      <c r="F479" s="67"/>
      <c r="G479" s="26"/>
      <c r="H479" s="26"/>
      <c r="I479" s="26"/>
      <c r="J479" s="27"/>
      <c r="K479" s="28">
        <f t="shared" si="39"/>
        <v>0</v>
      </c>
      <c r="L479" s="29"/>
      <c r="M479" s="28">
        <f t="shared" si="40"/>
        <v>0</v>
      </c>
      <c r="N479" s="67"/>
      <c r="O479" s="53"/>
      <c r="P479" s="53"/>
      <c r="Q479" s="53"/>
      <c r="S479" s="131"/>
    </row>
    <row r="480" spans="1:19" ht="203.4" customHeight="1">
      <c r="A480" s="24" t="s">
        <v>13</v>
      </c>
      <c r="B480" s="86" t="s">
        <v>301</v>
      </c>
      <c r="C480" s="62"/>
      <c r="D480" s="62"/>
      <c r="E480" s="62"/>
      <c r="F480" s="62"/>
      <c r="G480" s="26"/>
      <c r="H480" s="62"/>
      <c r="I480" s="62"/>
      <c r="J480" s="64"/>
      <c r="K480" s="65"/>
      <c r="L480" s="66"/>
      <c r="M480" s="65"/>
      <c r="N480" s="62"/>
      <c r="O480" s="53"/>
      <c r="P480" s="53"/>
      <c r="Q480" s="53"/>
      <c r="S480" s="131"/>
    </row>
    <row r="481" spans="1:19" ht="37.799999999999997" customHeight="1">
      <c r="A481" s="24" t="s">
        <v>32</v>
      </c>
      <c r="B481" s="25" t="s">
        <v>302</v>
      </c>
      <c r="C481" s="26" t="s">
        <v>10</v>
      </c>
      <c r="D481" s="17">
        <f>ROUNDUP(E481*0.3,0)</f>
        <v>2</v>
      </c>
      <c r="E481" s="39">
        <v>6</v>
      </c>
      <c r="F481" s="67"/>
      <c r="G481" s="26"/>
      <c r="H481" s="26"/>
      <c r="I481" s="26"/>
      <c r="J481" s="27"/>
      <c r="K481" s="28">
        <f>ROUND(E481*J481,2)</f>
        <v>0</v>
      </c>
      <c r="L481" s="29"/>
      <c r="M481" s="28">
        <f>ROUND(K481+K481*L481,2)</f>
        <v>0</v>
      </c>
      <c r="N481" s="67"/>
      <c r="O481" s="53"/>
      <c r="P481" s="53"/>
      <c r="Q481" s="53"/>
      <c r="S481" s="131"/>
    </row>
    <row r="482" spans="1:19" ht="16.2" customHeight="1">
      <c r="A482" s="24" t="s">
        <v>33</v>
      </c>
      <c r="B482" s="25" t="s">
        <v>303</v>
      </c>
      <c r="C482" s="26" t="s">
        <v>10</v>
      </c>
      <c r="D482" s="17">
        <f t="shared" ref="D482:D495" si="41">ROUNDUP(E482*0.3,0)</f>
        <v>2</v>
      </c>
      <c r="E482" s="39">
        <v>6</v>
      </c>
      <c r="F482" s="67"/>
      <c r="G482" s="26"/>
      <c r="H482" s="26"/>
      <c r="I482" s="26"/>
      <c r="J482" s="27"/>
      <c r="K482" s="28">
        <f t="shared" ref="K482:K495" si="42">ROUND(E482*J482,2)</f>
        <v>0</v>
      </c>
      <c r="L482" s="29"/>
      <c r="M482" s="28">
        <f t="shared" ref="M482:M495" si="43">ROUND(K482+K482*L482,2)</f>
        <v>0</v>
      </c>
      <c r="N482" s="67"/>
      <c r="O482" s="53"/>
      <c r="P482" s="53"/>
      <c r="Q482" s="53"/>
      <c r="S482" s="131"/>
    </row>
    <row r="483" spans="1:19" ht="16.2" customHeight="1">
      <c r="A483" s="24" t="s">
        <v>34</v>
      </c>
      <c r="B483" s="25" t="s">
        <v>304</v>
      </c>
      <c r="C483" s="26" t="s">
        <v>10</v>
      </c>
      <c r="D483" s="17">
        <f t="shared" si="41"/>
        <v>6</v>
      </c>
      <c r="E483" s="39">
        <v>18</v>
      </c>
      <c r="F483" s="67"/>
      <c r="G483" s="26"/>
      <c r="H483" s="26"/>
      <c r="I483" s="26"/>
      <c r="J483" s="27"/>
      <c r="K483" s="28">
        <f t="shared" si="42"/>
        <v>0</v>
      </c>
      <c r="L483" s="29"/>
      <c r="M483" s="28">
        <f t="shared" si="43"/>
        <v>0</v>
      </c>
      <c r="N483" s="67"/>
      <c r="O483" s="53"/>
      <c r="P483" s="53"/>
      <c r="Q483" s="53"/>
      <c r="S483" s="131"/>
    </row>
    <row r="484" spans="1:19" ht="16.2" customHeight="1">
      <c r="A484" s="24" t="s">
        <v>305</v>
      </c>
      <c r="B484" s="25" t="s">
        <v>306</v>
      </c>
      <c r="C484" s="26" t="s">
        <v>10</v>
      </c>
      <c r="D484" s="17">
        <f t="shared" si="41"/>
        <v>2</v>
      </c>
      <c r="E484" s="39">
        <v>6</v>
      </c>
      <c r="F484" s="67"/>
      <c r="G484" s="26"/>
      <c r="H484" s="26"/>
      <c r="I484" s="26"/>
      <c r="J484" s="27"/>
      <c r="K484" s="28">
        <f t="shared" si="42"/>
        <v>0</v>
      </c>
      <c r="L484" s="29"/>
      <c r="M484" s="28">
        <f t="shared" si="43"/>
        <v>0</v>
      </c>
      <c r="N484" s="67"/>
      <c r="O484" s="53"/>
      <c r="P484" s="53"/>
      <c r="Q484" s="53"/>
      <c r="S484" s="131"/>
    </row>
    <row r="485" spans="1:19" ht="16.2" customHeight="1">
      <c r="A485" s="24" t="s">
        <v>307</v>
      </c>
      <c r="B485" s="25" t="s">
        <v>308</v>
      </c>
      <c r="C485" s="26" t="s">
        <v>10</v>
      </c>
      <c r="D485" s="17">
        <f t="shared" si="41"/>
        <v>2</v>
      </c>
      <c r="E485" s="39">
        <v>6</v>
      </c>
      <c r="F485" s="67"/>
      <c r="G485" s="26"/>
      <c r="H485" s="26"/>
      <c r="I485" s="26"/>
      <c r="J485" s="27"/>
      <c r="K485" s="28">
        <f t="shared" si="42"/>
        <v>0</v>
      </c>
      <c r="L485" s="29"/>
      <c r="M485" s="28">
        <f t="shared" si="43"/>
        <v>0</v>
      </c>
      <c r="N485" s="67"/>
      <c r="O485" s="53"/>
      <c r="P485" s="53"/>
      <c r="Q485" s="53"/>
      <c r="S485" s="131"/>
    </row>
    <row r="486" spans="1:19" ht="16.2" customHeight="1">
      <c r="A486" s="24" t="s">
        <v>309</v>
      </c>
      <c r="B486" s="25" t="s">
        <v>310</v>
      </c>
      <c r="C486" s="26" t="s">
        <v>10</v>
      </c>
      <c r="D486" s="17">
        <f t="shared" si="41"/>
        <v>1</v>
      </c>
      <c r="E486" s="39">
        <v>3</v>
      </c>
      <c r="F486" s="67"/>
      <c r="G486" s="26"/>
      <c r="H486" s="26"/>
      <c r="I486" s="26"/>
      <c r="J486" s="27"/>
      <c r="K486" s="28">
        <f t="shared" si="42"/>
        <v>0</v>
      </c>
      <c r="L486" s="29"/>
      <c r="M486" s="28">
        <f t="shared" si="43"/>
        <v>0</v>
      </c>
      <c r="N486" s="67"/>
      <c r="O486" s="53"/>
      <c r="P486" s="53"/>
      <c r="Q486" s="53"/>
      <c r="S486" s="131"/>
    </row>
    <row r="487" spans="1:19" ht="16.2" customHeight="1">
      <c r="A487" s="24" t="s">
        <v>311</v>
      </c>
      <c r="B487" s="25" t="s">
        <v>312</v>
      </c>
      <c r="C487" s="26" t="s">
        <v>10</v>
      </c>
      <c r="D487" s="17">
        <f t="shared" si="41"/>
        <v>1</v>
      </c>
      <c r="E487" s="39">
        <v>3</v>
      </c>
      <c r="F487" s="67"/>
      <c r="G487" s="26"/>
      <c r="H487" s="26"/>
      <c r="I487" s="26"/>
      <c r="J487" s="27"/>
      <c r="K487" s="28">
        <f t="shared" si="42"/>
        <v>0</v>
      </c>
      <c r="L487" s="29"/>
      <c r="M487" s="28">
        <f t="shared" si="43"/>
        <v>0</v>
      </c>
      <c r="N487" s="67"/>
      <c r="O487" s="53"/>
      <c r="P487" s="53"/>
      <c r="Q487" s="53"/>
      <c r="S487" s="131"/>
    </row>
    <row r="488" spans="1:19" ht="16.2" customHeight="1">
      <c r="A488" s="24" t="s">
        <v>313</v>
      </c>
      <c r="B488" s="25" t="s">
        <v>314</v>
      </c>
      <c r="C488" s="26" t="s">
        <v>10</v>
      </c>
      <c r="D488" s="17">
        <f t="shared" si="41"/>
        <v>1</v>
      </c>
      <c r="E488" s="39">
        <v>3</v>
      </c>
      <c r="F488" s="67"/>
      <c r="G488" s="26"/>
      <c r="H488" s="26"/>
      <c r="I488" s="26"/>
      <c r="J488" s="27"/>
      <c r="K488" s="28">
        <f t="shared" si="42"/>
        <v>0</v>
      </c>
      <c r="L488" s="29"/>
      <c r="M488" s="28">
        <f t="shared" si="43"/>
        <v>0</v>
      </c>
      <c r="N488" s="67"/>
      <c r="O488" s="53"/>
      <c r="P488" s="53"/>
      <c r="Q488" s="53"/>
      <c r="S488" s="131"/>
    </row>
    <row r="489" spans="1:19" ht="16.2" customHeight="1">
      <c r="A489" s="24" t="s">
        <v>315</v>
      </c>
      <c r="B489" s="25" t="s">
        <v>316</v>
      </c>
      <c r="C489" s="26" t="s">
        <v>10</v>
      </c>
      <c r="D489" s="17">
        <f t="shared" si="41"/>
        <v>1</v>
      </c>
      <c r="E489" s="39">
        <v>3</v>
      </c>
      <c r="F489" s="67"/>
      <c r="G489" s="26"/>
      <c r="H489" s="26"/>
      <c r="I489" s="26"/>
      <c r="J489" s="27"/>
      <c r="K489" s="28">
        <f t="shared" si="42"/>
        <v>0</v>
      </c>
      <c r="L489" s="29"/>
      <c r="M489" s="28">
        <f t="shared" si="43"/>
        <v>0</v>
      </c>
      <c r="N489" s="67"/>
      <c r="O489" s="53"/>
      <c r="P489" s="53"/>
      <c r="Q489" s="53"/>
      <c r="S489" s="131"/>
    </row>
    <row r="490" spans="1:19" ht="16.2" customHeight="1">
      <c r="A490" s="24" t="s">
        <v>317</v>
      </c>
      <c r="B490" s="25" t="s">
        <v>318</v>
      </c>
      <c r="C490" s="26" t="s">
        <v>10</v>
      </c>
      <c r="D490" s="17">
        <f t="shared" si="41"/>
        <v>1</v>
      </c>
      <c r="E490" s="39">
        <v>3</v>
      </c>
      <c r="F490" s="67"/>
      <c r="G490" s="26"/>
      <c r="H490" s="26"/>
      <c r="I490" s="26"/>
      <c r="J490" s="27"/>
      <c r="K490" s="28">
        <f t="shared" si="42"/>
        <v>0</v>
      </c>
      <c r="L490" s="29"/>
      <c r="M490" s="28">
        <f t="shared" si="43"/>
        <v>0</v>
      </c>
      <c r="N490" s="67"/>
      <c r="O490" s="53"/>
      <c r="P490" s="53"/>
      <c r="Q490" s="53"/>
      <c r="S490" s="131"/>
    </row>
    <row r="491" spans="1:19" ht="16.2" customHeight="1">
      <c r="A491" s="24" t="s">
        <v>319</v>
      </c>
      <c r="B491" s="25" t="s">
        <v>320</v>
      </c>
      <c r="C491" s="26" t="s">
        <v>10</v>
      </c>
      <c r="D491" s="17">
        <f t="shared" si="41"/>
        <v>1</v>
      </c>
      <c r="E491" s="39">
        <v>3</v>
      </c>
      <c r="F491" s="67"/>
      <c r="G491" s="26"/>
      <c r="H491" s="26"/>
      <c r="I491" s="26"/>
      <c r="J491" s="27"/>
      <c r="K491" s="28">
        <f t="shared" si="42"/>
        <v>0</v>
      </c>
      <c r="L491" s="29"/>
      <c r="M491" s="28">
        <f t="shared" si="43"/>
        <v>0</v>
      </c>
      <c r="N491" s="67"/>
      <c r="O491" s="53"/>
      <c r="P491" s="53"/>
      <c r="Q491" s="53"/>
      <c r="S491" s="131"/>
    </row>
    <row r="492" spans="1:19" ht="16.2" customHeight="1">
      <c r="A492" s="24" t="s">
        <v>321</v>
      </c>
      <c r="B492" s="25" t="s">
        <v>322</v>
      </c>
      <c r="C492" s="26" t="s">
        <v>10</v>
      </c>
      <c r="D492" s="17">
        <f t="shared" si="41"/>
        <v>1</v>
      </c>
      <c r="E492" s="39">
        <v>3</v>
      </c>
      <c r="F492" s="67"/>
      <c r="G492" s="26"/>
      <c r="H492" s="26"/>
      <c r="I492" s="26"/>
      <c r="J492" s="27"/>
      <c r="K492" s="28">
        <f t="shared" si="42"/>
        <v>0</v>
      </c>
      <c r="L492" s="29"/>
      <c r="M492" s="28">
        <f t="shared" si="43"/>
        <v>0</v>
      </c>
      <c r="N492" s="67"/>
      <c r="O492" s="53"/>
      <c r="P492" s="53"/>
      <c r="Q492" s="53"/>
      <c r="S492" s="131"/>
    </row>
    <row r="493" spans="1:19" ht="16.2" customHeight="1">
      <c r="A493" s="24" t="s">
        <v>323</v>
      </c>
      <c r="B493" s="25" t="s">
        <v>324</v>
      </c>
      <c r="C493" s="26" t="s">
        <v>10</v>
      </c>
      <c r="D493" s="17">
        <f t="shared" si="41"/>
        <v>1</v>
      </c>
      <c r="E493" s="39">
        <v>3</v>
      </c>
      <c r="F493" s="67"/>
      <c r="G493" s="26"/>
      <c r="H493" s="26"/>
      <c r="I493" s="26"/>
      <c r="J493" s="27"/>
      <c r="K493" s="28">
        <f t="shared" si="42"/>
        <v>0</v>
      </c>
      <c r="L493" s="29"/>
      <c r="M493" s="28">
        <f t="shared" si="43"/>
        <v>0</v>
      </c>
      <c r="N493" s="67"/>
      <c r="O493" s="53"/>
      <c r="P493" s="53"/>
      <c r="Q493" s="53"/>
      <c r="S493" s="131"/>
    </row>
    <row r="494" spans="1:19" ht="16.2" customHeight="1">
      <c r="A494" s="24" t="s">
        <v>325</v>
      </c>
      <c r="B494" s="25" t="s">
        <v>326</v>
      </c>
      <c r="C494" s="26" t="s">
        <v>10</v>
      </c>
      <c r="D494" s="17">
        <f t="shared" si="41"/>
        <v>3</v>
      </c>
      <c r="E494" s="39">
        <v>9</v>
      </c>
      <c r="F494" s="67"/>
      <c r="G494" s="26"/>
      <c r="H494" s="26"/>
      <c r="I494" s="26"/>
      <c r="J494" s="27"/>
      <c r="K494" s="28">
        <f t="shared" si="42"/>
        <v>0</v>
      </c>
      <c r="L494" s="29"/>
      <c r="M494" s="28">
        <f t="shared" si="43"/>
        <v>0</v>
      </c>
      <c r="N494" s="67"/>
      <c r="O494" s="53"/>
      <c r="P494" s="53"/>
      <c r="Q494" s="53"/>
      <c r="S494" s="131"/>
    </row>
    <row r="495" spans="1:19" ht="16.2" customHeight="1">
      <c r="A495" s="24" t="s">
        <v>327</v>
      </c>
      <c r="B495" s="25" t="s">
        <v>328</v>
      </c>
      <c r="C495" s="26" t="s">
        <v>10</v>
      </c>
      <c r="D495" s="17">
        <f t="shared" si="41"/>
        <v>2</v>
      </c>
      <c r="E495" s="39">
        <v>6</v>
      </c>
      <c r="F495" s="67"/>
      <c r="G495" s="26"/>
      <c r="H495" s="26"/>
      <c r="I495" s="26"/>
      <c r="J495" s="27"/>
      <c r="K495" s="28">
        <f t="shared" si="42"/>
        <v>0</v>
      </c>
      <c r="L495" s="29"/>
      <c r="M495" s="28">
        <f t="shared" si="43"/>
        <v>0</v>
      </c>
      <c r="N495" s="67"/>
      <c r="O495" s="53"/>
      <c r="P495" s="53"/>
      <c r="Q495" s="53"/>
      <c r="S495" s="131"/>
    </row>
    <row r="496" spans="1:19" ht="112.2" customHeight="1">
      <c r="A496" s="24" t="s">
        <v>14</v>
      </c>
      <c r="B496" s="86" t="s">
        <v>329</v>
      </c>
      <c r="C496" s="62"/>
      <c r="D496" s="62"/>
      <c r="E496" s="62"/>
      <c r="F496" s="62"/>
      <c r="G496" s="26"/>
      <c r="H496" s="62"/>
      <c r="I496" s="62"/>
      <c r="J496" s="64"/>
      <c r="K496" s="65"/>
      <c r="L496" s="66"/>
      <c r="M496" s="65"/>
      <c r="N496" s="62"/>
      <c r="O496" s="53"/>
      <c r="P496" s="53"/>
      <c r="Q496" s="53"/>
      <c r="S496" s="131"/>
    </row>
    <row r="497" spans="1:19" ht="16.2" customHeight="1">
      <c r="A497" s="24" t="s">
        <v>35</v>
      </c>
      <c r="B497" s="25" t="s">
        <v>330</v>
      </c>
      <c r="C497" s="26" t="s">
        <v>10</v>
      </c>
      <c r="D497" s="17">
        <f>ROUNDUP(E497*0.3,0)</f>
        <v>1</v>
      </c>
      <c r="E497" s="39">
        <v>3</v>
      </c>
      <c r="F497" s="67"/>
      <c r="G497" s="26"/>
      <c r="H497" s="26"/>
      <c r="I497" s="26"/>
      <c r="J497" s="27"/>
      <c r="K497" s="28">
        <f>ROUND(E497*J497,2)</f>
        <v>0</v>
      </c>
      <c r="L497" s="29"/>
      <c r="M497" s="28">
        <f>ROUND(K497+K497*L497,2)</f>
        <v>0</v>
      </c>
      <c r="N497" s="67"/>
      <c r="O497" s="53"/>
      <c r="P497" s="53"/>
      <c r="Q497" s="53"/>
      <c r="S497" s="131"/>
    </row>
    <row r="498" spans="1:19" ht="16.2" customHeight="1">
      <c r="A498" s="24" t="s">
        <v>36</v>
      </c>
      <c r="B498" s="25" t="s">
        <v>331</v>
      </c>
      <c r="C498" s="26" t="s">
        <v>10</v>
      </c>
      <c r="D498" s="17">
        <f>ROUNDUP(E498*0.3,0)</f>
        <v>1</v>
      </c>
      <c r="E498" s="39">
        <v>3</v>
      </c>
      <c r="F498" s="67"/>
      <c r="G498" s="26"/>
      <c r="H498" s="26"/>
      <c r="I498" s="26"/>
      <c r="J498" s="27"/>
      <c r="K498" s="28">
        <f>ROUND(E498*J498,2)</f>
        <v>0</v>
      </c>
      <c r="L498" s="29"/>
      <c r="M498" s="28">
        <f>ROUND(K498+K498*L498,2)</f>
        <v>0</v>
      </c>
      <c r="N498" s="67"/>
      <c r="O498" s="53"/>
      <c r="P498" s="53"/>
      <c r="Q498" s="53"/>
      <c r="S498" s="131"/>
    </row>
    <row r="499" spans="1:19" ht="144" customHeight="1">
      <c r="A499" s="24" t="s">
        <v>15</v>
      </c>
      <c r="B499" s="86" t="s">
        <v>332</v>
      </c>
      <c r="C499" s="62"/>
      <c r="D499" s="62"/>
      <c r="E499" s="62"/>
      <c r="F499" s="62"/>
      <c r="G499" s="26"/>
      <c r="H499" s="62"/>
      <c r="I499" s="62"/>
      <c r="J499" s="64"/>
      <c r="K499" s="65"/>
      <c r="L499" s="66"/>
      <c r="M499" s="65"/>
      <c r="N499" s="62"/>
      <c r="O499" s="53"/>
      <c r="P499" s="53"/>
      <c r="Q499" s="53"/>
      <c r="S499" s="131"/>
    </row>
    <row r="500" spans="1:19" ht="16.2" customHeight="1">
      <c r="A500" s="24" t="s">
        <v>37</v>
      </c>
      <c r="B500" s="25" t="s">
        <v>333</v>
      </c>
      <c r="C500" s="26" t="s">
        <v>10</v>
      </c>
      <c r="D500" s="17">
        <f>ROUNDUP(E500*0.3,0)</f>
        <v>2</v>
      </c>
      <c r="E500" s="39">
        <v>6</v>
      </c>
      <c r="F500" s="67"/>
      <c r="G500" s="26"/>
      <c r="H500" s="26"/>
      <c r="I500" s="26"/>
      <c r="J500" s="27"/>
      <c r="K500" s="28">
        <f>ROUND(E500*J500,2)</f>
        <v>0</v>
      </c>
      <c r="L500" s="29"/>
      <c r="M500" s="28">
        <f>ROUND(K500+K500*L500,2)</f>
        <v>0</v>
      </c>
      <c r="N500" s="67"/>
      <c r="O500" s="53"/>
      <c r="P500" s="53"/>
      <c r="Q500" s="53"/>
      <c r="S500" s="131"/>
    </row>
    <row r="501" spans="1:19" ht="16.2" customHeight="1">
      <c r="A501" s="24" t="s">
        <v>38</v>
      </c>
      <c r="B501" s="25" t="s">
        <v>334</v>
      </c>
      <c r="C501" s="26" t="s">
        <v>10</v>
      </c>
      <c r="D501" s="17">
        <f t="shared" ref="D501:D510" si="44">ROUNDUP(E501*0.3,0)</f>
        <v>2</v>
      </c>
      <c r="E501" s="39">
        <v>6</v>
      </c>
      <c r="F501" s="67"/>
      <c r="G501" s="26"/>
      <c r="H501" s="26"/>
      <c r="I501" s="26"/>
      <c r="J501" s="27"/>
      <c r="K501" s="28">
        <f t="shared" ref="K501:K505" si="45">ROUND(E501*J501,2)</f>
        <v>0</v>
      </c>
      <c r="L501" s="29"/>
      <c r="M501" s="28">
        <f t="shared" ref="M501:M505" si="46">ROUND(K501+K501*L501,2)</f>
        <v>0</v>
      </c>
      <c r="N501" s="67"/>
      <c r="O501" s="53"/>
      <c r="P501" s="53"/>
      <c r="Q501" s="53"/>
      <c r="S501" s="131"/>
    </row>
    <row r="502" spans="1:19" ht="16.2" customHeight="1">
      <c r="A502" s="24" t="s">
        <v>39</v>
      </c>
      <c r="B502" s="25" t="s">
        <v>335</v>
      </c>
      <c r="C502" s="26" t="s">
        <v>10</v>
      </c>
      <c r="D502" s="17">
        <f t="shared" si="44"/>
        <v>1</v>
      </c>
      <c r="E502" s="39">
        <v>3</v>
      </c>
      <c r="F502" s="67"/>
      <c r="G502" s="26"/>
      <c r="H502" s="26"/>
      <c r="I502" s="26"/>
      <c r="J502" s="27"/>
      <c r="K502" s="28">
        <f t="shared" si="45"/>
        <v>0</v>
      </c>
      <c r="L502" s="29"/>
      <c r="M502" s="28">
        <f t="shared" si="46"/>
        <v>0</v>
      </c>
      <c r="N502" s="67"/>
      <c r="O502" s="53"/>
      <c r="P502" s="53"/>
      <c r="Q502" s="53"/>
      <c r="S502" s="131"/>
    </row>
    <row r="503" spans="1:19" ht="16.2" customHeight="1">
      <c r="A503" s="24" t="s">
        <v>336</v>
      </c>
      <c r="B503" s="25" t="s">
        <v>337</v>
      </c>
      <c r="C503" s="26" t="s">
        <v>10</v>
      </c>
      <c r="D503" s="17">
        <f t="shared" si="44"/>
        <v>1</v>
      </c>
      <c r="E503" s="39">
        <v>3</v>
      </c>
      <c r="F503" s="67"/>
      <c r="G503" s="26"/>
      <c r="H503" s="26"/>
      <c r="I503" s="26"/>
      <c r="J503" s="27"/>
      <c r="K503" s="28">
        <f t="shared" si="45"/>
        <v>0</v>
      </c>
      <c r="L503" s="29"/>
      <c r="M503" s="28">
        <f t="shared" si="46"/>
        <v>0</v>
      </c>
      <c r="N503" s="67"/>
      <c r="O503" s="53"/>
      <c r="P503" s="53"/>
      <c r="Q503" s="53"/>
      <c r="S503" s="131"/>
    </row>
    <row r="504" spans="1:19" ht="16.2" customHeight="1">
      <c r="A504" s="24" t="s">
        <v>338</v>
      </c>
      <c r="B504" s="25" t="s">
        <v>339</v>
      </c>
      <c r="C504" s="26" t="s">
        <v>10</v>
      </c>
      <c r="D504" s="17">
        <f t="shared" si="44"/>
        <v>1</v>
      </c>
      <c r="E504" s="39">
        <v>3</v>
      </c>
      <c r="F504" s="67"/>
      <c r="G504" s="26"/>
      <c r="H504" s="26"/>
      <c r="I504" s="26"/>
      <c r="J504" s="27"/>
      <c r="K504" s="28">
        <f t="shared" si="45"/>
        <v>0</v>
      </c>
      <c r="L504" s="29"/>
      <c r="M504" s="28">
        <f t="shared" si="46"/>
        <v>0</v>
      </c>
      <c r="N504" s="67"/>
      <c r="O504" s="53"/>
      <c r="P504" s="53"/>
      <c r="Q504" s="53"/>
      <c r="S504" s="131"/>
    </row>
    <row r="505" spans="1:19" ht="16.2" customHeight="1">
      <c r="A505" s="24" t="s">
        <v>340</v>
      </c>
      <c r="B505" s="25" t="s">
        <v>341</v>
      </c>
      <c r="C505" s="26" t="s">
        <v>10</v>
      </c>
      <c r="D505" s="17">
        <f t="shared" si="44"/>
        <v>1</v>
      </c>
      <c r="E505" s="39">
        <v>3</v>
      </c>
      <c r="F505" s="67"/>
      <c r="G505" s="26"/>
      <c r="H505" s="26"/>
      <c r="I505" s="26"/>
      <c r="J505" s="27"/>
      <c r="K505" s="28">
        <f t="shared" si="45"/>
        <v>0</v>
      </c>
      <c r="L505" s="29"/>
      <c r="M505" s="28">
        <f t="shared" si="46"/>
        <v>0</v>
      </c>
      <c r="N505" s="67"/>
      <c r="O505" s="53"/>
      <c r="P505" s="53"/>
      <c r="Q505" s="53"/>
      <c r="S505" s="131"/>
    </row>
    <row r="506" spans="1:19" ht="130.19999999999999" customHeight="1">
      <c r="A506" s="24" t="s">
        <v>16</v>
      </c>
      <c r="B506" s="86" t="s">
        <v>342</v>
      </c>
      <c r="C506" s="62"/>
      <c r="D506" s="62"/>
      <c r="E506" s="62"/>
      <c r="F506" s="62"/>
      <c r="G506" s="26"/>
      <c r="H506" s="62"/>
      <c r="I506" s="62"/>
      <c r="J506" s="64"/>
      <c r="K506" s="65"/>
      <c r="L506" s="66"/>
      <c r="M506" s="65"/>
      <c r="N506" s="62"/>
      <c r="O506" s="53"/>
      <c r="P506" s="53"/>
      <c r="Q506" s="53"/>
      <c r="S506" s="131"/>
    </row>
    <row r="507" spans="1:19" ht="16.2" customHeight="1">
      <c r="A507" s="24" t="s">
        <v>64</v>
      </c>
      <c r="B507" s="25" t="s">
        <v>339</v>
      </c>
      <c r="C507" s="26" t="s">
        <v>10</v>
      </c>
      <c r="D507" s="17">
        <f t="shared" si="44"/>
        <v>2</v>
      </c>
      <c r="E507" s="39">
        <v>5</v>
      </c>
      <c r="F507" s="67"/>
      <c r="G507" s="26"/>
      <c r="H507" s="26"/>
      <c r="I507" s="26"/>
      <c r="J507" s="27"/>
      <c r="K507" s="28">
        <f>ROUND(E507*J507,2)</f>
        <v>0</v>
      </c>
      <c r="L507" s="29"/>
      <c r="M507" s="28">
        <f>ROUND(K507+K507*L507,2)</f>
        <v>0</v>
      </c>
      <c r="N507" s="67"/>
      <c r="O507" s="53"/>
      <c r="P507" s="53"/>
      <c r="Q507" s="53"/>
      <c r="S507" s="131"/>
    </row>
    <row r="508" spans="1:19" ht="16.2" customHeight="1">
      <c r="A508" s="24" t="s">
        <v>65</v>
      </c>
      <c r="B508" s="25" t="s">
        <v>341</v>
      </c>
      <c r="C508" s="26" t="s">
        <v>10</v>
      </c>
      <c r="D508" s="17">
        <f t="shared" si="44"/>
        <v>2</v>
      </c>
      <c r="E508" s="39">
        <v>5</v>
      </c>
      <c r="F508" s="67"/>
      <c r="G508" s="26"/>
      <c r="H508" s="26"/>
      <c r="I508" s="26"/>
      <c r="J508" s="27"/>
      <c r="K508" s="28">
        <f t="shared" ref="K508:K510" si="47">ROUND(E508*J508,2)</f>
        <v>0</v>
      </c>
      <c r="L508" s="29"/>
      <c r="M508" s="28">
        <f t="shared" ref="M508:M510" si="48">ROUND(K508+K508*L508,2)</f>
        <v>0</v>
      </c>
      <c r="N508" s="67"/>
      <c r="O508" s="53"/>
      <c r="P508" s="53"/>
      <c r="Q508" s="53"/>
      <c r="S508" s="131"/>
    </row>
    <row r="509" spans="1:19" ht="16.2" customHeight="1">
      <c r="A509" s="24" t="s">
        <v>71</v>
      </c>
      <c r="B509" s="25" t="s">
        <v>343</v>
      </c>
      <c r="C509" s="26" t="s">
        <v>10</v>
      </c>
      <c r="D509" s="17">
        <f t="shared" si="44"/>
        <v>2</v>
      </c>
      <c r="E509" s="39">
        <v>5</v>
      </c>
      <c r="F509" s="67"/>
      <c r="G509" s="26"/>
      <c r="H509" s="26"/>
      <c r="I509" s="26"/>
      <c r="J509" s="27"/>
      <c r="K509" s="28">
        <f t="shared" si="47"/>
        <v>0</v>
      </c>
      <c r="L509" s="29"/>
      <c r="M509" s="28">
        <f t="shared" si="48"/>
        <v>0</v>
      </c>
      <c r="N509" s="67"/>
      <c r="O509" s="53"/>
      <c r="P509" s="53"/>
      <c r="Q509" s="53"/>
      <c r="S509" s="131"/>
    </row>
    <row r="510" spans="1:19" ht="16.2" customHeight="1">
      <c r="A510" s="24" t="s">
        <v>344</v>
      </c>
      <c r="B510" s="25" t="s">
        <v>337</v>
      </c>
      <c r="C510" s="26" t="s">
        <v>10</v>
      </c>
      <c r="D510" s="17">
        <f t="shared" si="44"/>
        <v>2</v>
      </c>
      <c r="E510" s="39">
        <v>5</v>
      </c>
      <c r="F510" s="67"/>
      <c r="G510" s="26"/>
      <c r="H510" s="26"/>
      <c r="I510" s="26"/>
      <c r="J510" s="27"/>
      <c r="K510" s="28">
        <f t="shared" si="47"/>
        <v>0</v>
      </c>
      <c r="L510" s="29"/>
      <c r="M510" s="28">
        <f t="shared" si="48"/>
        <v>0</v>
      </c>
      <c r="N510" s="67"/>
      <c r="O510" s="53"/>
      <c r="P510" s="53"/>
      <c r="Q510" s="53"/>
      <c r="S510" s="131"/>
    </row>
    <row r="511" spans="1:19" ht="16.2" customHeight="1" thickBot="1">
      <c r="A511" s="31"/>
      <c r="B511" s="9"/>
      <c r="C511" s="9"/>
      <c r="D511" s="9"/>
      <c r="E511" s="9"/>
      <c r="F511" s="9"/>
      <c r="G511" s="9"/>
      <c r="H511" s="9"/>
      <c r="I511" s="9"/>
      <c r="J511" s="32" t="s">
        <v>80</v>
      </c>
      <c r="K511" s="33">
        <f>SUM(K462:K510)</f>
        <v>0</v>
      </c>
      <c r="L511" s="34"/>
      <c r="M511" s="33">
        <f>SUM(M462:M510)</f>
        <v>0</v>
      </c>
      <c r="N511" s="9"/>
      <c r="O511" s="32" t="s">
        <v>80</v>
      </c>
      <c r="P511" s="35">
        <f>SUM(P509:P510)</f>
        <v>0</v>
      </c>
      <c r="Q511" s="35">
        <f>SUM(Q509:Q510)</f>
        <v>0</v>
      </c>
    </row>
    <row r="512" spans="1:19" ht="16.2" customHeight="1">
      <c r="A512" s="31"/>
      <c r="B512" s="9"/>
      <c r="C512" s="9"/>
      <c r="D512" s="9"/>
      <c r="E512" s="9"/>
      <c r="F512" s="9"/>
      <c r="G512" s="9"/>
      <c r="H512" s="9"/>
      <c r="I512" s="9"/>
      <c r="J512" s="37"/>
      <c r="K512" s="47"/>
      <c r="L512" s="37"/>
      <c r="M512" s="47"/>
      <c r="N512" s="9"/>
      <c r="O512" s="37"/>
      <c r="P512" s="90"/>
      <c r="Q512" s="90"/>
    </row>
    <row r="513" spans="1:19" ht="16.2" customHeight="1" thickBot="1">
      <c r="A513" s="31"/>
      <c r="B513" s="92"/>
      <c r="C513" s="9"/>
      <c r="D513" s="9"/>
      <c r="E513" s="9"/>
      <c r="F513" s="9"/>
      <c r="G513" s="9"/>
      <c r="H513" s="9"/>
      <c r="I513" s="9"/>
      <c r="J513" s="9"/>
      <c r="K513" s="9"/>
      <c r="L513" s="9"/>
      <c r="M513" s="9"/>
      <c r="N513" s="9"/>
      <c r="O513" s="9"/>
      <c r="P513" s="9"/>
      <c r="Q513" s="9"/>
    </row>
    <row r="514" spans="1:19" ht="16.2" customHeight="1">
      <c r="A514" s="31"/>
      <c r="B514" s="36"/>
      <c r="C514" s="9"/>
      <c r="D514" s="9"/>
      <c r="E514" s="9"/>
      <c r="F514" s="9"/>
      <c r="G514" s="9"/>
      <c r="H514" s="9"/>
      <c r="I514" s="9"/>
      <c r="J514" s="176" t="s">
        <v>77</v>
      </c>
      <c r="K514" s="177"/>
      <c r="L514" s="177"/>
      <c r="M514" s="177"/>
      <c r="N514" s="177"/>
      <c r="O514" s="177"/>
      <c r="P514" s="178"/>
      <c r="Q514" s="37"/>
      <c r="R514" s="141"/>
      <c r="S514" s="141"/>
    </row>
    <row r="515" spans="1:19" ht="50.4" customHeight="1">
      <c r="A515" s="31"/>
      <c r="B515" s="36"/>
      <c r="C515" s="9"/>
      <c r="D515" s="9"/>
      <c r="E515" s="9"/>
      <c r="F515" s="9"/>
      <c r="G515" s="9"/>
      <c r="H515" s="9"/>
      <c r="I515" s="9"/>
      <c r="J515" s="38" t="s">
        <v>47</v>
      </c>
      <c r="K515" s="39" t="s">
        <v>48</v>
      </c>
      <c r="L515" s="40" t="s">
        <v>20</v>
      </c>
      <c r="M515" s="41" t="s">
        <v>49</v>
      </c>
      <c r="N515" s="39" t="s">
        <v>50</v>
      </c>
      <c r="O515" s="41" t="s">
        <v>51</v>
      </c>
      <c r="P515" s="42" t="s">
        <v>52</v>
      </c>
      <c r="Q515" s="43"/>
      <c r="R515" s="146"/>
      <c r="S515" s="146"/>
    </row>
    <row r="516" spans="1:19" ht="16.2" customHeight="1" thickBot="1">
      <c r="A516" s="31"/>
      <c r="B516" s="92"/>
      <c r="C516" s="9"/>
      <c r="D516" s="9"/>
      <c r="E516" s="9"/>
      <c r="F516" s="9"/>
      <c r="G516" s="9"/>
      <c r="H516" s="9"/>
      <c r="I516" s="9"/>
      <c r="J516" s="44">
        <f>K511</f>
        <v>0</v>
      </c>
      <c r="K516" s="45">
        <f>M511</f>
        <v>0</v>
      </c>
      <c r="L516" s="174">
        <v>0.3</v>
      </c>
      <c r="M516" s="45">
        <f>ROUND(J516*L516,2)</f>
        <v>0</v>
      </c>
      <c r="N516" s="45">
        <f>ROUND(K516*L516,2)</f>
        <v>0</v>
      </c>
      <c r="O516" s="45">
        <f>ROUND(J516+M516,2)</f>
        <v>0</v>
      </c>
      <c r="P516" s="46">
        <f>ROUND(K516+N516,2)</f>
        <v>0</v>
      </c>
      <c r="Q516" s="47"/>
      <c r="R516" s="142"/>
      <c r="S516" s="142"/>
    </row>
    <row r="518" spans="1:19" ht="16.2" customHeight="1">
      <c r="B518" s="167" t="s">
        <v>497</v>
      </c>
    </row>
    <row r="519" spans="1:19" ht="16.2" customHeight="1">
      <c r="B519" s="167" t="s">
        <v>498</v>
      </c>
    </row>
    <row r="520" spans="1:19" ht="16.2" customHeight="1">
      <c r="B520" s="167" t="s">
        <v>499</v>
      </c>
    </row>
    <row r="521" spans="1:19" ht="16.2" customHeight="1">
      <c r="B521" s="167" t="s">
        <v>500</v>
      </c>
    </row>
    <row r="522" spans="1:19" ht="16.2" customHeight="1">
      <c r="B522" s="167" t="s">
        <v>501</v>
      </c>
    </row>
    <row r="526" spans="1:19" ht="16.2" customHeight="1" thickBot="1"/>
    <row r="527" spans="1:19" ht="50.4" customHeight="1">
      <c r="A527" s="3" t="s">
        <v>89</v>
      </c>
      <c r="B527" s="4" t="s">
        <v>0</v>
      </c>
      <c r="C527" s="4" t="s">
        <v>1</v>
      </c>
      <c r="D527" s="4" t="s">
        <v>90</v>
      </c>
      <c r="E527" s="4" t="s">
        <v>91</v>
      </c>
      <c r="F527" s="4" t="s">
        <v>92</v>
      </c>
      <c r="G527" s="4" t="s">
        <v>2</v>
      </c>
      <c r="H527" s="4" t="s">
        <v>3</v>
      </c>
      <c r="I527" s="4" t="s">
        <v>512</v>
      </c>
      <c r="J527" s="5" t="s">
        <v>4</v>
      </c>
      <c r="K527" s="6" t="s">
        <v>6</v>
      </c>
      <c r="L527" s="4" t="s">
        <v>5</v>
      </c>
      <c r="M527" s="5" t="s">
        <v>7</v>
      </c>
      <c r="N527" s="4" t="s">
        <v>8</v>
      </c>
      <c r="O527" s="7" t="s">
        <v>20</v>
      </c>
      <c r="P527" s="4" t="s">
        <v>49</v>
      </c>
      <c r="Q527" s="8" t="s">
        <v>94</v>
      </c>
    </row>
    <row r="528" spans="1:19" ht="16.2" customHeight="1" thickBot="1">
      <c r="A528" s="10">
        <v>1</v>
      </c>
      <c r="B528" s="11">
        <v>2</v>
      </c>
      <c r="C528" s="11">
        <v>3</v>
      </c>
      <c r="D528" s="11">
        <v>4</v>
      </c>
      <c r="E528" s="11">
        <v>5</v>
      </c>
      <c r="F528" s="11">
        <v>6</v>
      </c>
      <c r="G528" s="11">
        <v>7</v>
      </c>
      <c r="H528" s="12">
        <v>8</v>
      </c>
      <c r="I528" s="12">
        <v>9</v>
      </c>
      <c r="J528" s="13">
        <v>10</v>
      </c>
      <c r="K528" s="13" t="s">
        <v>95</v>
      </c>
      <c r="L528" s="12">
        <v>12</v>
      </c>
      <c r="M528" s="11" t="s">
        <v>96</v>
      </c>
      <c r="N528" s="11">
        <v>14</v>
      </c>
      <c r="O528" s="11">
        <v>15</v>
      </c>
      <c r="P528" s="11" t="s">
        <v>97</v>
      </c>
      <c r="Q528" s="14" t="s">
        <v>98</v>
      </c>
    </row>
    <row r="529" spans="1:17" ht="16.2" customHeight="1" thickBot="1">
      <c r="A529" s="179" t="s">
        <v>78</v>
      </c>
      <c r="B529" s="180"/>
      <c r="C529" s="180"/>
      <c r="D529" s="180"/>
      <c r="E529" s="180"/>
      <c r="F529" s="180"/>
      <c r="G529" s="180"/>
      <c r="H529" s="180"/>
      <c r="I529" s="180"/>
      <c r="J529" s="180"/>
      <c r="K529" s="180"/>
      <c r="L529" s="180"/>
      <c r="M529" s="180"/>
      <c r="N529" s="180"/>
      <c r="O529" s="180"/>
      <c r="P529" s="180"/>
      <c r="Q529" s="181"/>
    </row>
    <row r="530" spans="1:17" ht="123.6" customHeight="1">
      <c r="A530" s="87" t="s">
        <v>9</v>
      </c>
      <c r="B530" s="56" t="s">
        <v>345</v>
      </c>
      <c r="C530" s="88"/>
      <c r="D530" s="48"/>
      <c r="E530" s="48"/>
      <c r="F530" s="48"/>
      <c r="G530" s="48"/>
      <c r="H530" s="48"/>
      <c r="I530" s="48"/>
      <c r="J530" s="48"/>
      <c r="K530" s="48"/>
      <c r="L530" s="48"/>
      <c r="M530" s="48"/>
      <c r="N530" s="48"/>
      <c r="O530" s="48"/>
      <c r="P530" s="48"/>
      <c r="Q530" s="48"/>
    </row>
    <row r="531" spans="1:17" ht="87" customHeight="1">
      <c r="A531" s="89" t="s">
        <v>27</v>
      </c>
      <c r="B531" s="25" t="s">
        <v>346</v>
      </c>
      <c r="C531" s="26" t="s">
        <v>347</v>
      </c>
      <c r="D531" s="17">
        <f t="shared" ref="D531:D561" si="49">ROUNDUP(E531*0.5,0)</f>
        <v>75</v>
      </c>
      <c r="E531" s="39">
        <v>150</v>
      </c>
      <c r="F531" s="67"/>
      <c r="G531" s="26"/>
      <c r="H531" s="26"/>
      <c r="I531" s="26"/>
      <c r="J531" s="27"/>
      <c r="K531" s="28">
        <f>ROUND(E531*J531,2)</f>
        <v>0</v>
      </c>
      <c r="L531" s="29"/>
      <c r="M531" s="28">
        <f>ROUND(K531+K531*L531,2)</f>
        <v>0</v>
      </c>
      <c r="N531" s="67"/>
      <c r="O531" s="62"/>
      <c r="P531" s="62"/>
      <c r="Q531" s="62"/>
    </row>
    <row r="532" spans="1:17" ht="16.2" customHeight="1">
      <c r="A532" s="89" t="s">
        <v>28</v>
      </c>
      <c r="B532" s="25" t="s">
        <v>348</v>
      </c>
      <c r="C532" s="26" t="s">
        <v>347</v>
      </c>
      <c r="D532" s="17">
        <f t="shared" si="49"/>
        <v>75</v>
      </c>
      <c r="E532" s="39">
        <v>150</v>
      </c>
      <c r="F532" s="67"/>
      <c r="G532" s="26"/>
      <c r="H532" s="26"/>
      <c r="I532" s="26"/>
      <c r="J532" s="27"/>
      <c r="K532" s="28">
        <f t="shared" ref="K532:K561" si="50">ROUND(E532*J532,2)</f>
        <v>0</v>
      </c>
      <c r="L532" s="29"/>
      <c r="M532" s="28">
        <f t="shared" ref="M532:M561" si="51">ROUND(K532+K532*L532,2)</f>
        <v>0</v>
      </c>
      <c r="N532" s="67"/>
      <c r="O532" s="62"/>
      <c r="P532" s="62"/>
      <c r="Q532" s="62"/>
    </row>
    <row r="533" spans="1:17" ht="65.400000000000006" customHeight="1">
      <c r="A533" s="89" t="s">
        <v>31</v>
      </c>
      <c r="B533" s="25" t="s">
        <v>349</v>
      </c>
      <c r="C533" s="26" t="s">
        <v>347</v>
      </c>
      <c r="D533" s="17">
        <f t="shared" si="49"/>
        <v>15</v>
      </c>
      <c r="E533" s="39">
        <v>30</v>
      </c>
      <c r="F533" s="67"/>
      <c r="G533" s="26"/>
      <c r="H533" s="26"/>
      <c r="I533" s="26"/>
      <c r="J533" s="27"/>
      <c r="K533" s="28">
        <f t="shared" si="50"/>
        <v>0</v>
      </c>
      <c r="L533" s="29"/>
      <c r="M533" s="28">
        <f t="shared" si="51"/>
        <v>0</v>
      </c>
      <c r="N533" s="67"/>
      <c r="O533" s="62"/>
      <c r="P533" s="62"/>
      <c r="Q533" s="62"/>
    </row>
    <row r="534" spans="1:17" ht="47.4" customHeight="1">
      <c r="A534" s="89" t="s">
        <v>66</v>
      </c>
      <c r="B534" s="25" t="s">
        <v>350</v>
      </c>
      <c r="C534" s="26" t="s">
        <v>347</v>
      </c>
      <c r="D534" s="17">
        <f t="shared" si="49"/>
        <v>5</v>
      </c>
      <c r="E534" s="39">
        <v>10</v>
      </c>
      <c r="F534" s="67"/>
      <c r="G534" s="26"/>
      <c r="H534" s="26"/>
      <c r="I534" s="26"/>
      <c r="J534" s="27"/>
      <c r="K534" s="28">
        <f t="shared" si="50"/>
        <v>0</v>
      </c>
      <c r="L534" s="29"/>
      <c r="M534" s="28">
        <f t="shared" si="51"/>
        <v>0</v>
      </c>
      <c r="N534" s="67"/>
      <c r="O534" s="62"/>
      <c r="P534" s="62"/>
      <c r="Q534" s="62"/>
    </row>
    <row r="535" spans="1:17" ht="60" customHeight="1">
      <c r="A535" s="89" t="s">
        <v>67</v>
      </c>
      <c r="B535" s="25" t="s">
        <v>351</v>
      </c>
      <c r="C535" s="26" t="s">
        <v>347</v>
      </c>
      <c r="D535" s="17">
        <f t="shared" si="49"/>
        <v>1</v>
      </c>
      <c r="E535" s="39">
        <v>2</v>
      </c>
      <c r="F535" s="67"/>
      <c r="G535" s="26"/>
      <c r="H535" s="26"/>
      <c r="I535" s="26"/>
      <c r="J535" s="27"/>
      <c r="K535" s="28">
        <f t="shared" si="50"/>
        <v>0</v>
      </c>
      <c r="L535" s="29"/>
      <c r="M535" s="28">
        <f t="shared" si="51"/>
        <v>0</v>
      </c>
      <c r="N535" s="67"/>
      <c r="O535" s="62"/>
      <c r="P535" s="62"/>
      <c r="Q535" s="62"/>
    </row>
    <row r="536" spans="1:17" ht="51" customHeight="1">
      <c r="A536" s="89" t="s">
        <v>73</v>
      </c>
      <c r="B536" s="25" t="s">
        <v>352</v>
      </c>
      <c r="C536" s="26" t="s">
        <v>347</v>
      </c>
      <c r="D536" s="17">
        <f t="shared" si="49"/>
        <v>1</v>
      </c>
      <c r="E536" s="39">
        <v>2</v>
      </c>
      <c r="F536" s="67"/>
      <c r="G536" s="26"/>
      <c r="H536" s="26"/>
      <c r="I536" s="26"/>
      <c r="J536" s="27"/>
      <c r="K536" s="28">
        <f t="shared" si="50"/>
        <v>0</v>
      </c>
      <c r="L536" s="29"/>
      <c r="M536" s="28">
        <f t="shared" si="51"/>
        <v>0</v>
      </c>
      <c r="N536" s="67"/>
      <c r="O536" s="62"/>
      <c r="P536" s="62"/>
      <c r="Q536" s="62"/>
    </row>
    <row r="537" spans="1:17" ht="47.4" customHeight="1">
      <c r="A537" s="89" t="s">
        <v>288</v>
      </c>
      <c r="B537" s="25" t="s">
        <v>353</v>
      </c>
      <c r="C537" s="26" t="s">
        <v>347</v>
      </c>
      <c r="D537" s="17">
        <f t="shared" si="49"/>
        <v>1</v>
      </c>
      <c r="E537" s="39">
        <v>2</v>
      </c>
      <c r="F537" s="67"/>
      <c r="G537" s="26"/>
      <c r="H537" s="26"/>
      <c r="I537" s="26"/>
      <c r="J537" s="27"/>
      <c r="K537" s="28">
        <f t="shared" si="50"/>
        <v>0</v>
      </c>
      <c r="L537" s="29"/>
      <c r="M537" s="28">
        <f t="shared" si="51"/>
        <v>0</v>
      </c>
      <c r="N537" s="67"/>
      <c r="O537" s="62"/>
      <c r="P537" s="62"/>
      <c r="Q537" s="62"/>
    </row>
    <row r="538" spans="1:17" ht="57" customHeight="1">
      <c r="A538" s="89" t="s">
        <v>290</v>
      </c>
      <c r="B538" s="25" t="s">
        <v>354</v>
      </c>
      <c r="C538" s="26" t="s">
        <v>347</v>
      </c>
      <c r="D538" s="17">
        <f t="shared" si="49"/>
        <v>1</v>
      </c>
      <c r="E538" s="39">
        <v>2</v>
      </c>
      <c r="F538" s="67"/>
      <c r="G538" s="26"/>
      <c r="H538" s="26"/>
      <c r="I538" s="26"/>
      <c r="J538" s="27"/>
      <c r="K538" s="28">
        <f t="shared" si="50"/>
        <v>0</v>
      </c>
      <c r="L538" s="29"/>
      <c r="M538" s="28">
        <f t="shared" si="51"/>
        <v>0</v>
      </c>
      <c r="N538" s="67"/>
      <c r="O538" s="62"/>
      <c r="P538" s="62"/>
      <c r="Q538" s="62"/>
    </row>
    <row r="539" spans="1:17" ht="46.2" customHeight="1">
      <c r="A539" s="89" t="s">
        <v>355</v>
      </c>
      <c r="B539" s="25" t="s">
        <v>356</v>
      </c>
      <c r="C539" s="26" t="s">
        <v>347</v>
      </c>
      <c r="D539" s="17">
        <f t="shared" si="49"/>
        <v>1</v>
      </c>
      <c r="E539" s="39">
        <v>2</v>
      </c>
      <c r="F539" s="67"/>
      <c r="G539" s="26"/>
      <c r="H539" s="26"/>
      <c r="I539" s="26"/>
      <c r="J539" s="27"/>
      <c r="K539" s="28">
        <f t="shared" si="50"/>
        <v>0</v>
      </c>
      <c r="L539" s="29"/>
      <c r="M539" s="28">
        <f t="shared" si="51"/>
        <v>0</v>
      </c>
      <c r="N539" s="67"/>
      <c r="O539" s="62"/>
      <c r="P539" s="62"/>
      <c r="Q539" s="62"/>
    </row>
    <row r="540" spans="1:17" ht="44.4" customHeight="1">
      <c r="A540" s="89" t="s">
        <v>357</v>
      </c>
      <c r="B540" s="25" t="s">
        <v>358</v>
      </c>
      <c r="C540" s="26" t="s">
        <v>347</v>
      </c>
      <c r="D540" s="17">
        <f t="shared" si="49"/>
        <v>1</v>
      </c>
      <c r="E540" s="39">
        <v>2</v>
      </c>
      <c r="F540" s="67"/>
      <c r="G540" s="26"/>
      <c r="H540" s="26"/>
      <c r="I540" s="26"/>
      <c r="J540" s="27"/>
      <c r="K540" s="28">
        <f t="shared" si="50"/>
        <v>0</v>
      </c>
      <c r="L540" s="29"/>
      <c r="M540" s="28">
        <f t="shared" si="51"/>
        <v>0</v>
      </c>
      <c r="N540" s="67"/>
      <c r="O540" s="62"/>
      <c r="P540" s="62"/>
      <c r="Q540" s="62"/>
    </row>
    <row r="541" spans="1:17" ht="46.2" customHeight="1">
      <c r="A541" s="89" t="s">
        <v>359</v>
      </c>
      <c r="B541" s="25" t="s">
        <v>360</v>
      </c>
      <c r="C541" s="26" t="s">
        <v>347</v>
      </c>
      <c r="D541" s="17">
        <f t="shared" si="49"/>
        <v>1</v>
      </c>
      <c r="E541" s="39">
        <v>2</v>
      </c>
      <c r="F541" s="67"/>
      <c r="G541" s="26"/>
      <c r="H541" s="26"/>
      <c r="I541" s="26"/>
      <c r="J541" s="27"/>
      <c r="K541" s="28">
        <f t="shared" si="50"/>
        <v>0</v>
      </c>
      <c r="L541" s="29"/>
      <c r="M541" s="28">
        <f t="shared" si="51"/>
        <v>0</v>
      </c>
      <c r="N541" s="67"/>
      <c r="O541" s="62"/>
      <c r="P541" s="62"/>
      <c r="Q541" s="62"/>
    </row>
    <row r="542" spans="1:17" ht="47.4" customHeight="1">
      <c r="A542" s="89" t="s">
        <v>361</v>
      </c>
      <c r="B542" s="25" t="s">
        <v>362</v>
      </c>
      <c r="C542" s="26" t="s">
        <v>347</v>
      </c>
      <c r="D542" s="17">
        <f t="shared" si="49"/>
        <v>75</v>
      </c>
      <c r="E542" s="39">
        <v>150</v>
      </c>
      <c r="F542" s="67"/>
      <c r="G542" s="26"/>
      <c r="H542" s="26"/>
      <c r="I542" s="26"/>
      <c r="J542" s="27"/>
      <c r="K542" s="28">
        <f t="shared" si="50"/>
        <v>0</v>
      </c>
      <c r="L542" s="29"/>
      <c r="M542" s="28">
        <f t="shared" si="51"/>
        <v>0</v>
      </c>
      <c r="N542" s="67"/>
      <c r="O542" s="62"/>
      <c r="P542" s="62"/>
      <c r="Q542" s="62"/>
    </row>
    <row r="543" spans="1:17" ht="81" customHeight="1">
      <c r="A543" s="89" t="s">
        <v>363</v>
      </c>
      <c r="B543" s="25" t="s">
        <v>364</v>
      </c>
      <c r="C543" s="26" t="s">
        <v>347</v>
      </c>
      <c r="D543" s="17">
        <f t="shared" si="49"/>
        <v>10</v>
      </c>
      <c r="E543" s="39">
        <v>20</v>
      </c>
      <c r="F543" s="67"/>
      <c r="G543" s="26"/>
      <c r="H543" s="26"/>
      <c r="I543" s="26"/>
      <c r="J543" s="27"/>
      <c r="K543" s="28">
        <f t="shared" si="50"/>
        <v>0</v>
      </c>
      <c r="L543" s="29"/>
      <c r="M543" s="28">
        <f t="shared" si="51"/>
        <v>0</v>
      </c>
      <c r="N543" s="67"/>
      <c r="O543" s="62"/>
      <c r="P543" s="62"/>
      <c r="Q543" s="62"/>
    </row>
    <row r="544" spans="1:17" ht="75" customHeight="1">
      <c r="A544" s="89" t="s">
        <v>365</v>
      </c>
      <c r="B544" s="25" t="s">
        <v>366</v>
      </c>
      <c r="C544" s="26" t="s">
        <v>347</v>
      </c>
      <c r="D544" s="17">
        <f t="shared" si="49"/>
        <v>5</v>
      </c>
      <c r="E544" s="39">
        <v>10</v>
      </c>
      <c r="F544" s="67"/>
      <c r="G544" s="26"/>
      <c r="H544" s="26"/>
      <c r="I544" s="26"/>
      <c r="J544" s="27"/>
      <c r="K544" s="28">
        <f t="shared" si="50"/>
        <v>0</v>
      </c>
      <c r="L544" s="29"/>
      <c r="M544" s="28">
        <f t="shared" si="51"/>
        <v>0</v>
      </c>
      <c r="N544" s="67"/>
      <c r="O544" s="62"/>
      <c r="P544" s="62"/>
      <c r="Q544" s="62"/>
    </row>
    <row r="545" spans="1:17" ht="58.2" customHeight="1">
      <c r="A545" s="89" t="s">
        <v>367</v>
      </c>
      <c r="B545" s="25" t="s">
        <v>368</v>
      </c>
      <c r="C545" s="26" t="s">
        <v>347</v>
      </c>
      <c r="D545" s="17">
        <f t="shared" si="49"/>
        <v>5</v>
      </c>
      <c r="E545" s="39">
        <v>10</v>
      </c>
      <c r="F545" s="67"/>
      <c r="G545" s="26"/>
      <c r="H545" s="26"/>
      <c r="I545" s="26"/>
      <c r="J545" s="27"/>
      <c r="K545" s="28">
        <f t="shared" si="50"/>
        <v>0</v>
      </c>
      <c r="L545" s="29"/>
      <c r="M545" s="28">
        <f t="shared" si="51"/>
        <v>0</v>
      </c>
      <c r="N545" s="67"/>
      <c r="O545" s="62"/>
      <c r="P545" s="62"/>
      <c r="Q545" s="62"/>
    </row>
    <row r="546" spans="1:17" ht="66.599999999999994" customHeight="1">
      <c r="A546" s="89" t="s">
        <v>369</v>
      </c>
      <c r="B546" s="25" t="s">
        <v>370</v>
      </c>
      <c r="C546" s="26" t="s">
        <v>347</v>
      </c>
      <c r="D546" s="17">
        <f t="shared" si="49"/>
        <v>5</v>
      </c>
      <c r="E546" s="39">
        <v>10</v>
      </c>
      <c r="F546" s="67"/>
      <c r="G546" s="26"/>
      <c r="H546" s="26"/>
      <c r="I546" s="26"/>
      <c r="J546" s="27"/>
      <c r="K546" s="28">
        <f t="shared" si="50"/>
        <v>0</v>
      </c>
      <c r="L546" s="29"/>
      <c r="M546" s="28">
        <f t="shared" si="51"/>
        <v>0</v>
      </c>
      <c r="N546" s="67"/>
      <c r="O546" s="62"/>
      <c r="P546" s="62"/>
      <c r="Q546" s="62"/>
    </row>
    <row r="547" spans="1:17" ht="34.799999999999997" customHeight="1">
      <c r="A547" s="89" t="s">
        <v>371</v>
      </c>
      <c r="B547" s="25" t="s">
        <v>372</v>
      </c>
      <c r="C547" s="26" t="s">
        <v>10</v>
      </c>
      <c r="D547" s="17">
        <f t="shared" si="49"/>
        <v>1</v>
      </c>
      <c r="E547" s="39">
        <v>1</v>
      </c>
      <c r="F547" s="67"/>
      <c r="G547" s="26"/>
      <c r="H547" s="26"/>
      <c r="I547" s="26"/>
      <c r="J547" s="27"/>
      <c r="K547" s="28">
        <f t="shared" si="50"/>
        <v>0</v>
      </c>
      <c r="L547" s="29"/>
      <c r="M547" s="28">
        <f t="shared" si="51"/>
        <v>0</v>
      </c>
      <c r="N547" s="67"/>
      <c r="O547" s="62"/>
      <c r="P547" s="62"/>
      <c r="Q547" s="62"/>
    </row>
    <row r="548" spans="1:17" ht="49.2" customHeight="1">
      <c r="A548" s="89" t="s">
        <v>373</v>
      </c>
      <c r="B548" s="25" t="s">
        <v>374</v>
      </c>
      <c r="C548" s="26" t="s">
        <v>10</v>
      </c>
      <c r="D548" s="17">
        <f t="shared" si="49"/>
        <v>5</v>
      </c>
      <c r="E548" s="39">
        <v>10</v>
      </c>
      <c r="F548" s="67"/>
      <c r="G548" s="26"/>
      <c r="H548" s="26"/>
      <c r="I548" s="26"/>
      <c r="J548" s="27"/>
      <c r="K548" s="28">
        <f t="shared" si="50"/>
        <v>0</v>
      </c>
      <c r="L548" s="29"/>
      <c r="M548" s="28">
        <f t="shared" si="51"/>
        <v>0</v>
      </c>
      <c r="N548" s="67"/>
      <c r="O548" s="62"/>
      <c r="P548" s="62"/>
      <c r="Q548" s="62"/>
    </row>
    <row r="549" spans="1:17" ht="26.4" customHeight="1">
      <c r="A549" s="89" t="s">
        <v>375</v>
      </c>
      <c r="B549" s="25" t="s">
        <v>376</v>
      </c>
      <c r="C549" s="26" t="s">
        <v>10</v>
      </c>
      <c r="D549" s="17">
        <f t="shared" si="49"/>
        <v>1</v>
      </c>
      <c r="E549" s="39">
        <v>1</v>
      </c>
      <c r="F549" s="67"/>
      <c r="G549" s="26"/>
      <c r="H549" s="26"/>
      <c r="I549" s="26"/>
      <c r="J549" s="27"/>
      <c r="K549" s="28">
        <f t="shared" si="50"/>
        <v>0</v>
      </c>
      <c r="L549" s="29"/>
      <c r="M549" s="28">
        <f t="shared" si="51"/>
        <v>0</v>
      </c>
      <c r="N549" s="67"/>
      <c r="O549" s="62"/>
      <c r="P549" s="62"/>
      <c r="Q549" s="62"/>
    </row>
    <row r="550" spans="1:17" ht="51" customHeight="1">
      <c r="A550" s="89" t="s">
        <v>377</v>
      </c>
      <c r="B550" s="25" t="s">
        <v>378</v>
      </c>
      <c r="C550" s="26" t="s">
        <v>10</v>
      </c>
      <c r="D550" s="17">
        <f t="shared" si="49"/>
        <v>1</v>
      </c>
      <c r="E550" s="39">
        <v>1</v>
      </c>
      <c r="F550" s="67"/>
      <c r="G550" s="26"/>
      <c r="H550" s="26"/>
      <c r="I550" s="26"/>
      <c r="J550" s="27"/>
      <c r="K550" s="28">
        <f t="shared" si="50"/>
        <v>0</v>
      </c>
      <c r="L550" s="29"/>
      <c r="M550" s="28">
        <f t="shared" si="51"/>
        <v>0</v>
      </c>
      <c r="N550" s="67"/>
      <c r="O550" s="62"/>
      <c r="P550" s="62"/>
      <c r="Q550" s="62"/>
    </row>
    <row r="551" spans="1:17" ht="49.2" customHeight="1">
      <c r="A551" s="89" t="s">
        <v>379</v>
      </c>
      <c r="B551" s="25" t="s">
        <v>380</v>
      </c>
      <c r="C551" s="26" t="s">
        <v>347</v>
      </c>
      <c r="D551" s="17">
        <f t="shared" si="49"/>
        <v>1</v>
      </c>
      <c r="E551" s="39">
        <v>1</v>
      </c>
      <c r="F551" s="67"/>
      <c r="G551" s="26"/>
      <c r="H551" s="26"/>
      <c r="I551" s="26"/>
      <c r="J551" s="27"/>
      <c r="K551" s="28">
        <f t="shared" si="50"/>
        <v>0</v>
      </c>
      <c r="L551" s="29"/>
      <c r="M551" s="28">
        <f t="shared" si="51"/>
        <v>0</v>
      </c>
      <c r="N551" s="67"/>
      <c r="O551" s="62"/>
      <c r="P551" s="62"/>
      <c r="Q551" s="62"/>
    </row>
    <row r="552" spans="1:17" ht="49.8" customHeight="1">
      <c r="A552" s="89" t="s">
        <v>381</v>
      </c>
      <c r="B552" s="25" t="s">
        <v>382</v>
      </c>
      <c r="C552" s="26" t="s">
        <v>347</v>
      </c>
      <c r="D552" s="17">
        <f t="shared" si="49"/>
        <v>1</v>
      </c>
      <c r="E552" s="39">
        <v>1</v>
      </c>
      <c r="F552" s="67"/>
      <c r="G552" s="26"/>
      <c r="H552" s="26"/>
      <c r="I552" s="26"/>
      <c r="J552" s="27"/>
      <c r="K552" s="28">
        <f t="shared" si="50"/>
        <v>0</v>
      </c>
      <c r="L552" s="29"/>
      <c r="M552" s="28">
        <f t="shared" si="51"/>
        <v>0</v>
      </c>
      <c r="N552" s="67"/>
      <c r="O552" s="62"/>
      <c r="P552" s="62"/>
      <c r="Q552" s="62"/>
    </row>
    <row r="553" spans="1:17" ht="16.2" customHeight="1">
      <c r="A553" s="89" t="s">
        <v>383</v>
      </c>
      <c r="B553" s="25" t="s">
        <v>384</v>
      </c>
      <c r="C553" s="26" t="s">
        <v>347</v>
      </c>
      <c r="D553" s="17">
        <f t="shared" si="49"/>
        <v>1</v>
      </c>
      <c r="E553" s="39">
        <v>1</v>
      </c>
      <c r="F553" s="67"/>
      <c r="G553" s="26"/>
      <c r="H553" s="26"/>
      <c r="I553" s="26"/>
      <c r="J553" s="27"/>
      <c r="K553" s="28">
        <f t="shared" si="50"/>
        <v>0</v>
      </c>
      <c r="L553" s="29"/>
      <c r="M553" s="28">
        <f t="shared" si="51"/>
        <v>0</v>
      </c>
      <c r="N553" s="67"/>
      <c r="O553" s="62"/>
      <c r="P553" s="62"/>
      <c r="Q553" s="62"/>
    </row>
    <row r="554" spans="1:17" ht="16.2" customHeight="1">
      <c r="A554" s="89" t="s">
        <v>385</v>
      </c>
      <c r="B554" s="25" t="s">
        <v>386</v>
      </c>
      <c r="C554" s="26" t="s">
        <v>10</v>
      </c>
      <c r="D554" s="17">
        <f t="shared" si="49"/>
        <v>3</v>
      </c>
      <c r="E554" s="39">
        <v>5</v>
      </c>
      <c r="F554" s="67"/>
      <c r="G554" s="26"/>
      <c r="H554" s="26"/>
      <c r="I554" s="26"/>
      <c r="J554" s="27"/>
      <c r="K554" s="28">
        <f t="shared" si="50"/>
        <v>0</v>
      </c>
      <c r="L554" s="29"/>
      <c r="M554" s="28">
        <f t="shared" si="51"/>
        <v>0</v>
      </c>
      <c r="N554" s="67"/>
      <c r="O554" s="62"/>
      <c r="P554" s="62"/>
      <c r="Q554" s="62"/>
    </row>
    <row r="555" spans="1:17" ht="50.4" customHeight="1">
      <c r="A555" s="89" t="s">
        <v>387</v>
      </c>
      <c r="B555" s="25" t="s">
        <v>388</v>
      </c>
      <c r="C555" s="26" t="s">
        <v>347</v>
      </c>
      <c r="D555" s="17">
        <f t="shared" si="49"/>
        <v>5</v>
      </c>
      <c r="E555" s="39">
        <v>10</v>
      </c>
      <c r="F555" s="67"/>
      <c r="G555" s="26"/>
      <c r="H555" s="26"/>
      <c r="I555" s="26"/>
      <c r="J555" s="27"/>
      <c r="K555" s="28">
        <f t="shared" si="50"/>
        <v>0</v>
      </c>
      <c r="L555" s="29"/>
      <c r="M555" s="28">
        <f t="shared" si="51"/>
        <v>0</v>
      </c>
      <c r="N555" s="67"/>
      <c r="O555" s="62"/>
      <c r="P555" s="62"/>
      <c r="Q555" s="62"/>
    </row>
    <row r="556" spans="1:17" ht="16.2" customHeight="1">
      <c r="A556" s="89" t="s">
        <v>389</v>
      </c>
      <c r="B556" s="25" t="s">
        <v>390</v>
      </c>
      <c r="C556" s="26" t="s">
        <v>347</v>
      </c>
      <c r="D556" s="17">
        <f t="shared" si="49"/>
        <v>10</v>
      </c>
      <c r="E556" s="39">
        <v>20</v>
      </c>
      <c r="F556" s="67"/>
      <c r="G556" s="26"/>
      <c r="H556" s="26"/>
      <c r="I556" s="26"/>
      <c r="J556" s="27"/>
      <c r="K556" s="28">
        <f t="shared" si="50"/>
        <v>0</v>
      </c>
      <c r="L556" s="29"/>
      <c r="M556" s="28">
        <f t="shared" si="51"/>
        <v>0</v>
      </c>
      <c r="N556" s="67"/>
      <c r="O556" s="62"/>
      <c r="P556" s="62"/>
      <c r="Q556" s="62"/>
    </row>
    <row r="557" spans="1:17" ht="16.2" customHeight="1">
      <c r="A557" s="89" t="s">
        <v>391</v>
      </c>
      <c r="B557" s="25" t="s">
        <v>392</v>
      </c>
      <c r="C557" s="26" t="s">
        <v>10</v>
      </c>
      <c r="D557" s="17">
        <f t="shared" si="49"/>
        <v>5</v>
      </c>
      <c r="E557" s="39">
        <v>10</v>
      </c>
      <c r="F557" s="67"/>
      <c r="G557" s="26"/>
      <c r="H557" s="26"/>
      <c r="I557" s="26"/>
      <c r="J557" s="27"/>
      <c r="K557" s="28">
        <f t="shared" si="50"/>
        <v>0</v>
      </c>
      <c r="L557" s="29"/>
      <c r="M557" s="28">
        <f t="shared" si="51"/>
        <v>0</v>
      </c>
      <c r="N557" s="67"/>
      <c r="O557" s="62"/>
      <c r="P557" s="62"/>
      <c r="Q557" s="62"/>
    </row>
    <row r="558" spans="1:17" ht="46.2" customHeight="1">
      <c r="A558" s="89" t="s">
        <v>393</v>
      </c>
      <c r="B558" s="25" t="s">
        <v>394</v>
      </c>
      <c r="C558" s="26" t="s">
        <v>347</v>
      </c>
      <c r="D558" s="17">
        <f t="shared" si="49"/>
        <v>5</v>
      </c>
      <c r="E558" s="39">
        <v>10</v>
      </c>
      <c r="F558" s="67"/>
      <c r="G558" s="26"/>
      <c r="H558" s="26"/>
      <c r="I558" s="26"/>
      <c r="J558" s="27"/>
      <c r="K558" s="28">
        <f t="shared" si="50"/>
        <v>0</v>
      </c>
      <c r="L558" s="29"/>
      <c r="M558" s="28">
        <f t="shared" si="51"/>
        <v>0</v>
      </c>
      <c r="N558" s="67"/>
      <c r="O558" s="62"/>
      <c r="P558" s="62"/>
      <c r="Q558" s="62"/>
    </row>
    <row r="559" spans="1:17" ht="39" customHeight="1">
      <c r="A559" s="89" t="s">
        <v>395</v>
      </c>
      <c r="B559" s="25" t="s">
        <v>396</v>
      </c>
      <c r="C559" s="26" t="s">
        <v>347</v>
      </c>
      <c r="D559" s="17">
        <f t="shared" si="49"/>
        <v>5</v>
      </c>
      <c r="E559" s="39">
        <v>10</v>
      </c>
      <c r="F559" s="67"/>
      <c r="G559" s="26"/>
      <c r="H559" s="26"/>
      <c r="I559" s="26"/>
      <c r="J559" s="27"/>
      <c r="K559" s="28">
        <f t="shared" si="50"/>
        <v>0</v>
      </c>
      <c r="L559" s="29"/>
      <c r="M559" s="28">
        <f t="shared" si="51"/>
        <v>0</v>
      </c>
      <c r="N559" s="67"/>
      <c r="O559" s="62"/>
      <c r="P559" s="62"/>
      <c r="Q559" s="62"/>
    </row>
    <row r="560" spans="1:17" ht="78" customHeight="1">
      <c r="A560" s="89" t="s">
        <v>397</v>
      </c>
      <c r="B560" s="25" t="s">
        <v>398</v>
      </c>
      <c r="C560" s="26" t="s">
        <v>347</v>
      </c>
      <c r="D560" s="17">
        <f t="shared" si="49"/>
        <v>5</v>
      </c>
      <c r="E560" s="39">
        <v>10</v>
      </c>
      <c r="F560" s="67"/>
      <c r="G560" s="26"/>
      <c r="H560" s="26"/>
      <c r="I560" s="26"/>
      <c r="J560" s="27"/>
      <c r="K560" s="28">
        <f t="shared" si="50"/>
        <v>0</v>
      </c>
      <c r="L560" s="29"/>
      <c r="M560" s="28">
        <f t="shared" si="51"/>
        <v>0</v>
      </c>
      <c r="N560" s="67"/>
      <c r="O560" s="62"/>
      <c r="P560" s="62"/>
      <c r="Q560" s="62"/>
    </row>
    <row r="561" spans="1:17" ht="42" customHeight="1">
      <c r="A561" s="89" t="s">
        <v>399</v>
      </c>
      <c r="B561" s="25" t="s">
        <v>400</v>
      </c>
      <c r="C561" s="26" t="s">
        <v>347</v>
      </c>
      <c r="D561" s="17">
        <f t="shared" si="49"/>
        <v>13</v>
      </c>
      <c r="E561" s="39">
        <v>25</v>
      </c>
      <c r="F561" s="67"/>
      <c r="G561" s="26"/>
      <c r="H561" s="26"/>
      <c r="I561" s="26"/>
      <c r="J561" s="27"/>
      <c r="K561" s="28">
        <f t="shared" si="50"/>
        <v>0</v>
      </c>
      <c r="L561" s="29"/>
      <c r="M561" s="28">
        <f t="shared" si="51"/>
        <v>0</v>
      </c>
      <c r="N561" s="67"/>
      <c r="O561" s="62"/>
      <c r="P561" s="62"/>
      <c r="Q561" s="62"/>
    </row>
    <row r="562" spans="1:17" ht="16.2" customHeight="1" thickBot="1">
      <c r="A562" s="31"/>
      <c r="B562" s="9"/>
      <c r="C562" s="9"/>
      <c r="D562" s="9"/>
      <c r="E562" s="9"/>
      <c r="F562" s="9"/>
      <c r="G562" s="9"/>
      <c r="H562" s="9"/>
      <c r="I562" s="9"/>
      <c r="J562" s="32" t="s">
        <v>80</v>
      </c>
      <c r="K562" s="33">
        <f>SUM(K531:K561)</f>
        <v>0</v>
      </c>
      <c r="L562" s="34"/>
      <c r="M562" s="33">
        <f>SUM(M531:M561)</f>
        <v>0</v>
      </c>
      <c r="N562" s="9"/>
      <c r="O562" s="32" t="s">
        <v>80</v>
      </c>
      <c r="P562" s="35">
        <f>SUM(P560:P561)</f>
        <v>0</v>
      </c>
      <c r="Q562" s="35">
        <f>SUM(Q560:Q561)</f>
        <v>0</v>
      </c>
    </row>
    <row r="563" spans="1:17" ht="16.2" customHeight="1">
      <c r="A563" s="31"/>
      <c r="B563" s="9"/>
      <c r="C563" s="9"/>
      <c r="D563" s="9"/>
      <c r="E563" s="9"/>
      <c r="F563" s="9"/>
      <c r="G563" s="9"/>
      <c r="H563" s="9"/>
      <c r="I563" s="9"/>
      <c r="J563" s="37"/>
      <c r="K563" s="47"/>
      <c r="L563" s="37"/>
      <c r="M563" s="47"/>
      <c r="N563" s="9"/>
      <c r="O563" s="37"/>
      <c r="P563" s="90"/>
      <c r="Q563" s="90"/>
    </row>
    <row r="564" spans="1:17" ht="16.2" customHeight="1" thickBot="1">
      <c r="A564" s="31"/>
      <c r="B564" s="9"/>
      <c r="C564" s="9"/>
      <c r="D564" s="9"/>
      <c r="E564" s="9"/>
      <c r="F564" s="9"/>
      <c r="G564" s="9"/>
      <c r="H564" s="9"/>
      <c r="I564" s="9"/>
      <c r="J564" s="9"/>
      <c r="K564" s="9"/>
      <c r="L564" s="9"/>
      <c r="M564" s="9"/>
      <c r="N564" s="9"/>
      <c r="O564" s="9"/>
      <c r="P564" s="9"/>
      <c r="Q564" s="9"/>
    </row>
    <row r="565" spans="1:17" ht="16.2" customHeight="1">
      <c r="A565" s="31"/>
      <c r="B565" s="9"/>
      <c r="C565" s="9"/>
      <c r="D565" s="9"/>
      <c r="E565" s="9"/>
      <c r="F565" s="9"/>
      <c r="G565" s="9"/>
      <c r="H565" s="9"/>
      <c r="I565" s="9"/>
      <c r="J565" s="176" t="s">
        <v>78</v>
      </c>
      <c r="K565" s="177"/>
      <c r="L565" s="177"/>
      <c r="M565" s="177"/>
      <c r="N565" s="177"/>
      <c r="O565" s="177"/>
      <c r="P565" s="178"/>
      <c r="Q565" s="9"/>
    </row>
    <row r="566" spans="1:17" ht="40.200000000000003" customHeight="1">
      <c r="A566" s="31"/>
      <c r="B566" s="9"/>
      <c r="C566" s="9"/>
      <c r="D566" s="9"/>
      <c r="E566" s="9"/>
      <c r="F566" s="9"/>
      <c r="G566" s="9"/>
      <c r="H566" s="9"/>
      <c r="I566" s="9"/>
      <c r="J566" s="38" t="s">
        <v>47</v>
      </c>
      <c r="K566" s="39" t="s">
        <v>48</v>
      </c>
      <c r="L566" s="40" t="s">
        <v>20</v>
      </c>
      <c r="M566" s="41" t="s">
        <v>49</v>
      </c>
      <c r="N566" s="39" t="s">
        <v>50</v>
      </c>
      <c r="O566" s="41" t="s">
        <v>51</v>
      </c>
      <c r="P566" s="42" t="s">
        <v>52</v>
      </c>
      <c r="Q566" s="9"/>
    </row>
    <row r="567" spans="1:17" ht="16.2" customHeight="1" thickBot="1">
      <c r="A567" s="31"/>
      <c r="B567" s="9"/>
      <c r="C567" s="9"/>
      <c r="D567" s="9"/>
      <c r="E567" s="9"/>
      <c r="F567" s="9"/>
      <c r="G567" s="9"/>
      <c r="H567" s="9"/>
      <c r="I567" s="9"/>
      <c r="J567" s="44">
        <f>K562</f>
        <v>0</v>
      </c>
      <c r="K567" s="45">
        <f>M562</f>
        <v>0</v>
      </c>
      <c r="L567" s="174">
        <v>0.3</v>
      </c>
      <c r="M567" s="45">
        <f>ROUND(J567*L567,2)</f>
        <v>0</v>
      </c>
      <c r="N567" s="45">
        <f>ROUND(K567*L567,2)</f>
        <v>0</v>
      </c>
      <c r="O567" s="45">
        <f>ROUND(J567+M567,2)</f>
        <v>0</v>
      </c>
      <c r="P567" s="46">
        <f>ROUND(K567+N567,2)</f>
        <v>0</v>
      </c>
      <c r="Q567" s="9"/>
    </row>
    <row r="570" spans="1:17" ht="16.2" customHeight="1">
      <c r="B570" s="167" t="s">
        <v>502</v>
      </c>
    </row>
    <row r="571" spans="1:17" ht="16.2" customHeight="1">
      <c r="B571" s="167" t="s">
        <v>449</v>
      </c>
    </row>
    <row r="572" spans="1:17" ht="16.2" customHeight="1">
      <c r="B572" s="167" t="s">
        <v>450</v>
      </c>
    </row>
    <row r="573" spans="1:17" ht="16.2" customHeight="1">
      <c r="B573" s="167" t="s">
        <v>503</v>
      </c>
    </row>
    <row r="574" spans="1:17" ht="16.2" customHeight="1">
      <c r="B574" s="167" t="s">
        <v>504</v>
      </c>
    </row>
    <row r="578" spans="1:19" ht="16.2" customHeight="1" thickBot="1"/>
    <row r="579" spans="1:19" ht="38.4" customHeight="1">
      <c r="A579" s="3" t="s">
        <v>89</v>
      </c>
      <c r="B579" s="4" t="s">
        <v>0</v>
      </c>
      <c r="C579" s="4" t="s">
        <v>1</v>
      </c>
      <c r="D579" s="4" t="s">
        <v>90</v>
      </c>
      <c r="E579" s="4" t="s">
        <v>91</v>
      </c>
      <c r="F579" s="4" t="s">
        <v>92</v>
      </c>
      <c r="G579" s="4" t="s">
        <v>2</v>
      </c>
      <c r="H579" s="4" t="s">
        <v>3</v>
      </c>
      <c r="I579" s="4" t="s">
        <v>93</v>
      </c>
      <c r="J579" s="5" t="s">
        <v>4</v>
      </c>
      <c r="K579" s="6" t="s">
        <v>6</v>
      </c>
      <c r="L579" s="4" t="s">
        <v>5</v>
      </c>
      <c r="M579" s="5" t="s">
        <v>7</v>
      </c>
      <c r="N579" s="4" t="s">
        <v>8</v>
      </c>
      <c r="O579" s="7" t="s">
        <v>20</v>
      </c>
      <c r="P579" s="4" t="s">
        <v>49</v>
      </c>
      <c r="Q579" s="8" t="s">
        <v>94</v>
      </c>
    </row>
    <row r="580" spans="1:19" ht="16.2" customHeight="1" thickBot="1">
      <c r="A580" s="10">
        <v>1</v>
      </c>
      <c r="B580" s="11">
        <v>2</v>
      </c>
      <c r="C580" s="11">
        <v>3</v>
      </c>
      <c r="D580" s="11">
        <v>4</v>
      </c>
      <c r="E580" s="11">
        <v>5</v>
      </c>
      <c r="F580" s="11">
        <v>6</v>
      </c>
      <c r="G580" s="11">
        <v>7</v>
      </c>
      <c r="H580" s="12">
        <v>8</v>
      </c>
      <c r="I580" s="12">
        <v>9</v>
      </c>
      <c r="J580" s="13">
        <v>10</v>
      </c>
      <c r="K580" s="13" t="s">
        <v>95</v>
      </c>
      <c r="L580" s="12">
        <v>12</v>
      </c>
      <c r="M580" s="11" t="s">
        <v>96</v>
      </c>
      <c r="N580" s="11">
        <v>14</v>
      </c>
      <c r="O580" s="11">
        <v>15</v>
      </c>
      <c r="P580" s="11" t="s">
        <v>97</v>
      </c>
      <c r="Q580" s="14" t="s">
        <v>98</v>
      </c>
    </row>
    <row r="581" spans="1:19" ht="16.2" customHeight="1" thickBot="1">
      <c r="A581" s="179" t="s">
        <v>79</v>
      </c>
      <c r="B581" s="180"/>
      <c r="C581" s="180"/>
      <c r="D581" s="180"/>
      <c r="E581" s="180"/>
      <c r="F581" s="180"/>
      <c r="G581" s="180"/>
      <c r="H581" s="180"/>
      <c r="I581" s="180"/>
      <c r="J581" s="180"/>
      <c r="K581" s="180"/>
      <c r="L581" s="180"/>
      <c r="M581" s="180"/>
      <c r="N581" s="180"/>
      <c r="O581" s="180"/>
      <c r="P581" s="180"/>
      <c r="Q581" s="181"/>
    </row>
    <row r="582" spans="1:19" ht="50.4" customHeight="1">
      <c r="A582" s="15" t="s">
        <v>9</v>
      </c>
      <c r="B582" s="16" t="s">
        <v>401</v>
      </c>
      <c r="C582" s="17" t="s">
        <v>22</v>
      </c>
      <c r="D582" s="17">
        <f>ROUNDUP(E582*0.3,0)</f>
        <v>11</v>
      </c>
      <c r="E582" s="18">
        <v>35</v>
      </c>
      <c r="F582" s="52"/>
      <c r="G582" s="17"/>
      <c r="H582" s="17"/>
      <c r="I582" s="17"/>
      <c r="J582" s="19"/>
      <c r="K582" s="20">
        <f>ROUND(E582*J582,2)</f>
        <v>0</v>
      </c>
      <c r="L582" s="21"/>
      <c r="M582" s="20">
        <f>ROUND(K582+K582*L582,2)</f>
        <v>0</v>
      </c>
      <c r="N582" s="52"/>
      <c r="O582" s="57"/>
      <c r="P582" s="22"/>
      <c r="Q582" s="22"/>
      <c r="S582" s="131"/>
    </row>
    <row r="583" spans="1:19" ht="43.2" customHeight="1">
      <c r="A583" s="15" t="s">
        <v>11</v>
      </c>
      <c r="B583" s="16" t="s">
        <v>402</v>
      </c>
      <c r="C583" s="17" t="s">
        <v>10</v>
      </c>
      <c r="D583" s="17">
        <f>ROUNDUP(E583*0.3,0)</f>
        <v>30</v>
      </c>
      <c r="E583" s="18">
        <v>100</v>
      </c>
      <c r="F583" s="52"/>
      <c r="G583" s="17"/>
      <c r="H583" s="17"/>
      <c r="I583" s="17"/>
      <c r="J583" s="19"/>
      <c r="K583" s="20">
        <f t="shared" ref="K583:K586" si="52">ROUND(E583*J583,2)</f>
        <v>0</v>
      </c>
      <c r="L583" s="21"/>
      <c r="M583" s="20">
        <f t="shared" ref="M583:M586" si="53">ROUND(K583+K583*L583,2)</f>
        <v>0</v>
      </c>
      <c r="N583" s="52"/>
      <c r="O583" s="48"/>
      <c r="P583" s="53"/>
      <c r="Q583" s="53"/>
      <c r="S583" s="131"/>
    </row>
    <row r="584" spans="1:19" ht="34.200000000000003" customHeight="1">
      <c r="A584" s="15" t="s">
        <v>12</v>
      </c>
      <c r="B584" s="16" t="s">
        <v>403</v>
      </c>
      <c r="C584" s="17" t="s">
        <v>10</v>
      </c>
      <c r="D584" s="17">
        <f>ROUNDUP(E584*0.3,0)</f>
        <v>12</v>
      </c>
      <c r="E584" s="18">
        <v>40</v>
      </c>
      <c r="F584" s="52"/>
      <c r="G584" s="17"/>
      <c r="H584" s="17"/>
      <c r="I584" s="17"/>
      <c r="J584" s="19"/>
      <c r="K584" s="20">
        <f t="shared" si="52"/>
        <v>0</v>
      </c>
      <c r="L584" s="21"/>
      <c r="M584" s="20">
        <f t="shared" si="53"/>
        <v>0</v>
      </c>
      <c r="N584" s="52"/>
      <c r="O584" s="48"/>
      <c r="P584" s="53"/>
      <c r="Q584" s="53"/>
      <c r="S584" s="131"/>
    </row>
    <row r="585" spans="1:19" ht="36" customHeight="1">
      <c r="A585" s="15" t="s">
        <v>13</v>
      </c>
      <c r="B585" s="16" t="s">
        <v>404</v>
      </c>
      <c r="C585" s="17" t="s">
        <v>22</v>
      </c>
      <c r="D585" s="17">
        <f>ROUNDUP(E585*0.3,0)</f>
        <v>2</v>
      </c>
      <c r="E585" s="18">
        <v>4</v>
      </c>
      <c r="F585" s="52"/>
      <c r="G585" s="17"/>
      <c r="H585" s="17"/>
      <c r="I585" s="17"/>
      <c r="J585" s="19"/>
      <c r="K585" s="20">
        <f t="shared" si="52"/>
        <v>0</v>
      </c>
      <c r="L585" s="21"/>
      <c r="M585" s="20">
        <f t="shared" si="53"/>
        <v>0</v>
      </c>
      <c r="N585" s="52"/>
      <c r="O585" s="48"/>
      <c r="P585" s="53"/>
      <c r="Q585" s="53"/>
      <c r="S585" s="131"/>
    </row>
    <row r="586" spans="1:19" ht="58.2" customHeight="1">
      <c r="A586" s="15" t="s">
        <v>14</v>
      </c>
      <c r="B586" s="16" t="s">
        <v>405</v>
      </c>
      <c r="C586" s="17" t="s">
        <v>10</v>
      </c>
      <c r="D586" s="17">
        <f>ROUNDUP(E586*0.3,0)</f>
        <v>72</v>
      </c>
      <c r="E586" s="18">
        <v>240</v>
      </c>
      <c r="F586" s="52"/>
      <c r="G586" s="17"/>
      <c r="H586" s="17"/>
      <c r="I586" s="17"/>
      <c r="J586" s="19"/>
      <c r="K586" s="20">
        <f t="shared" si="52"/>
        <v>0</v>
      </c>
      <c r="L586" s="21"/>
      <c r="M586" s="20">
        <f t="shared" si="53"/>
        <v>0</v>
      </c>
      <c r="N586" s="52"/>
      <c r="O586" s="48"/>
      <c r="P586" s="53"/>
      <c r="Q586" s="53"/>
      <c r="S586" s="131"/>
    </row>
    <row r="587" spans="1:19" ht="16.2" customHeight="1" thickBot="1">
      <c r="A587" s="31"/>
      <c r="B587" s="9"/>
      <c r="C587" s="9"/>
      <c r="D587" s="9"/>
      <c r="E587" s="9"/>
      <c r="F587" s="9"/>
      <c r="G587" s="9"/>
      <c r="H587" s="9"/>
      <c r="I587" s="9"/>
      <c r="J587" s="32" t="s">
        <v>80</v>
      </c>
      <c r="K587" s="33">
        <f>SUM(K582:K586)</f>
        <v>0</v>
      </c>
      <c r="L587" s="34"/>
      <c r="M587" s="33">
        <f>SUM(M582:M586)</f>
        <v>0</v>
      </c>
      <c r="N587" s="9"/>
      <c r="O587" s="32" t="s">
        <v>80</v>
      </c>
      <c r="P587" s="35">
        <f>SUM(P582:P586)</f>
        <v>0</v>
      </c>
      <c r="Q587" s="35">
        <f>SUM(Q582:Q586)</f>
        <v>0</v>
      </c>
    </row>
    <row r="588" spans="1:19" ht="16.2" customHeight="1">
      <c r="A588" s="31"/>
      <c r="B588" s="9"/>
      <c r="C588" s="9"/>
      <c r="D588" s="9"/>
      <c r="E588" s="9"/>
      <c r="F588" s="9"/>
      <c r="G588" s="9"/>
      <c r="H588" s="9"/>
      <c r="I588" s="9"/>
      <c r="J588" s="37"/>
      <c r="K588" s="47"/>
      <c r="L588" s="37"/>
      <c r="M588" s="47"/>
      <c r="N588" s="9"/>
      <c r="O588" s="37"/>
      <c r="P588" s="90"/>
      <c r="Q588" s="90"/>
    </row>
    <row r="589" spans="1:19" ht="16.2" customHeight="1" thickBot="1">
      <c r="A589" s="31"/>
      <c r="B589" s="9"/>
      <c r="C589" s="9"/>
      <c r="D589" s="9"/>
      <c r="E589" s="9"/>
      <c r="F589" s="9"/>
      <c r="G589" s="9"/>
      <c r="H589" s="9"/>
      <c r="I589" s="9"/>
      <c r="J589" s="9"/>
      <c r="K589" s="9"/>
      <c r="L589" s="9"/>
      <c r="M589" s="9"/>
      <c r="N589" s="9"/>
      <c r="O589" s="9"/>
      <c r="P589" s="9"/>
      <c r="Q589" s="9"/>
    </row>
    <row r="590" spans="1:19" ht="16.2" customHeight="1">
      <c r="A590" s="31"/>
      <c r="B590" s="9"/>
      <c r="C590" s="9"/>
      <c r="D590" s="9"/>
      <c r="E590" s="9"/>
      <c r="F590" s="9"/>
      <c r="G590" s="9"/>
      <c r="H590" s="9"/>
      <c r="I590" s="9"/>
      <c r="J590" s="176" t="s">
        <v>79</v>
      </c>
      <c r="K590" s="177"/>
      <c r="L590" s="177"/>
      <c r="M590" s="177"/>
      <c r="N590" s="177"/>
      <c r="O590" s="177"/>
      <c r="P590" s="178"/>
      <c r="Q590" s="9"/>
    </row>
    <row r="591" spans="1:19" ht="34.200000000000003" customHeight="1">
      <c r="A591" s="31"/>
      <c r="B591" s="9"/>
      <c r="C591" s="9"/>
      <c r="D591" s="9"/>
      <c r="E591" s="9"/>
      <c r="F591" s="9"/>
      <c r="G591" s="9"/>
      <c r="H591" s="9"/>
      <c r="I591" s="9"/>
      <c r="J591" s="38" t="s">
        <v>47</v>
      </c>
      <c r="K591" s="39" t="s">
        <v>48</v>
      </c>
      <c r="L591" s="40" t="s">
        <v>20</v>
      </c>
      <c r="M591" s="41" t="s">
        <v>49</v>
      </c>
      <c r="N591" s="39" t="s">
        <v>50</v>
      </c>
      <c r="O591" s="41" t="s">
        <v>51</v>
      </c>
      <c r="P591" s="42" t="s">
        <v>52</v>
      </c>
      <c r="Q591" s="9"/>
    </row>
    <row r="592" spans="1:19" ht="16.2" customHeight="1" thickBot="1">
      <c r="A592" s="31"/>
      <c r="B592" s="9"/>
      <c r="C592" s="9"/>
      <c r="D592" s="9"/>
      <c r="E592" s="9"/>
      <c r="F592" s="9"/>
      <c r="G592" s="9"/>
      <c r="H592" s="9"/>
      <c r="I592" s="9"/>
      <c r="J592" s="44">
        <f>K587</f>
        <v>0</v>
      </c>
      <c r="K592" s="45">
        <f>M587</f>
        <v>0</v>
      </c>
      <c r="L592" s="174">
        <v>0.3</v>
      </c>
      <c r="M592" s="45">
        <f>ROUND(J592*L592,2)</f>
        <v>0</v>
      </c>
      <c r="N592" s="45">
        <f>ROUND(K592*L592,2)</f>
        <v>0</v>
      </c>
      <c r="O592" s="45">
        <f>ROUND(J592+M592,2)</f>
        <v>0</v>
      </c>
      <c r="P592" s="46">
        <f>ROUND(K592+N592,2)</f>
        <v>0</v>
      </c>
      <c r="Q592" s="9"/>
    </row>
    <row r="594" spans="1:17" ht="16.2" customHeight="1">
      <c r="B594" s="167" t="s">
        <v>497</v>
      </c>
    </row>
    <row r="595" spans="1:17" ht="16.2" customHeight="1">
      <c r="B595" s="167" t="s">
        <v>498</v>
      </c>
    </row>
    <row r="596" spans="1:17" ht="16.2" customHeight="1">
      <c r="B596" s="167" t="s">
        <v>513</v>
      </c>
    </row>
    <row r="600" spans="1:17" ht="16.2" customHeight="1" thickBot="1"/>
    <row r="601" spans="1:17" ht="42" customHeight="1">
      <c r="A601" s="3" t="s">
        <v>89</v>
      </c>
      <c r="B601" s="4" t="s">
        <v>0</v>
      </c>
      <c r="C601" s="4" t="s">
        <v>1</v>
      </c>
      <c r="D601" s="4" t="s">
        <v>90</v>
      </c>
      <c r="E601" s="4" t="s">
        <v>91</v>
      </c>
      <c r="F601" s="4" t="s">
        <v>92</v>
      </c>
      <c r="G601" s="4" t="s">
        <v>2</v>
      </c>
      <c r="H601" s="4" t="s">
        <v>3</v>
      </c>
      <c r="I601" s="4" t="s">
        <v>93</v>
      </c>
      <c r="J601" s="5" t="s">
        <v>4</v>
      </c>
      <c r="K601" s="6" t="s">
        <v>6</v>
      </c>
      <c r="L601" s="4" t="s">
        <v>5</v>
      </c>
      <c r="M601" s="5" t="s">
        <v>7</v>
      </c>
      <c r="N601" s="4" t="s">
        <v>8</v>
      </c>
      <c r="O601" s="7" t="s">
        <v>20</v>
      </c>
      <c r="P601" s="4" t="s">
        <v>49</v>
      </c>
      <c r="Q601" s="8" t="s">
        <v>94</v>
      </c>
    </row>
    <row r="602" spans="1:17" ht="16.2" customHeight="1" thickBot="1">
      <c r="A602" s="10">
        <v>1</v>
      </c>
      <c r="B602" s="11">
        <v>2</v>
      </c>
      <c r="C602" s="11">
        <v>3</v>
      </c>
      <c r="D602" s="11">
        <v>4</v>
      </c>
      <c r="E602" s="11">
        <v>5</v>
      </c>
      <c r="F602" s="11">
        <v>6</v>
      </c>
      <c r="G602" s="11">
        <v>7</v>
      </c>
      <c r="H602" s="12">
        <v>8</v>
      </c>
      <c r="I602" s="12">
        <v>9</v>
      </c>
      <c r="J602" s="13">
        <v>10</v>
      </c>
      <c r="K602" s="13" t="s">
        <v>95</v>
      </c>
      <c r="L602" s="12">
        <v>12</v>
      </c>
      <c r="M602" s="11" t="s">
        <v>96</v>
      </c>
      <c r="N602" s="11">
        <v>14</v>
      </c>
      <c r="O602" s="11">
        <v>15</v>
      </c>
      <c r="P602" s="11" t="s">
        <v>97</v>
      </c>
      <c r="Q602" s="14" t="s">
        <v>98</v>
      </c>
    </row>
    <row r="603" spans="1:17" ht="16.2" customHeight="1" thickBot="1">
      <c r="A603" s="179" t="s">
        <v>406</v>
      </c>
      <c r="B603" s="180"/>
      <c r="C603" s="180"/>
      <c r="D603" s="180"/>
      <c r="E603" s="180"/>
      <c r="F603" s="180"/>
      <c r="G603" s="180"/>
      <c r="H603" s="180"/>
      <c r="I603" s="180"/>
      <c r="J603" s="180"/>
      <c r="K603" s="180"/>
      <c r="L603" s="180"/>
      <c r="M603" s="180"/>
      <c r="N603" s="180"/>
      <c r="O603" s="180"/>
      <c r="P603" s="180"/>
      <c r="Q603" s="181"/>
    </row>
    <row r="604" spans="1:17" ht="16.2" customHeight="1">
      <c r="A604" s="15" t="s">
        <v>9</v>
      </c>
      <c r="B604" s="16" t="s">
        <v>407</v>
      </c>
      <c r="C604" s="17" t="s">
        <v>10</v>
      </c>
      <c r="D604" s="17">
        <f>ROUNDUP(E604*0.3,0)</f>
        <v>1</v>
      </c>
      <c r="E604" s="18">
        <v>1</v>
      </c>
      <c r="F604" s="17"/>
      <c r="G604" s="17"/>
      <c r="H604" s="17"/>
      <c r="I604" s="17"/>
      <c r="J604" s="19"/>
      <c r="K604" s="20">
        <f>ROUND(E604*J604,2)</f>
        <v>0</v>
      </c>
      <c r="L604" s="21"/>
      <c r="M604" s="20">
        <f>ROUND(K604+K604*L604,2)</f>
        <v>0</v>
      </c>
      <c r="N604" s="17"/>
      <c r="O604" s="48"/>
      <c r="P604" s="48"/>
      <c r="Q604" s="48"/>
    </row>
    <row r="605" spans="1:17" ht="16.2" customHeight="1">
      <c r="A605" s="24" t="s">
        <v>11</v>
      </c>
      <c r="B605" s="25" t="s">
        <v>408</v>
      </c>
      <c r="C605" s="26" t="s">
        <v>10</v>
      </c>
      <c r="D605" s="26">
        <f t="shared" ref="D605:D632" si="54">ROUNDUP(E605*0.3,0)</f>
        <v>1</v>
      </c>
      <c r="E605" s="39">
        <v>1</v>
      </c>
      <c r="F605" s="26"/>
      <c r="G605" s="26"/>
      <c r="H605" s="26"/>
      <c r="I605" s="26"/>
      <c r="J605" s="27"/>
      <c r="K605" s="20">
        <f t="shared" ref="K605:K632" si="55">ROUND(E605*J605,2)</f>
        <v>0</v>
      </c>
      <c r="L605" s="29"/>
      <c r="M605" s="20">
        <f t="shared" ref="M605:M632" si="56">ROUND(K605+K605*L605,2)</f>
        <v>0</v>
      </c>
      <c r="N605" s="26"/>
      <c r="O605" s="62"/>
      <c r="P605" s="62"/>
      <c r="Q605" s="62"/>
    </row>
    <row r="606" spans="1:17" ht="24" customHeight="1">
      <c r="A606" s="24" t="s">
        <v>12</v>
      </c>
      <c r="B606" s="25" t="s">
        <v>409</v>
      </c>
      <c r="C606" s="26" t="s">
        <v>10</v>
      </c>
      <c r="D606" s="26">
        <f t="shared" si="54"/>
        <v>1</v>
      </c>
      <c r="E606" s="39">
        <v>1</v>
      </c>
      <c r="F606" s="26"/>
      <c r="G606" s="26"/>
      <c r="H606" s="26"/>
      <c r="I606" s="26"/>
      <c r="J606" s="27"/>
      <c r="K606" s="20">
        <f t="shared" si="55"/>
        <v>0</v>
      </c>
      <c r="L606" s="29"/>
      <c r="M606" s="20">
        <f t="shared" si="56"/>
        <v>0</v>
      </c>
      <c r="N606" s="26"/>
      <c r="O606" s="62"/>
      <c r="P606" s="62"/>
      <c r="Q606" s="62"/>
    </row>
    <row r="607" spans="1:17" ht="24" customHeight="1">
      <c r="A607" s="24" t="s">
        <v>13</v>
      </c>
      <c r="B607" s="25" t="s">
        <v>410</v>
      </c>
      <c r="C607" s="26" t="s">
        <v>10</v>
      </c>
      <c r="D607" s="26">
        <f t="shared" si="54"/>
        <v>1</v>
      </c>
      <c r="E607" s="39">
        <v>3</v>
      </c>
      <c r="F607" s="26"/>
      <c r="G607" s="26"/>
      <c r="H607" s="26"/>
      <c r="I607" s="26"/>
      <c r="J607" s="27"/>
      <c r="K607" s="20">
        <f t="shared" si="55"/>
        <v>0</v>
      </c>
      <c r="L607" s="29"/>
      <c r="M607" s="20">
        <f t="shared" si="56"/>
        <v>0</v>
      </c>
      <c r="N607" s="26"/>
      <c r="O607" s="62"/>
      <c r="P607" s="62"/>
      <c r="Q607" s="62"/>
    </row>
    <row r="608" spans="1:17" ht="24" customHeight="1">
      <c r="A608" s="24" t="s">
        <v>14</v>
      </c>
      <c r="B608" s="25" t="s">
        <v>411</v>
      </c>
      <c r="C608" s="26" t="s">
        <v>10</v>
      </c>
      <c r="D608" s="26">
        <f t="shared" si="54"/>
        <v>2</v>
      </c>
      <c r="E608" s="39">
        <v>5</v>
      </c>
      <c r="F608" s="26"/>
      <c r="G608" s="26"/>
      <c r="H608" s="26"/>
      <c r="I608" s="26"/>
      <c r="J608" s="27"/>
      <c r="K608" s="20">
        <f t="shared" si="55"/>
        <v>0</v>
      </c>
      <c r="L608" s="29"/>
      <c r="M608" s="20">
        <f t="shared" si="56"/>
        <v>0</v>
      </c>
      <c r="N608" s="26"/>
      <c r="O608" s="62"/>
      <c r="P608" s="62"/>
      <c r="Q608" s="62"/>
    </row>
    <row r="609" spans="1:17" ht="24" customHeight="1">
      <c r="A609" s="24" t="s">
        <v>15</v>
      </c>
      <c r="B609" s="25" t="s">
        <v>412</v>
      </c>
      <c r="C609" s="26" t="s">
        <v>10</v>
      </c>
      <c r="D609" s="26">
        <f t="shared" si="54"/>
        <v>2</v>
      </c>
      <c r="E609" s="39">
        <v>5</v>
      </c>
      <c r="F609" s="26"/>
      <c r="G609" s="26"/>
      <c r="H609" s="26"/>
      <c r="I609" s="26"/>
      <c r="J609" s="27"/>
      <c r="K609" s="20">
        <f t="shared" si="55"/>
        <v>0</v>
      </c>
      <c r="L609" s="29"/>
      <c r="M609" s="20">
        <f t="shared" si="56"/>
        <v>0</v>
      </c>
      <c r="N609" s="26"/>
      <c r="O609" s="62"/>
      <c r="P609" s="62"/>
      <c r="Q609" s="62"/>
    </row>
    <row r="610" spans="1:17" ht="24" customHeight="1">
      <c r="A610" s="24" t="s">
        <v>16</v>
      </c>
      <c r="B610" s="25" t="s">
        <v>413</v>
      </c>
      <c r="C610" s="26" t="s">
        <v>10</v>
      </c>
      <c r="D610" s="26">
        <f t="shared" si="54"/>
        <v>1</v>
      </c>
      <c r="E610" s="39">
        <v>3</v>
      </c>
      <c r="F610" s="26"/>
      <c r="G610" s="26"/>
      <c r="H610" s="26"/>
      <c r="I610" s="26"/>
      <c r="J610" s="27"/>
      <c r="K610" s="20">
        <f t="shared" si="55"/>
        <v>0</v>
      </c>
      <c r="L610" s="29"/>
      <c r="M610" s="20">
        <f t="shared" si="56"/>
        <v>0</v>
      </c>
      <c r="N610" s="26"/>
      <c r="O610" s="62"/>
      <c r="P610" s="62"/>
      <c r="Q610" s="62"/>
    </row>
    <row r="611" spans="1:17" ht="24" customHeight="1">
      <c r="A611" s="24" t="s">
        <v>17</v>
      </c>
      <c r="B611" s="25" t="s">
        <v>414</v>
      </c>
      <c r="C611" s="26" t="s">
        <v>10</v>
      </c>
      <c r="D611" s="26">
        <f t="shared" si="54"/>
        <v>2</v>
      </c>
      <c r="E611" s="39">
        <v>5</v>
      </c>
      <c r="F611" s="26"/>
      <c r="G611" s="26"/>
      <c r="H611" s="26"/>
      <c r="I611" s="26"/>
      <c r="J611" s="27"/>
      <c r="K611" s="20">
        <f t="shared" si="55"/>
        <v>0</v>
      </c>
      <c r="L611" s="29"/>
      <c r="M611" s="20">
        <f t="shared" si="56"/>
        <v>0</v>
      </c>
      <c r="N611" s="26"/>
      <c r="O611" s="62"/>
      <c r="P611" s="62"/>
      <c r="Q611" s="62"/>
    </row>
    <row r="612" spans="1:17" ht="24" customHeight="1">
      <c r="A612" s="24" t="s">
        <v>18</v>
      </c>
      <c r="B612" s="25" t="s">
        <v>415</v>
      </c>
      <c r="C612" s="26" t="s">
        <v>10</v>
      </c>
      <c r="D612" s="26">
        <f t="shared" si="54"/>
        <v>5</v>
      </c>
      <c r="E612" s="39">
        <v>15</v>
      </c>
      <c r="F612" s="26"/>
      <c r="G612" s="26"/>
      <c r="H612" s="26"/>
      <c r="I612" s="26"/>
      <c r="J612" s="27"/>
      <c r="K612" s="20">
        <f t="shared" si="55"/>
        <v>0</v>
      </c>
      <c r="L612" s="29"/>
      <c r="M612" s="20">
        <f t="shared" si="56"/>
        <v>0</v>
      </c>
      <c r="N612" s="26"/>
      <c r="O612" s="62"/>
      <c r="P612" s="62"/>
      <c r="Q612" s="62"/>
    </row>
    <row r="613" spans="1:17" ht="24" customHeight="1">
      <c r="A613" s="24" t="s">
        <v>24</v>
      </c>
      <c r="B613" s="25" t="s">
        <v>416</v>
      </c>
      <c r="C613" s="26" t="s">
        <v>10</v>
      </c>
      <c r="D613" s="26">
        <f t="shared" si="54"/>
        <v>4</v>
      </c>
      <c r="E613" s="39">
        <v>12</v>
      </c>
      <c r="F613" s="26"/>
      <c r="G613" s="26"/>
      <c r="H613" s="26"/>
      <c r="I613" s="26"/>
      <c r="J613" s="27"/>
      <c r="K613" s="20">
        <f t="shared" si="55"/>
        <v>0</v>
      </c>
      <c r="L613" s="29"/>
      <c r="M613" s="20">
        <f t="shared" si="56"/>
        <v>0</v>
      </c>
      <c r="N613" s="26"/>
      <c r="O613" s="62"/>
      <c r="P613" s="62"/>
      <c r="Q613" s="62"/>
    </row>
    <row r="614" spans="1:17" ht="24" customHeight="1">
      <c r="A614" s="24" t="s">
        <v>19</v>
      </c>
      <c r="B614" s="25" t="s">
        <v>417</v>
      </c>
      <c r="C614" s="26" t="s">
        <v>10</v>
      </c>
      <c r="D614" s="26">
        <f t="shared" si="54"/>
        <v>12</v>
      </c>
      <c r="E614" s="39">
        <v>40</v>
      </c>
      <c r="F614" s="26"/>
      <c r="G614" s="26"/>
      <c r="H614" s="26"/>
      <c r="I614" s="26"/>
      <c r="J614" s="27"/>
      <c r="K614" s="20">
        <f t="shared" si="55"/>
        <v>0</v>
      </c>
      <c r="L614" s="29"/>
      <c r="M614" s="20">
        <f t="shared" si="56"/>
        <v>0</v>
      </c>
      <c r="N614" s="26"/>
      <c r="O614" s="62"/>
      <c r="P614" s="62"/>
      <c r="Q614" s="62"/>
    </row>
    <row r="615" spans="1:17" ht="24" customHeight="1">
      <c r="A615" s="24" t="s">
        <v>42</v>
      </c>
      <c r="B615" s="25" t="s">
        <v>418</v>
      </c>
      <c r="C615" s="26" t="s">
        <v>10</v>
      </c>
      <c r="D615" s="26">
        <f t="shared" si="54"/>
        <v>18</v>
      </c>
      <c r="E615" s="39">
        <v>60</v>
      </c>
      <c r="F615" s="26"/>
      <c r="G615" s="26"/>
      <c r="H615" s="26"/>
      <c r="I615" s="26"/>
      <c r="J615" s="27"/>
      <c r="K615" s="20">
        <f t="shared" si="55"/>
        <v>0</v>
      </c>
      <c r="L615" s="29"/>
      <c r="M615" s="20">
        <f t="shared" si="56"/>
        <v>0</v>
      </c>
      <c r="N615" s="26"/>
      <c r="O615" s="62"/>
      <c r="P615" s="62"/>
      <c r="Q615" s="62"/>
    </row>
    <row r="616" spans="1:17" ht="24" customHeight="1">
      <c r="A616" s="24" t="s">
        <v>23</v>
      </c>
      <c r="B616" s="25" t="s">
        <v>419</v>
      </c>
      <c r="C616" s="26" t="s">
        <v>10</v>
      </c>
      <c r="D616" s="26">
        <f t="shared" si="54"/>
        <v>12</v>
      </c>
      <c r="E616" s="39">
        <v>40</v>
      </c>
      <c r="F616" s="26"/>
      <c r="G616" s="26"/>
      <c r="H616" s="26"/>
      <c r="I616" s="26"/>
      <c r="J616" s="27"/>
      <c r="K616" s="20">
        <f t="shared" si="55"/>
        <v>0</v>
      </c>
      <c r="L616" s="29"/>
      <c r="M616" s="20">
        <f t="shared" si="56"/>
        <v>0</v>
      </c>
      <c r="N616" s="26"/>
      <c r="O616" s="62"/>
      <c r="P616" s="62"/>
      <c r="Q616" s="62"/>
    </row>
    <row r="617" spans="1:17" ht="24" customHeight="1">
      <c r="A617" s="24" t="s">
        <v>43</v>
      </c>
      <c r="B617" s="25" t="s">
        <v>420</v>
      </c>
      <c r="C617" s="26" t="s">
        <v>10</v>
      </c>
      <c r="D617" s="26">
        <f t="shared" si="54"/>
        <v>6</v>
      </c>
      <c r="E617" s="39">
        <v>20</v>
      </c>
      <c r="F617" s="26"/>
      <c r="G617" s="26"/>
      <c r="H617" s="26"/>
      <c r="I617" s="26"/>
      <c r="J617" s="27"/>
      <c r="K617" s="20">
        <f t="shared" si="55"/>
        <v>0</v>
      </c>
      <c r="L617" s="29"/>
      <c r="M617" s="20">
        <f t="shared" si="56"/>
        <v>0</v>
      </c>
      <c r="N617" s="26"/>
      <c r="O617" s="62"/>
      <c r="P617" s="62"/>
      <c r="Q617" s="62"/>
    </row>
    <row r="618" spans="1:17" ht="24" customHeight="1">
      <c r="A618" s="24" t="s">
        <v>44</v>
      </c>
      <c r="B618" s="25" t="s">
        <v>421</v>
      </c>
      <c r="C618" s="26" t="s">
        <v>10</v>
      </c>
      <c r="D618" s="26">
        <f t="shared" si="54"/>
        <v>1</v>
      </c>
      <c r="E618" s="39">
        <v>1</v>
      </c>
      <c r="F618" s="26"/>
      <c r="G618" s="26"/>
      <c r="H618" s="26"/>
      <c r="I618" s="26"/>
      <c r="J618" s="27"/>
      <c r="K618" s="20">
        <f t="shared" si="55"/>
        <v>0</v>
      </c>
      <c r="L618" s="29"/>
      <c r="M618" s="20">
        <f t="shared" si="56"/>
        <v>0</v>
      </c>
      <c r="N618" s="26"/>
      <c r="O618" s="62"/>
      <c r="P618" s="62"/>
      <c r="Q618" s="62"/>
    </row>
    <row r="619" spans="1:17" ht="24" customHeight="1">
      <c r="A619" s="24" t="s">
        <v>45</v>
      </c>
      <c r="B619" s="25" t="s">
        <v>422</v>
      </c>
      <c r="C619" s="26" t="s">
        <v>10</v>
      </c>
      <c r="D619" s="26">
        <f t="shared" si="54"/>
        <v>1</v>
      </c>
      <c r="E619" s="39">
        <v>1</v>
      </c>
      <c r="F619" s="26"/>
      <c r="G619" s="26"/>
      <c r="H619" s="26"/>
      <c r="I619" s="26"/>
      <c r="J619" s="27"/>
      <c r="K619" s="20">
        <f t="shared" si="55"/>
        <v>0</v>
      </c>
      <c r="L619" s="29"/>
      <c r="M619" s="20">
        <f t="shared" si="56"/>
        <v>0</v>
      </c>
      <c r="N619" s="26"/>
      <c r="O619" s="62"/>
      <c r="P619" s="62"/>
      <c r="Q619" s="62"/>
    </row>
    <row r="620" spans="1:17" ht="24" customHeight="1">
      <c r="A620" s="24" t="s">
        <v>46</v>
      </c>
      <c r="B620" s="25" t="s">
        <v>423</v>
      </c>
      <c r="C620" s="26" t="s">
        <v>10</v>
      </c>
      <c r="D620" s="26">
        <f t="shared" si="54"/>
        <v>1</v>
      </c>
      <c r="E620" s="39">
        <v>1</v>
      </c>
      <c r="F620" s="26"/>
      <c r="G620" s="26"/>
      <c r="H620" s="26"/>
      <c r="I620" s="26"/>
      <c r="J620" s="27"/>
      <c r="K620" s="20">
        <f t="shared" si="55"/>
        <v>0</v>
      </c>
      <c r="L620" s="29"/>
      <c r="M620" s="20">
        <f t="shared" si="56"/>
        <v>0</v>
      </c>
      <c r="N620" s="26"/>
      <c r="O620" s="62"/>
      <c r="P620" s="62"/>
      <c r="Q620" s="62"/>
    </row>
    <row r="621" spans="1:17" ht="24" customHeight="1">
      <c r="A621" s="24" t="s">
        <v>183</v>
      </c>
      <c r="B621" s="25" t="s">
        <v>424</v>
      </c>
      <c r="C621" s="26" t="s">
        <v>10</v>
      </c>
      <c r="D621" s="26">
        <f t="shared" si="54"/>
        <v>1</v>
      </c>
      <c r="E621" s="39">
        <v>2</v>
      </c>
      <c r="F621" s="26"/>
      <c r="G621" s="26"/>
      <c r="H621" s="26"/>
      <c r="I621" s="26"/>
      <c r="J621" s="27"/>
      <c r="K621" s="20">
        <f t="shared" si="55"/>
        <v>0</v>
      </c>
      <c r="L621" s="29"/>
      <c r="M621" s="20">
        <f t="shared" si="56"/>
        <v>0</v>
      </c>
      <c r="N621" s="26"/>
      <c r="O621" s="62"/>
      <c r="P621" s="62"/>
      <c r="Q621" s="62"/>
    </row>
    <row r="622" spans="1:17" ht="24" customHeight="1">
      <c r="A622" s="24" t="s">
        <v>185</v>
      </c>
      <c r="B622" s="25" t="s">
        <v>425</v>
      </c>
      <c r="C622" s="26" t="s">
        <v>10</v>
      </c>
      <c r="D622" s="26">
        <f t="shared" si="54"/>
        <v>1</v>
      </c>
      <c r="E622" s="39">
        <v>1</v>
      </c>
      <c r="F622" s="26"/>
      <c r="G622" s="26"/>
      <c r="H622" s="26"/>
      <c r="I622" s="26"/>
      <c r="J622" s="27"/>
      <c r="K622" s="20">
        <f t="shared" si="55"/>
        <v>0</v>
      </c>
      <c r="L622" s="29"/>
      <c r="M622" s="20">
        <f t="shared" si="56"/>
        <v>0</v>
      </c>
      <c r="N622" s="26"/>
      <c r="O622" s="62"/>
      <c r="P622" s="62"/>
      <c r="Q622" s="62"/>
    </row>
    <row r="623" spans="1:17" ht="24" customHeight="1">
      <c r="A623" s="24" t="s">
        <v>187</v>
      </c>
      <c r="B623" s="25" t="s">
        <v>426</v>
      </c>
      <c r="C623" s="26" t="s">
        <v>10</v>
      </c>
      <c r="D623" s="26">
        <f t="shared" si="54"/>
        <v>1</v>
      </c>
      <c r="E623" s="39">
        <v>1</v>
      </c>
      <c r="F623" s="26"/>
      <c r="G623" s="26"/>
      <c r="H623" s="26"/>
      <c r="I623" s="26"/>
      <c r="J623" s="27"/>
      <c r="K623" s="20">
        <f t="shared" si="55"/>
        <v>0</v>
      </c>
      <c r="L623" s="29"/>
      <c r="M623" s="20">
        <f t="shared" si="56"/>
        <v>0</v>
      </c>
      <c r="N623" s="26"/>
      <c r="O623" s="62"/>
      <c r="P623" s="62"/>
      <c r="Q623" s="62"/>
    </row>
    <row r="624" spans="1:17" ht="24" customHeight="1">
      <c r="A624" s="24" t="s">
        <v>189</v>
      </c>
      <c r="B624" s="25" t="s">
        <v>427</v>
      </c>
      <c r="C624" s="26" t="s">
        <v>10</v>
      </c>
      <c r="D624" s="26">
        <f t="shared" si="54"/>
        <v>1</v>
      </c>
      <c r="E624" s="39">
        <v>1</v>
      </c>
      <c r="F624" s="26"/>
      <c r="G624" s="26"/>
      <c r="H624" s="26"/>
      <c r="I624" s="26"/>
      <c r="J624" s="27"/>
      <c r="K624" s="20">
        <f t="shared" si="55"/>
        <v>0</v>
      </c>
      <c r="L624" s="29"/>
      <c r="M624" s="20">
        <f t="shared" si="56"/>
        <v>0</v>
      </c>
      <c r="N624" s="26"/>
      <c r="O624" s="62"/>
      <c r="P624" s="62"/>
      <c r="Q624" s="62"/>
    </row>
    <row r="625" spans="1:17" ht="24" customHeight="1">
      <c r="A625" s="24" t="s">
        <v>191</v>
      </c>
      <c r="B625" s="25" t="s">
        <v>428</v>
      </c>
      <c r="C625" s="26" t="s">
        <v>10</v>
      </c>
      <c r="D625" s="26">
        <f t="shared" si="54"/>
        <v>1</v>
      </c>
      <c r="E625" s="39">
        <v>1</v>
      </c>
      <c r="F625" s="26"/>
      <c r="G625" s="26"/>
      <c r="H625" s="26"/>
      <c r="I625" s="26"/>
      <c r="J625" s="27"/>
      <c r="K625" s="20">
        <f t="shared" si="55"/>
        <v>0</v>
      </c>
      <c r="L625" s="29"/>
      <c r="M625" s="20">
        <f t="shared" si="56"/>
        <v>0</v>
      </c>
      <c r="N625" s="26"/>
      <c r="O625" s="62"/>
      <c r="P625" s="62"/>
      <c r="Q625" s="62"/>
    </row>
    <row r="626" spans="1:17" ht="24" customHeight="1">
      <c r="A626" s="24" t="s">
        <v>192</v>
      </c>
      <c r="B626" s="25" t="s">
        <v>429</v>
      </c>
      <c r="C626" s="26" t="s">
        <v>10</v>
      </c>
      <c r="D626" s="26">
        <f t="shared" si="54"/>
        <v>2</v>
      </c>
      <c r="E626" s="39">
        <v>4</v>
      </c>
      <c r="F626" s="26"/>
      <c r="G626" s="26"/>
      <c r="H626" s="26"/>
      <c r="I626" s="26"/>
      <c r="J626" s="27"/>
      <c r="K626" s="20">
        <f t="shared" si="55"/>
        <v>0</v>
      </c>
      <c r="L626" s="29"/>
      <c r="M626" s="20">
        <f t="shared" si="56"/>
        <v>0</v>
      </c>
      <c r="N626" s="26"/>
      <c r="O626" s="62"/>
      <c r="P626" s="62"/>
      <c r="Q626" s="62"/>
    </row>
    <row r="627" spans="1:17" ht="24" customHeight="1">
      <c r="A627" s="24" t="s">
        <v>194</v>
      </c>
      <c r="B627" s="25" t="s">
        <v>430</v>
      </c>
      <c r="C627" s="26" t="s">
        <v>10</v>
      </c>
      <c r="D627" s="26">
        <f t="shared" si="54"/>
        <v>1</v>
      </c>
      <c r="E627" s="39">
        <v>1</v>
      </c>
      <c r="F627" s="26"/>
      <c r="G627" s="26"/>
      <c r="H627" s="26"/>
      <c r="I627" s="26"/>
      <c r="J627" s="27"/>
      <c r="K627" s="20">
        <f t="shared" si="55"/>
        <v>0</v>
      </c>
      <c r="L627" s="29"/>
      <c r="M627" s="20">
        <f t="shared" si="56"/>
        <v>0</v>
      </c>
      <c r="N627" s="26"/>
      <c r="O627" s="62"/>
      <c r="P627" s="62"/>
      <c r="Q627" s="62"/>
    </row>
    <row r="628" spans="1:17" ht="24" customHeight="1">
      <c r="A628" s="24" t="s">
        <v>196</v>
      </c>
      <c r="B628" s="25" t="s">
        <v>431</v>
      </c>
      <c r="C628" s="26" t="s">
        <v>10</v>
      </c>
      <c r="D628" s="26">
        <f t="shared" si="54"/>
        <v>3</v>
      </c>
      <c r="E628" s="39">
        <v>10</v>
      </c>
      <c r="F628" s="26"/>
      <c r="G628" s="26"/>
      <c r="H628" s="26"/>
      <c r="I628" s="26"/>
      <c r="J628" s="27"/>
      <c r="K628" s="20">
        <f t="shared" si="55"/>
        <v>0</v>
      </c>
      <c r="L628" s="29"/>
      <c r="M628" s="20">
        <f t="shared" si="56"/>
        <v>0</v>
      </c>
      <c r="N628" s="26"/>
      <c r="O628" s="62"/>
      <c r="P628" s="62"/>
      <c r="Q628" s="62"/>
    </row>
    <row r="629" spans="1:17" ht="24" customHeight="1">
      <c r="A629" s="24" t="s">
        <v>198</v>
      </c>
      <c r="B629" s="25" t="s">
        <v>432</v>
      </c>
      <c r="C629" s="26" t="s">
        <v>10</v>
      </c>
      <c r="D629" s="26">
        <f t="shared" si="54"/>
        <v>1</v>
      </c>
      <c r="E629" s="39">
        <v>3</v>
      </c>
      <c r="F629" s="26"/>
      <c r="G629" s="26"/>
      <c r="H629" s="26"/>
      <c r="I629" s="26"/>
      <c r="J629" s="27"/>
      <c r="K629" s="20">
        <f t="shared" si="55"/>
        <v>0</v>
      </c>
      <c r="L629" s="29"/>
      <c r="M629" s="20">
        <f t="shared" si="56"/>
        <v>0</v>
      </c>
      <c r="N629" s="26"/>
      <c r="O629" s="62"/>
      <c r="P629" s="62"/>
      <c r="Q629" s="62"/>
    </row>
    <row r="630" spans="1:17" ht="24" customHeight="1">
      <c r="A630" s="24" t="s">
        <v>201</v>
      </c>
      <c r="B630" s="25" t="s">
        <v>433</v>
      </c>
      <c r="C630" s="26" t="s">
        <v>10</v>
      </c>
      <c r="D630" s="26">
        <f t="shared" si="54"/>
        <v>7</v>
      </c>
      <c r="E630" s="39">
        <v>23</v>
      </c>
      <c r="F630" s="26"/>
      <c r="G630" s="26"/>
      <c r="H630" s="26"/>
      <c r="I630" s="26"/>
      <c r="J630" s="27"/>
      <c r="K630" s="20">
        <f t="shared" si="55"/>
        <v>0</v>
      </c>
      <c r="L630" s="29"/>
      <c r="M630" s="20">
        <f t="shared" si="56"/>
        <v>0</v>
      </c>
      <c r="N630" s="26"/>
      <c r="O630" s="62"/>
      <c r="P630" s="62"/>
      <c r="Q630" s="62"/>
    </row>
    <row r="631" spans="1:17" ht="24" customHeight="1">
      <c r="A631" s="24" t="s">
        <v>203</v>
      </c>
      <c r="B631" s="25" t="s">
        <v>434</v>
      </c>
      <c r="C631" s="26" t="s">
        <v>10</v>
      </c>
      <c r="D631" s="26">
        <f t="shared" si="54"/>
        <v>5</v>
      </c>
      <c r="E631" s="39">
        <v>15</v>
      </c>
      <c r="F631" s="26"/>
      <c r="G631" s="26"/>
      <c r="H631" s="26"/>
      <c r="I631" s="26"/>
      <c r="J631" s="27"/>
      <c r="K631" s="20">
        <f t="shared" si="55"/>
        <v>0</v>
      </c>
      <c r="L631" s="29"/>
      <c r="M631" s="20">
        <f t="shared" si="56"/>
        <v>0</v>
      </c>
      <c r="N631" s="26"/>
      <c r="O631" s="62"/>
      <c r="P631" s="62"/>
      <c r="Q631" s="62"/>
    </row>
    <row r="632" spans="1:17" ht="24" customHeight="1">
      <c r="A632" s="24" t="s">
        <v>205</v>
      </c>
      <c r="B632" s="25" t="s">
        <v>435</v>
      </c>
      <c r="C632" s="26" t="s">
        <v>10</v>
      </c>
      <c r="D632" s="26">
        <f t="shared" si="54"/>
        <v>1</v>
      </c>
      <c r="E632" s="39">
        <v>1</v>
      </c>
      <c r="F632" s="26"/>
      <c r="G632" s="26"/>
      <c r="H632" s="26"/>
      <c r="I632" s="26"/>
      <c r="J632" s="27"/>
      <c r="K632" s="20">
        <f t="shared" si="55"/>
        <v>0</v>
      </c>
      <c r="L632" s="29"/>
      <c r="M632" s="20">
        <f t="shared" si="56"/>
        <v>0</v>
      </c>
      <c r="N632" s="26"/>
      <c r="O632" s="62"/>
      <c r="P632" s="62"/>
      <c r="Q632" s="62"/>
    </row>
    <row r="633" spans="1:17" ht="16.2" customHeight="1" thickBot="1">
      <c r="A633" s="31"/>
      <c r="B633" s="9"/>
      <c r="C633" s="9"/>
      <c r="D633" s="9"/>
      <c r="E633" s="9"/>
      <c r="F633" s="9"/>
      <c r="G633" s="9"/>
      <c r="H633" s="9"/>
      <c r="I633" s="9"/>
      <c r="J633" s="32" t="s">
        <v>80</v>
      </c>
      <c r="K633" s="33">
        <f>SUM(K604:K632)</f>
        <v>0</v>
      </c>
      <c r="L633" s="34"/>
      <c r="M633" s="33">
        <f>SUM(M604:M632)</f>
        <v>0</v>
      </c>
      <c r="N633" s="9"/>
      <c r="O633" s="32" t="s">
        <v>80</v>
      </c>
      <c r="P633" s="35">
        <f>SUM(P628:P632)</f>
        <v>0</v>
      </c>
      <c r="Q633" s="35">
        <f>SUM(Q628:Q632)</f>
        <v>0</v>
      </c>
    </row>
    <row r="634" spans="1:17" ht="16.2" customHeight="1">
      <c r="A634" s="31"/>
      <c r="B634" s="9"/>
      <c r="C634" s="9"/>
      <c r="D634" s="9"/>
      <c r="E634" s="9"/>
      <c r="F634" s="9"/>
      <c r="G634" s="9"/>
      <c r="H634" s="9"/>
      <c r="I634" s="9"/>
      <c r="J634" s="37"/>
      <c r="K634" s="47"/>
      <c r="L634" s="37"/>
      <c r="M634" s="47"/>
      <c r="N634" s="9"/>
      <c r="O634" s="37"/>
      <c r="P634" s="90"/>
      <c r="Q634" s="90"/>
    </row>
    <row r="635" spans="1:17" ht="16.2" customHeight="1" thickBot="1">
      <c r="A635" s="31"/>
      <c r="B635" s="9"/>
      <c r="C635" s="9"/>
      <c r="D635" s="9"/>
      <c r="E635" s="9"/>
      <c r="F635" s="9"/>
      <c r="G635" s="9"/>
      <c r="H635" s="9"/>
      <c r="I635" s="9"/>
      <c r="J635" s="9"/>
      <c r="K635" s="9"/>
      <c r="L635" s="9"/>
      <c r="M635" s="9"/>
      <c r="N635" s="9"/>
      <c r="O635" s="9"/>
      <c r="P635" s="9"/>
      <c r="Q635" s="9"/>
    </row>
    <row r="636" spans="1:17" ht="16.2" customHeight="1">
      <c r="A636" s="31"/>
      <c r="B636" s="9"/>
      <c r="C636" s="9"/>
      <c r="D636" s="9"/>
      <c r="E636" s="9"/>
      <c r="F636" s="9"/>
      <c r="G636" s="9"/>
      <c r="H636" s="9"/>
      <c r="I636" s="9"/>
      <c r="J636" s="176" t="s">
        <v>406</v>
      </c>
      <c r="K636" s="177"/>
      <c r="L636" s="177"/>
      <c r="M636" s="177"/>
      <c r="N636" s="177"/>
      <c r="O636" s="177"/>
      <c r="P636" s="178"/>
      <c r="Q636" s="9"/>
    </row>
    <row r="637" spans="1:17" ht="30" customHeight="1">
      <c r="A637" s="31"/>
      <c r="B637" s="9"/>
      <c r="C637" s="9"/>
      <c r="D637" s="9"/>
      <c r="E637" s="9"/>
      <c r="F637" s="9"/>
      <c r="G637" s="9"/>
      <c r="H637" s="9"/>
      <c r="I637" s="9"/>
      <c r="J637" s="38" t="s">
        <v>47</v>
      </c>
      <c r="K637" s="39" t="s">
        <v>48</v>
      </c>
      <c r="L637" s="40" t="s">
        <v>20</v>
      </c>
      <c r="M637" s="41" t="s">
        <v>49</v>
      </c>
      <c r="N637" s="39" t="s">
        <v>50</v>
      </c>
      <c r="O637" s="41" t="s">
        <v>51</v>
      </c>
      <c r="P637" s="42" t="s">
        <v>52</v>
      </c>
      <c r="Q637" s="9"/>
    </row>
    <row r="638" spans="1:17" ht="16.2" customHeight="1" thickBot="1">
      <c r="A638" s="31"/>
      <c r="B638" s="9"/>
      <c r="C638" s="9"/>
      <c r="D638" s="9"/>
      <c r="E638" s="9"/>
      <c r="F638" s="9"/>
      <c r="G638" s="9"/>
      <c r="H638" s="9"/>
      <c r="I638" s="9"/>
      <c r="J638" s="44">
        <f>K633</f>
        <v>0</v>
      </c>
      <c r="K638" s="45">
        <f>M633</f>
        <v>0</v>
      </c>
      <c r="L638" s="174">
        <v>0.3</v>
      </c>
      <c r="M638" s="45">
        <f>ROUND(J638*L638,2)</f>
        <v>0</v>
      </c>
      <c r="N638" s="45">
        <f>ROUND(K638*L638,2)</f>
        <v>0</v>
      </c>
      <c r="O638" s="45">
        <f>ROUND(J638+M638,2)</f>
        <v>0</v>
      </c>
      <c r="P638" s="46">
        <f>ROUND(K638+N638,2)</f>
        <v>0</v>
      </c>
      <c r="Q638" s="9"/>
    </row>
    <row r="640" spans="1:17" ht="16.2" customHeight="1">
      <c r="B640" s="167" t="s">
        <v>497</v>
      </c>
    </row>
    <row r="641" spans="1:17" ht="16.2" customHeight="1">
      <c r="B641" s="167" t="s">
        <v>498</v>
      </c>
    </row>
    <row r="642" spans="1:17" ht="16.2" customHeight="1">
      <c r="B642" s="167" t="s">
        <v>505</v>
      </c>
    </row>
    <row r="643" spans="1:17" ht="16.2" customHeight="1">
      <c r="B643" s="167" t="s">
        <v>506</v>
      </c>
    </row>
    <row r="644" spans="1:17" ht="16.2" customHeight="1">
      <c r="B644" s="167" t="s">
        <v>504</v>
      </c>
    </row>
    <row r="648" spans="1:17" ht="16.2" customHeight="1" thickBot="1"/>
    <row r="649" spans="1:17" ht="44.4" customHeight="1">
      <c r="A649" s="3" t="s">
        <v>89</v>
      </c>
      <c r="B649" s="4" t="s">
        <v>0</v>
      </c>
      <c r="C649" s="4" t="s">
        <v>1</v>
      </c>
      <c r="D649" s="4" t="s">
        <v>90</v>
      </c>
      <c r="E649" s="4" t="s">
        <v>91</v>
      </c>
      <c r="F649" s="4" t="s">
        <v>92</v>
      </c>
      <c r="G649" s="4" t="s">
        <v>2</v>
      </c>
      <c r="H649" s="4" t="s">
        <v>3</v>
      </c>
      <c r="I649" s="4" t="s">
        <v>93</v>
      </c>
      <c r="J649" s="5" t="s">
        <v>4</v>
      </c>
      <c r="K649" s="6" t="s">
        <v>6</v>
      </c>
      <c r="L649" s="4" t="s">
        <v>5</v>
      </c>
      <c r="M649" s="5" t="s">
        <v>7</v>
      </c>
      <c r="N649" s="4" t="s">
        <v>8</v>
      </c>
      <c r="O649" s="7" t="s">
        <v>20</v>
      </c>
      <c r="P649" s="4" t="s">
        <v>49</v>
      </c>
      <c r="Q649" s="8" t="s">
        <v>94</v>
      </c>
    </row>
    <row r="650" spans="1:17" ht="16.2" customHeight="1" thickBot="1">
      <c r="A650" s="10">
        <v>1</v>
      </c>
      <c r="B650" s="11">
        <v>2</v>
      </c>
      <c r="C650" s="11">
        <v>3</v>
      </c>
      <c r="D650" s="11">
        <v>4</v>
      </c>
      <c r="E650" s="11">
        <v>5</v>
      </c>
      <c r="F650" s="11">
        <v>6</v>
      </c>
      <c r="G650" s="11">
        <v>7</v>
      </c>
      <c r="H650" s="12">
        <v>8</v>
      </c>
      <c r="I650" s="12">
        <v>9</v>
      </c>
      <c r="J650" s="13">
        <v>10</v>
      </c>
      <c r="K650" s="13" t="s">
        <v>95</v>
      </c>
      <c r="L650" s="12">
        <v>12</v>
      </c>
      <c r="M650" s="11" t="s">
        <v>96</v>
      </c>
      <c r="N650" s="11">
        <v>14</v>
      </c>
      <c r="O650" s="11">
        <v>15</v>
      </c>
      <c r="P650" s="11" t="s">
        <v>97</v>
      </c>
      <c r="Q650" s="14" t="s">
        <v>98</v>
      </c>
    </row>
    <row r="651" spans="1:17" ht="16.2" customHeight="1" thickBot="1">
      <c r="A651" s="179" t="s">
        <v>436</v>
      </c>
      <c r="B651" s="180"/>
      <c r="C651" s="180"/>
      <c r="D651" s="180"/>
      <c r="E651" s="180"/>
      <c r="F651" s="180"/>
      <c r="G651" s="180"/>
      <c r="H651" s="180"/>
      <c r="I651" s="180"/>
      <c r="J651" s="180"/>
      <c r="K651" s="180"/>
      <c r="L651" s="180"/>
      <c r="M651" s="180"/>
      <c r="N651" s="180"/>
      <c r="O651" s="180"/>
      <c r="P651" s="180"/>
      <c r="Q651" s="181"/>
    </row>
    <row r="652" spans="1:17" ht="114.6" customHeight="1">
      <c r="A652" s="15" t="s">
        <v>9</v>
      </c>
      <c r="B652" s="16" t="s">
        <v>437</v>
      </c>
      <c r="C652" s="17" t="s">
        <v>10</v>
      </c>
      <c r="D652" s="17">
        <f t="shared" ref="D652:D656" si="57">ROUNDUP(E652*0.3,0)</f>
        <v>15</v>
      </c>
      <c r="E652" s="18">
        <v>50</v>
      </c>
      <c r="F652" s="17"/>
      <c r="G652" s="17"/>
      <c r="H652" s="17"/>
      <c r="I652" s="17"/>
      <c r="J652" s="19"/>
      <c r="K652" s="28">
        <f>ROUND(E652*J652,2)</f>
        <v>0</v>
      </c>
      <c r="L652" s="29"/>
      <c r="M652" s="28">
        <f>ROUND(K652+K652*L652,2)</f>
        <v>0</v>
      </c>
      <c r="N652" s="17"/>
      <c r="O652" s="57"/>
      <c r="P652" s="57"/>
      <c r="Q652" s="57"/>
    </row>
    <row r="653" spans="1:17" ht="28.2" customHeight="1">
      <c r="A653" s="24" t="s">
        <v>11</v>
      </c>
      <c r="B653" s="25" t="s">
        <v>438</v>
      </c>
      <c r="C653" s="26" t="s">
        <v>10</v>
      </c>
      <c r="D653" s="26">
        <f t="shared" si="57"/>
        <v>1</v>
      </c>
      <c r="E653" s="39">
        <v>3</v>
      </c>
      <c r="F653" s="26"/>
      <c r="G653" s="26"/>
      <c r="H653" s="26"/>
      <c r="I653" s="26"/>
      <c r="J653" s="27"/>
      <c r="K653" s="28">
        <f t="shared" ref="K653:K656" si="58">ROUND(E653*J653,2)</f>
        <v>0</v>
      </c>
      <c r="L653" s="29"/>
      <c r="M653" s="28">
        <f t="shared" ref="M653:M656" si="59">ROUND(K653+K653*L653,2)</f>
        <v>0</v>
      </c>
      <c r="N653" s="26"/>
      <c r="O653" s="62"/>
      <c r="P653" s="62"/>
      <c r="Q653" s="62"/>
    </row>
    <row r="654" spans="1:17" ht="30" customHeight="1">
      <c r="A654" s="24" t="s">
        <v>12</v>
      </c>
      <c r="B654" s="25" t="s">
        <v>439</v>
      </c>
      <c r="C654" s="26" t="s">
        <v>10</v>
      </c>
      <c r="D654" s="26">
        <f t="shared" si="57"/>
        <v>2</v>
      </c>
      <c r="E654" s="39">
        <v>5</v>
      </c>
      <c r="F654" s="26"/>
      <c r="G654" s="26"/>
      <c r="H654" s="26"/>
      <c r="I654" s="26"/>
      <c r="J654" s="27"/>
      <c r="K654" s="28">
        <f t="shared" si="58"/>
        <v>0</v>
      </c>
      <c r="L654" s="29"/>
      <c r="M654" s="28">
        <f t="shared" si="59"/>
        <v>0</v>
      </c>
      <c r="N654" s="26"/>
      <c r="O654" s="62"/>
      <c r="P654" s="62"/>
      <c r="Q654" s="62"/>
    </row>
    <row r="655" spans="1:17" ht="112.2" customHeight="1">
      <c r="A655" s="24" t="s">
        <v>13</v>
      </c>
      <c r="B655" s="25" t="s">
        <v>440</v>
      </c>
      <c r="C655" s="26" t="s">
        <v>10</v>
      </c>
      <c r="D655" s="26">
        <f t="shared" si="57"/>
        <v>3</v>
      </c>
      <c r="E655" s="39">
        <v>10</v>
      </c>
      <c r="F655" s="26"/>
      <c r="G655" s="26"/>
      <c r="H655" s="26"/>
      <c r="I655" s="26"/>
      <c r="J655" s="27"/>
      <c r="K655" s="28">
        <f t="shared" si="58"/>
        <v>0</v>
      </c>
      <c r="L655" s="29"/>
      <c r="M655" s="28">
        <f t="shared" si="59"/>
        <v>0</v>
      </c>
      <c r="N655" s="26"/>
      <c r="O655" s="62"/>
      <c r="P655" s="62"/>
      <c r="Q655" s="62"/>
    </row>
    <row r="656" spans="1:17" ht="145.80000000000001" customHeight="1">
      <c r="A656" s="24" t="s">
        <v>14</v>
      </c>
      <c r="B656" s="25" t="s">
        <v>441</v>
      </c>
      <c r="C656" s="26" t="s">
        <v>10</v>
      </c>
      <c r="D656" s="26">
        <f t="shared" si="57"/>
        <v>5</v>
      </c>
      <c r="E656" s="39">
        <v>15</v>
      </c>
      <c r="F656" s="26"/>
      <c r="G656" s="26"/>
      <c r="H656" s="26"/>
      <c r="I656" s="26"/>
      <c r="J656" s="27"/>
      <c r="K656" s="28">
        <f t="shared" si="58"/>
        <v>0</v>
      </c>
      <c r="L656" s="29"/>
      <c r="M656" s="28">
        <f t="shared" si="59"/>
        <v>0</v>
      </c>
      <c r="N656" s="26"/>
      <c r="O656" s="62"/>
      <c r="P656" s="62"/>
      <c r="Q656" s="62"/>
    </row>
    <row r="657" spans="1:17" ht="16.2" customHeight="1" thickBot="1">
      <c r="A657" s="31"/>
      <c r="B657" s="9"/>
      <c r="C657" s="9"/>
      <c r="D657" s="9"/>
      <c r="E657" s="9"/>
      <c r="F657" s="9"/>
      <c r="G657" s="9"/>
      <c r="H657" s="9"/>
      <c r="I657" s="9"/>
      <c r="J657" s="32" t="s">
        <v>80</v>
      </c>
      <c r="K657" s="33">
        <f>SUM(K652:K656)</f>
        <v>0</v>
      </c>
      <c r="L657" s="34"/>
      <c r="M657" s="33">
        <f>SUM(M652:M656)</f>
        <v>0</v>
      </c>
      <c r="N657" s="9"/>
      <c r="O657" s="32" t="s">
        <v>80</v>
      </c>
      <c r="P657" s="35">
        <f>SUM(P652:P656)</f>
        <v>0</v>
      </c>
      <c r="Q657" s="35">
        <f>SUM(Q652:Q656)</f>
        <v>0</v>
      </c>
    </row>
    <row r="658" spans="1:17" ht="16.2" customHeight="1">
      <c r="A658" s="31"/>
      <c r="B658" s="9"/>
      <c r="C658" s="9"/>
      <c r="D658" s="9"/>
      <c r="E658" s="9"/>
      <c r="F658" s="9"/>
      <c r="G658" s="9"/>
      <c r="H658" s="9"/>
      <c r="I658" s="9"/>
      <c r="J658" s="37"/>
      <c r="K658" s="47"/>
      <c r="L658" s="37"/>
      <c r="M658" s="47"/>
      <c r="N658" s="9"/>
      <c r="O658" s="37"/>
      <c r="P658" s="90"/>
      <c r="Q658" s="90"/>
    </row>
    <row r="659" spans="1:17" ht="16.2" customHeight="1" thickBot="1">
      <c r="A659" s="31"/>
      <c r="B659" s="9"/>
      <c r="C659" s="9"/>
      <c r="D659" s="9"/>
      <c r="E659" s="9"/>
      <c r="F659" s="9"/>
      <c r="G659" s="9"/>
      <c r="H659" s="9"/>
      <c r="I659" s="9"/>
      <c r="J659" s="9"/>
      <c r="K659" s="9"/>
      <c r="L659" s="9"/>
      <c r="M659" s="9"/>
      <c r="N659" s="9"/>
      <c r="O659" s="9"/>
      <c r="P659" s="9"/>
      <c r="Q659" s="9"/>
    </row>
    <row r="660" spans="1:17" ht="16.2" customHeight="1">
      <c r="A660" s="31"/>
      <c r="B660" s="9"/>
      <c r="C660" s="9"/>
      <c r="D660" s="9"/>
      <c r="E660" s="9"/>
      <c r="F660" s="9"/>
      <c r="G660" s="9"/>
      <c r="H660" s="9"/>
      <c r="I660" s="9"/>
      <c r="J660" s="176" t="s">
        <v>436</v>
      </c>
      <c r="K660" s="177"/>
      <c r="L660" s="177"/>
      <c r="M660" s="177"/>
      <c r="N660" s="177"/>
      <c r="O660" s="177"/>
      <c r="P660" s="178"/>
      <c r="Q660" s="9"/>
    </row>
    <row r="661" spans="1:17" ht="34.200000000000003" customHeight="1">
      <c r="A661" s="31"/>
      <c r="B661" s="9"/>
      <c r="C661" s="9"/>
      <c r="D661" s="9"/>
      <c r="E661" s="9"/>
      <c r="F661" s="9"/>
      <c r="G661" s="9"/>
      <c r="H661" s="9"/>
      <c r="I661" s="9"/>
      <c r="J661" s="38" t="s">
        <v>47</v>
      </c>
      <c r="K661" s="39" t="s">
        <v>48</v>
      </c>
      <c r="L661" s="40" t="s">
        <v>20</v>
      </c>
      <c r="M661" s="41" t="s">
        <v>49</v>
      </c>
      <c r="N661" s="39" t="s">
        <v>50</v>
      </c>
      <c r="O661" s="41" t="s">
        <v>51</v>
      </c>
      <c r="P661" s="42" t="s">
        <v>52</v>
      </c>
      <c r="Q661" s="9"/>
    </row>
    <row r="662" spans="1:17" ht="16.2" customHeight="1" thickBot="1">
      <c r="A662" s="31"/>
      <c r="B662" s="9"/>
      <c r="C662" s="9"/>
      <c r="D662" s="9"/>
      <c r="E662" s="9"/>
      <c r="F662" s="9"/>
      <c r="G662" s="9"/>
      <c r="H662" s="9"/>
      <c r="I662" s="9"/>
      <c r="J662" s="44">
        <f>K657</f>
        <v>0</v>
      </c>
      <c r="K662" s="45">
        <f>M657</f>
        <v>0</v>
      </c>
      <c r="L662" s="174">
        <v>0.3</v>
      </c>
      <c r="M662" s="45">
        <f>ROUND(J662*L662,2)</f>
        <v>0</v>
      </c>
      <c r="N662" s="45">
        <f>ROUND(K662*L662,2)</f>
        <v>0</v>
      </c>
      <c r="O662" s="45">
        <f>ROUND(J662+M662,2)</f>
        <v>0</v>
      </c>
      <c r="P662" s="46">
        <f>ROUND(K662+N662,2)</f>
        <v>0</v>
      </c>
      <c r="Q662" s="9"/>
    </row>
    <row r="665" spans="1:17" ht="16.2" customHeight="1">
      <c r="B665" s="167" t="s">
        <v>497</v>
      </c>
    </row>
    <row r="666" spans="1:17" ht="16.2" customHeight="1">
      <c r="B666" s="167" t="s">
        <v>498</v>
      </c>
    </row>
    <row r="667" spans="1:17" ht="16.2" customHeight="1">
      <c r="B667" s="167" t="s">
        <v>507</v>
      </c>
    </row>
    <row r="668" spans="1:17" ht="16.2" customHeight="1">
      <c r="B668" s="167" t="s">
        <v>508</v>
      </c>
    </row>
    <row r="669" spans="1:17" ht="16.2" customHeight="1">
      <c r="B669" s="167" t="s">
        <v>504</v>
      </c>
    </row>
    <row r="673" spans="1:17" ht="16.2" customHeight="1" thickBot="1"/>
    <row r="674" spans="1:17" ht="38.4" customHeight="1">
      <c r="A674" s="3" t="s">
        <v>89</v>
      </c>
      <c r="B674" s="4" t="s">
        <v>0</v>
      </c>
      <c r="C674" s="4" t="s">
        <v>1</v>
      </c>
      <c r="D674" s="4" t="s">
        <v>90</v>
      </c>
      <c r="E674" s="4" t="s">
        <v>91</v>
      </c>
      <c r="F674" s="4" t="s">
        <v>92</v>
      </c>
      <c r="G674" s="4" t="s">
        <v>2</v>
      </c>
      <c r="H674" s="4" t="s">
        <v>3</v>
      </c>
      <c r="I674" s="4" t="s">
        <v>93</v>
      </c>
      <c r="J674" s="5" t="s">
        <v>4</v>
      </c>
      <c r="K674" s="6" t="s">
        <v>6</v>
      </c>
      <c r="L674" s="4" t="s">
        <v>5</v>
      </c>
      <c r="M674" s="5" t="s">
        <v>7</v>
      </c>
      <c r="N674" s="4" t="s">
        <v>8</v>
      </c>
      <c r="O674" s="7" t="s">
        <v>20</v>
      </c>
      <c r="P674" s="4" t="s">
        <v>49</v>
      </c>
      <c r="Q674" s="8" t="s">
        <v>94</v>
      </c>
    </row>
    <row r="675" spans="1:17" ht="16.2" customHeight="1" thickBot="1">
      <c r="A675" s="10">
        <v>1</v>
      </c>
      <c r="B675" s="11">
        <v>2</v>
      </c>
      <c r="C675" s="11">
        <v>3</v>
      </c>
      <c r="D675" s="11">
        <v>4</v>
      </c>
      <c r="E675" s="11">
        <v>5</v>
      </c>
      <c r="F675" s="11">
        <v>6</v>
      </c>
      <c r="G675" s="11">
        <v>7</v>
      </c>
      <c r="H675" s="12">
        <v>8</v>
      </c>
      <c r="I675" s="12">
        <v>9</v>
      </c>
      <c r="J675" s="13">
        <v>10</v>
      </c>
      <c r="K675" s="13" t="s">
        <v>95</v>
      </c>
      <c r="L675" s="12">
        <v>12</v>
      </c>
      <c r="M675" s="11" t="s">
        <v>96</v>
      </c>
      <c r="N675" s="11">
        <v>14</v>
      </c>
      <c r="O675" s="11">
        <v>15</v>
      </c>
      <c r="P675" s="11" t="s">
        <v>97</v>
      </c>
      <c r="Q675" s="14" t="s">
        <v>98</v>
      </c>
    </row>
    <row r="676" spans="1:17" ht="16.2" customHeight="1" thickBot="1">
      <c r="A676" s="179" t="s">
        <v>442</v>
      </c>
      <c r="B676" s="180"/>
      <c r="C676" s="180"/>
      <c r="D676" s="180"/>
      <c r="E676" s="180"/>
      <c r="F676" s="180"/>
      <c r="G676" s="180"/>
      <c r="H676" s="180"/>
      <c r="I676" s="180"/>
      <c r="J676" s="180"/>
      <c r="K676" s="180"/>
      <c r="L676" s="180"/>
      <c r="M676" s="180"/>
      <c r="N676" s="180"/>
      <c r="O676" s="180"/>
      <c r="P676" s="180"/>
      <c r="Q676" s="181"/>
    </row>
    <row r="677" spans="1:17" ht="16.2" customHeight="1">
      <c r="A677" s="15" t="s">
        <v>9</v>
      </c>
      <c r="B677" s="16" t="s">
        <v>443</v>
      </c>
      <c r="C677" s="17" t="s">
        <v>10</v>
      </c>
      <c r="D677" s="17">
        <v>20</v>
      </c>
      <c r="E677" s="18">
        <v>70</v>
      </c>
      <c r="F677" s="17"/>
      <c r="G677" s="17"/>
      <c r="H677" s="17"/>
      <c r="I677" s="17"/>
      <c r="J677" s="19"/>
      <c r="K677" s="28">
        <f>ROUND(E677*J677,2)</f>
        <v>0</v>
      </c>
      <c r="L677" s="29"/>
      <c r="M677" s="28">
        <f>ROUND(K677+K677*L677,2)</f>
        <v>0</v>
      </c>
      <c r="N677" s="17"/>
      <c r="O677" s="57"/>
      <c r="P677" s="57"/>
      <c r="Q677" s="57"/>
    </row>
    <row r="678" spans="1:17" ht="16.2" customHeight="1">
      <c r="A678" s="24" t="s">
        <v>11</v>
      </c>
      <c r="B678" s="25" t="s">
        <v>444</v>
      </c>
      <c r="C678" s="26" t="s">
        <v>10</v>
      </c>
      <c r="D678" s="26">
        <v>3</v>
      </c>
      <c r="E678" s="39">
        <v>10</v>
      </c>
      <c r="F678" s="26"/>
      <c r="G678" s="26"/>
      <c r="H678" s="26"/>
      <c r="I678" s="26"/>
      <c r="J678" s="27"/>
      <c r="K678" s="28">
        <f t="shared" ref="K678:K680" si="60">ROUND(E678*J678,2)</f>
        <v>0</v>
      </c>
      <c r="L678" s="29"/>
      <c r="M678" s="28">
        <f t="shared" ref="M678:M680" si="61">ROUND(K678+K678*L678,2)</f>
        <v>0</v>
      </c>
      <c r="N678" s="26"/>
      <c r="O678" s="62"/>
      <c r="P678" s="62"/>
      <c r="Q678" s="62"/>
    </row>
    <row r="679" spans="1:17" ht="16.2" customHeight="1">
      <c r="A679" s="24" t="s">
        <v>12</v>
      </c>
      <c r="B679" s="25" t="s">
        <v>445</v>
      </c>
      <c r="C679" s="26" t="s">
        <v>10</v>
      </c>
      <c r="D679" s="26">
        <v>2</v>
      </c>
      <c r="E679" s="39">
        <v>4</v>
      </c>
      <c r="F679" s="26"/>
      <c r="G679" s="26"/>
      <c r="H679" s="26"/>
      <c r="I679" s="26"/>
      <c r="J679" s="27"/>
      <c r="K679" s="28">
        <f t="shared" si="60"/>
        <v>0</v>
      </c>
      <c r="L679" s="29"/>
      <c r="M679" s="28">
        <f t="shared" si="61"/>
        <v>0</v>
      </c>
      <c r="N679" s="26"/>
      <c r="O679" s="62"/>
      <c r="P679" s="62"/>
      <c r="Q679" s="62"/>
    </row>
    <row r="680" spans="1:17" ht="16.2" customHeight="1">
      <c r="A680" s="24" t="s">
        <v>13</v>
      </c>
      <c r="B680" s="25" t="s">
        <v>446</v>
      </c>
      <c r="C680" s="26" t="s">
        <v>10</v>
      </c>
      <c r="D680" s="26">
        <v>6</v>
      </c>
      <c r="E680" s="39">
        <v>20</v>
      </c>
      <c r="F680" s="26"/>
      <c r="G680" s="26"/>
      <c r="H680" s="26"/>
      <c r="I680" s="26"/>
      <c r="J680" s="27"/>
      <c r="K680" s="28">
        <f t="shared" si="60"/>
        <v>0</v>
      </c>
      <c r="L680" s="29"/>
      <c r="M680" s="28">
        <f t="shared" si="61"/>
        <v>0</v>
      </c>
      <c r="N680" s="26"/>
      <c r="O680" s="62"/>
      <c r="P680" s="62"/>
      <c r="Q680" s="62"/>
    </row>
    <row r="681" spans="1:17" ht="16.2" customHeight="1" thickBot="1">
      <c r="A681" s="31"/>
      <c r="B681" s="9"/>
      <c r="C681" s="9"/>
      <c r="D681" s="9"/>
      <c r="E681" s="9"/>
      <c r="F681" s="9"/>
      <c r="G681" s="9"/>
      <c r="H681" s="9"/>
      <c r="I681" s="9"/>
      <c r="J681" s="32" t="s">
        <v>80</v>
      </c>
      <c r="K681" s="33">
        <f>SUM(K677:K680)</f>
        <v>0</v>
      </c>
      <c r="L681" s="34"/>
      <c r="M681" s="33">
        <f>SUM(M677:M680)</f>
        <v>0</v>
      </c>
      <c r="N681" s="9"/>
      <c r="O681" s="32" t="s">
        <v>80</v>
      </c>
      <c r="P681" s="35">
        <f>SUM(P676:P680)</f>
        <v>0</v>
      </c>
      <c r="Q681" s="35">
        <f>SUM(Q676:Q680)</f>
        <v>0</v>
      </c>
    </row>
    <row r="682" spans="1:17" ht="16.2" customHeight="1">
      <c r="A682" s="31"/>
      <c r="B682" s="9"/>
      <c r="C682" s="9"/>
      <c r="D682" s="9"/>
      <c r="E682" s="9"/>
      <c r="F682" s="9"/>
      <c r="G682" s="9"/>
      <c r="H682" s="9"/>
      <c r="I682" s="9"/>
      <c r="J682" s="37"/>
      <c r="K682" s="47"/>
      <c r="L682" s="37"/>
      <c r="M682" s="47"/>
      <c r="N682" s="9"/>
      <c r="O682" s="37"/>
      <c r="P682" s="90"/>
      <c r="Q682" s="90"/>
    </row>
    <row r="683" spans="1:17" ht="16.2" customHeight="1" thickBot="1">
      <c r="A683" s="31"/>
      <c r="B683" s="9"/>
      <c r="C683" s="9"/>
      <c r="D683" s="9"/>
      <c r="E683" s="9"/>
      <c r="F683" s="9"/>
      <c r="G683" s="9"/>
      <c r="H683" s="9"/>
      <c r="I683" s="9"/>
      <c r="J683" s="9"/>
      <c r="K683" s="9"/>
      <c r="L683" s="9"/>
      <c r="M683" s="9"/>
      <c r="N683" s="9"/>
      <c r="O683" s="9"/>
      <c r="P683" s="9"/>
      <c r="Q683" s="9"/>
    </row>
    <row r="684" spans="1:17" ht="16.2" customHeight="1">
      <c r="A684" s="31"/>
      <c r="B684" s="9"/>
      <c r="C684" s="9"/>
      <c r="D684" s="9"/>
      <c r="E684" s="9"/>
      <c r="F684" s="9"/>
      <c r="G684" s="9"/>
      <c r="H684" s="9"/>
      <c r="I684" s="9"/>
      <c r="J684" s="176" t="s">
        <v>442</v>
      </c>
      <c r="K684" s="177"/>
      <c r="L684" s="177"/>
      <c r="M684" s="177"/>
      <c r="N684" s="177"/>
      <c r="O684" s="177"/>
      <c r="P684" s="178"/>
      <c r="Q684" s="9"/>
    </row>
    <row r="685" spans="1:17" ht="36" customHeight="1">
      <c r="A685" s="31"/>
      <c r="B685" s="9"/>
      <c r="C685" s="9"/>
      <c r="D685" s="9"/>
      <c r="E685" s="9"/>
      <c r="F685" s="9"/>
      <c r="G685" s="9"/>
      <c r="H685" s="9"/>
      <c r="I685" s="9"/>
      <c r="J685" s="38" t="s">
        <v>47</v>
      </c>
      <c r="K685" s="39" t="s">
        <v>48</v>
      </c>
      <c r="L685" s="40" t="s">
        <v>20</v>
      </c>
      <c r="M685" s="41" t="s">
        <v>49</v>
      </c>
      <c r="N685" s="39" t="s">
        <v>50</v>
      </c>
      <c r="O685" s="41" t="s">
        <v>51</v>
      </c>
      <c r="P685" s="42" t="s">
        <v>52</v>
      </c>
      <c r="Q685" s="9"/>
    </row>
    <row r="686" spans="1:17" ht="16.2" customHeight="1" thickBot="1">
      <c r="A686" s="31"/>
      <c r="B686" s="9"/>
      <c r="C686" s="9"/>
      <c r="D686" s="9"/>
      <c r="E686" s="9"/>
      <c r="F686" s="9"/>
      <c r="G686" s="9"/>
      <c r="H686" s="9"/>
      <c r="I686" s="9"/>
      <c r="J686" s="44">
        <f>K681</f>
        <v>0</v>
      </c>
      <c r="K686" s="45">
        <f>M681</f>
        <v>0</v>
      </c>
      <c r="L686" s="174">
        <v>0.3</v>
      </c>
      <c r="M686" s="45">
        <f>ROUND(J686*L686,2)</f>
        <v>0</v>
      </c>
      <c r="N686" s="45">
        <f>ROUND(K686*L686,2)</f>
        <v>0</v>
      </c>
      <c r="O686" s="45">
        <f>ROUND(J686+M686,2)</f>
        <v>0</v>
      </c>
      <c r="P686" s="46">
        <f>ROUND(K686+N686,2)</f>
        <v>0</v>
      </c>
      <c r="Q686" s="9"/>
    </row>
    <row r="689" spans="2:2" ht="16.2" customHeight="1">
      <c r="B689" s="167" t="s">
        <v>497</v>
      </c>
    </row>
    <row r="690" spans="2:2" ht="16.2" customHeight="1">
      <c r="B690" s="167" t="s">
        <v>498</v>
      </c>
    </row>
    <row r="691" spans="2:2" ht="16.2" customHeight="1">
      <c r="B691" s="167" t="s">
        <v>509</v>
      </c>
    </row>
    <row r="692" spans="2:2" ht="16.2" customHeight="1">
      <c r="B692" s="167" t="s">
        <v>510</v>
      </c>
    </row>
    <row r="693" spans="2:2" ht="16.2" customHeight="1">
      <c r="B693" s="167" t="s">
        <v>504</v>
      </c>
    </row>
  </sheetData>
  <mergeCells count="109">
    <mergeCell ref="B104:G104"/>
    <mergeCell ref="J105:P105"/>
    <mergeCell ref="A122:Q122"/>
    <mergeCell ref="B132:G132"/>
    <mergeCell ref="J39:P39"/>
    <mergeCell ref="A54:Q54"/>
    <mergeCell ref="B68:G68"/>
    <mergeCell ref="J69:P69"/>
    <mergeCell ref="A86:Q86"/>
    <mergeCell ref="B5:I5"/>
    <mergeCell ref="A13:Q13"/>
    <mergeCell ref="J19:P19"/>
    <mergeCell ref="A32:Q32"/>
    <mergeCell ref="B38:G38"/>
    <mergeCell ref="J636:P636"/>
    <mergeCell ref="A651:Q651"/>
    <mergeCell ref="J660:P660"/>
    <mergeCell ref="A676:Q676"/>
    <mergeCell ref="A380:Q380"/>
    <mergeCell ref="B396:G396"/>
    <mergeCell ref="J397:P397"/>
    <mergeCell ref="A413:Q413"/>
    <mergeCell ref="B423:G423"/>
    <mergeCell ref="B344:G344"/>
    <mergeCell ref="K345:P345"/>
    <mergeCell ref="A356:Q356"/>
    <mergeCell ref="B364:G364"/>
    <mergeCell ref="J365:P365"/>
    <mergeCell ref="C300:G300"/>
    <mergeCell ref="A307:Q307"/>
    <mergeCell ref="B313:G313"/>
    <mergeCell ref="J314:P314"/>
    <mergeCell ref="A329:Q329"/>
    <mergeCell ref="J684:P684"/>
    <mergeCell ref="A529:Q529"/>
    <mergeCell ref="J565:P565"/>
    <mergeCell ref="A581:Q581"/>
    <mergeCell ref="J590:P590"/>
    <mergeCell ref="A603:Q603"/>
    <mergeCell ref="J424:P424"/>
    <mergeCell ref="A440:Q440"/>
    <mergeCell ref="J445:P445"/>
    <mergeCell ref="A461:Q461"/>
    <mergeCell ref="J514:P514"/>
    <mergeCell ref="C295:G295"/>
    <mergeCell ref="C296:G296"/>
    <mergeCell ref="C297:G297"/>
    <mergeCell ref="C298:G298"/>
    <mergeCell ref="C299:G299"/>
    <mergeCell ref="C290:G290"/>
    <mergeCell ref="C291:G291"/>
    <mergeCell ref="C292:G292"/>
    <mergeCell ref="C293:G293"/>
    <mergeCell ref="B294:G294"/>
    <mergeCell ref="C285:G285"/>
    <mergeCell ref="C286:G286"/>
    <mergeCell ref="C287:G287"/>
    <mergeCell ref="B288:G288"/>
    <mergeCell ref="C289:G289"/>
    <mergeCell ref="B280:G280"/>
    <mergeCell ref="C281:G281"/>
    <mergeCell ref="C282:G282"/>
    <mergeCell ref="C283:G283"/>
    <mergeCell ref="C284:G284"/>
    <mergeCell ref="C276:G276"/>
    <mergeCell ref="C277:G277"/>
    <mergeCell ref="C278:G278"/>
    <mergeCell ref="C279:G279"/>
    <mergeCell ref="C270:G270"/>
    <mergeCell ref="C271:G271"/>
    <mergeCell ref="C272:G272"/>
    <mergeCell ref="C273:G273"/>
    <mergeCell ref="C274:G274"/>
    <mergeCell ref="C267:G267"/>
    <mergeCell ref="C268:G268"/>
    <mergeCell ref="B269:G269"/>
    <mergeCell ref="C260:G260"/>
    <mergeCell ref="C261:G261"/>
    <mergeCell ref="C262:G262"/>
    <mergeCell ref="C263:G263"/>
    <mergeCell ref="C264:G264"/>
    <mergeCell ref="C275:G275"/>
    <mergeCell ref="C258:G258"/>
    <mergeCell ref="C259:G259"/>
    <mergeCell ref="A250:G250"/>
    <mergeCell ref="C251:G251"/>
    <mergeCell ref="C252:G252"/>
    <mergeCell ref="C253:G253"/>
    <mergeCell ref="C254:G254"/>
    <mergeCell ref="C265:G265"/>
    <mergeCell ref="C266:G266"/>
    <mergeCell ref="K240:P240"/>
    <mergeCell ref="B157:G158"/>
    <mergeCell ref="J157:P157"/>
    <mergeCell ref="B159:B160"/>
    <mergeCell ref="A174:Q174"/>
    <mergeCell ref="J184:P184"/>
    <mergeCell ref="B255:G255"/>
    <mergeCell ref="C256:G256"/>
    <mergeCell ref="C257:G257"/>
    <mergeCell ref="B133:G134"/>
    <mergeCell ref="J133:P133"/>
    <mergeCell ref="B135:B136"/>
    <mergeCell ref="A151:Q151"/>
    <mergeCell ref="B156:G156"/>
    <mergeCell ref="A202:Q202"/>
    <mergeCell ref="J217:P217"/>
    <mergeCell ref="A234:Q234"/>
    <mergeCell ref="B239:G239"/>
  </mergeCells>
  <pageMargins left="0.25" right="0.25" top="0.75" bottom="0.75" header="0.3" footer="0.3"/>
  <pageSetup paperSize="9" scale="42" fitToHeight="0"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 na stronę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2024-03-26T08:44:33Z</dcterms:modified>
</cp:coreProperties>
</file>