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ukasz.mikolajczyk1\Desktop\Do przetargu droga leśna oddz.19\"/>
    </mc:Choice>
  </mc:AlternateContent>
  <bookViews>
    <workbookView xWindow="11175" yWindow="525" windowWidth="15150" windowHeight="12810" tabRatio="483"/>
  </bookViews>
  <sheets>
    <sheet name="droga leśna nr 19" sheetId="30" r:id="rId1"/>
  </sheets>
  <calcPr calcId="152511"/>
</workbook>
</file>

<file path=xl/calcChain.xml><?xml version="1.0" encoding="utf-8"?>
<calcChain xmlns="http://schemas.openxmlformats.org/spreadsheetml/2006/main">
  <c r="G3" i="30" l="1"/>
  <c r="G2" i="30" s="1"/>
  <c r="H3" i="30"/>
  <c r="H2" i="30" s="1"/>
  <c r="F4" i="30"/>
  <c r="G4" i="30" s="1"/>
  <c r="G5" i="30"/>
  <c r="H5" i="30"/>
  <c r="H4" i="30" s="1"/>
  <c r="I5" i="30"/>
  <c r="I4" i="30" s="1"/>
  <c r="F6" i="30"/>
  <c r="G6" i="30" s="1"/>
  <c r="G7" i="30"/>
  <c r="I7" i="30" s="1"/>
  <c r="H7" i="30"/>
  <c r="G8" i="30"/>
  <c r="I8" i="30" s="1"/>
  <c r="H8" i="30"/>
  <c r="G9" i="30"/>
  <c r="H9" i="30"/>
  <c r="I9" i="30"/>
  <c r="G11" i="30"/>
  <c r="I11" i="30" s="1"/>
  <c r="H11" i="30"/>
  <c r="G12" i="30"/>
  <c r="G13" i="30"/>
  <c r="I13" i="30" s="1"/>
  <c r="H13" i="30"/>
  <c r="G14" i="30"/>
  <c r="I14" i="30" s="1"/>
  <c r="H14" i="30"/>
  <c r="G15" i="30"/>
  <c r="G16" i="30"/>
  <c r="I16" i="30" s="1"/>
  <c r="H16" i="30"/>
  <c r="G18" i="30"/>
  <c r="I18" i="30" s="1"/>
  <c r="H18" i="30"/>
  <c r="G19" i="30"/>
  <c r="I19" i="30" s="1"/>
  <c r="H19" i="30"/>
  <c r="G20" i="30"/>
  <c r="I20" i="30" s="1"/>
  <c r="H20" i="30"/>
  <c r="H21" i="30"/>
  <c r="G21" i="30"/>
  <c r="F22" i="30"/>
  <c r="G23" i="30"/>
  <c r="I23" i="30" s="1"/>
  <c r="I22" i="30" s="1"/>
  <c r="G22" i="30" s="1"/>
  <c r="H23" i="30"/>
  <c r="H22" i="30" s="1"/>
  <c r="F24" i="30"/>
  <c r="G25" i="30"/>
  <c r="H25" i="30"/>
  <c r="I25" i="30"/>
  <c r="G26" i="30"/>
  <c r="I26" i="30" s="1"/>
  <c r="H26" i="30"/>
  <c r="H24" i="30" l="1"/>
  <c r="H6" i="30"/>
  <c r="I3" i="30"/>
  <c r="I2" i="30" s="1"/>
  <c r="H17" i="30"/>
  <c r="I6" i="30"/>
  <c r="H15" i="30"/>
  <c r="I15" i="30"/>
  <c r="H12" i="30"/>
  <c r="H10" i="30" s="1"/>
  <c r="F10" i="30" s="1"/>
  <c r="I24" i="30"/>
  <c r="G24" i="30" s="1"/>
  <c r="I21" i="30"/>
  <c r="I17" i="30" s="1"/>
  <c r="G17" i="30" s="1"/>
  <c r="F17" i="30" s="1"/>
  <c r="N7" i="30"/>
  <c r="M7" i="30"/>
  <c r="I12" i="30" l="1"/>
  <c r="I10" i="30" s="1"/>
  <c r="G10" i="30" s="1"/>
  <c r="H27" i="30"/>
  <c r="H28" i="30" s="1"/>
  <c r="I27" i="30" l="1"/>
  <c r="I28" i="30" s="1"/>
</calcChain>
</file>

<file path=xl/sharedStrings.xml><?xml version="1.0" encoding="utf-8"?>
<sst xmlns="http://schemas.openxmlformats.org/spreadsheetml/2006/main" count="109" uniqueCount="84">
  <si>
    <t>m</t>
  </si>
  <si>
    <t>m2</t>
  </si>
  <si>
    <t/>
  </si>
  <si>
    <t>kpl.</t>
  </si>
  <si>
    <t>7.1</t>
  </si>
  <si>
    <t>7</t>
  </si>
  <si>
    <t>6.1</t>
  </si>
  <si>
    <t>3</t>
  </si>
  <si>
    <t>2.1</t>
  </si>
  <si>
    <t>2</t>
  </si>
  <si>
    <t>1.1</t>
  </si>
  <si>
    <t>PRACE PROJEKTOWE</t>
  </si>
  <si>
    <t>1</t>
  </si>
  <si>
    <t>Wartość BRUTTO</t>
  </si>
  <si>
    <t>Wartość NETTO</t>
  </si>
  <si>
    <t>Cena jedn. BRUTTO</t>
  </si>
  <si>
    <t>Cena jedn. NETTO</t>
  </si>
  <si>
    <t>Ilość</t>
  </si>
  <si>
    <t>Jed.</t>
  </si>
  <si>
    <t>Opis</t>
  </si>
  <si>
    <t>LP.</t>
  </si>
  <si>
    <t>3.1</t>
  </si>
  <si>
    <t>m3</t>
  </si>
  <si>
    <t>kpl./szt</t>
  </si>
  <si>
    <t>wycena własna</t>
  </si>
  <si>
    <t>KNR-W 2-01 0113-03 9902-01 
KNR 2-21 0101-04</t>
  </si>
  <si>
    <t>KNR-W 2-01 0201-08</t>
  </si>
  <si>
    <t>KNR-W 2-01 0227-02</t>
  </si>
  <si>
    <t>KNR 2-01 0229-02
KNR 2-01 0229-05
KNR 2-01 0229-08</t>
  </si>
  <si>
    <t>3.2</t>
  </si>
  <si>
    <t>3.3</t>
  </si>
  <si>
    <t>4.1</t>
  </si>
  <si>
    <t>4.2</t>
  </si>
  <si>
    <t>4.3</t>
  </si>
  <si>
    <t>4.4</t>
  </si>
  <si>
    <t>4.5</t>
  </si>
  <si>
    <t>4.6</t>
  </si>
  <si>
    <t>KNR 2-31 0101-01
KNR 2-31 0103-04</t>
  </si>
  <si>
    <t>KNR 2-31 0111-03 0111-04</t>
  </si>
  <si>
    <t>5</t>
  </si>
  <si>
    <t>5.1</t>
  </si>
  <si>
    <t>5.2</t>
  </si>
  <si>
    <t>5.3</t>
  </si>
  <si>
    <t>6</t>
  </si>
  <si>
    <t>KNR-W 2-01 0212-02 z.sz 2.3.11 9905-01 
KNR 2-33 0601-01
KNR-W 2-01 0304-02
KNR-W 2-01 0228-01</t>
  </si>
  <si>
    <t>KNR-W 2-25 0102-01
KNR-W 2-25 0102-02
KNR 2-21 0101-04
KNR 2-21 0101-05</t>
  </si>
  <si>
    <t>7.2</t>
  </si>
  <si>
    <t>5.4</t>
  </si>
  <si>
    <t>Rozplantowanie zbędnego urobku na terenach lesnych obejmujące przemieszczenie spycharkami mas ziemnych</t>
  </si>
  <si>
    <t xml:space="preserve">Formowanie i zagęszczanie nasypów o wys. do 3.0 m spycharkami gąsiennicowymi w gruncie kat. III </t>
  </si>
  <si>
    <t>Wykonanie  robót towarzyszących wnikających z realizacji zadania obejmujące przygotowanie zaplecza budowy ( zabudowa i likwidacja obiektów kontenerowych ), czasowe zajęcie terenu; wykonanie i uzgodnienie  dokumentacji powykonawczej z przekazanej Zamawiającemu  oraz uporządkowanie terenu po zakończeniu robót (Oczyszczenie terenu z resztek budowlanych, gruzu i śmieci - wywiezienie zanieczyszczeń samochodami na legalne składowisko odpadów wraz z kosztami utylizacji)</t>
  </si>
  <si>
    <t>WYKONAWSTWO</t>
  </si>
  <si>
    <t>PRACE PROJEKTOWE+WYKONAWSTWO</t>
  </si>
  <si>
    <t>powierzchnia jezdnia, mijanki, sjazdy, place</t>
  </si>
  <si>
    <t>pobocza</t>
  </si>
  <si>
    <t xml:space="preserve">nasypy </t>
  </si>
  <si>
    <t>wykopy</t>
  </si>
  <si>
    <t>liczone ogolnie</t>
  </si>
  <si>
    <t>Profilowanie i zagęszczanie podłoża pod warstwy konstrukcyjne wykonane spycharkami gąsiennicowymi z zagęszczaniem walcem samojezdnym wibracyjnym wraz z robotami ziemnymi w tym profilowaniem skarpy (w tym wykopy oraz formowanie i zagęszczanie nasypów w gruncie kat. II-IV - z zakupem i dowozem gruntu na nasypy oraz utylizacją zbędnego gruntu) budowa drogi</t>
  </si>
  <si>
    <t>Wykonanie podbudowy  z kruszywa łamanego 0/63 równiarką samojezdną z zagęszczeniem walcem statycznym samojezdnym. Grubośc warstwy po zagęszczeniu 20 cm.</t>
  </si>
  <si>
    <t>Rozstaw saczków  co 30m. Szczegół A sączki o szerokości min 50 cm grubość 20 cm. Usytuowane prostopadle do osi drogi.</t>
  </si>
  <si>
    <t>Zabezpieczenie od strony drogi gminnej narzutem kamiennym</t>
  </si>
  <si>
    <t>Roboty ziemne wykonywane koparkami przedsiębiernymi o pojemności łyżki 0.40 m3 w gruncie kat. III z transportem urobku samochodami samowyładowczymi na odległość do 1 km wraz ze zdjęciem humusu</t>
  </si>
  <si>
    <t>KNR 2-31 0204-05 0204-06</t>
  </si>
  <si>
    <t>KNR 2-31 0202-09 0202-10</t>
  </si>
  <si>
    <t xml:space="preserve">KNR 2-31 1101-03 1101-04 </t>
  </si>
  <si>
    <t>Projekt czasowej organizacji ruchu jeśli będzie potrzebny</t>
  </si>
  <si>
    <t>Wykonanie i rozebranie po po zakończeniu prac elementów oznakowania czasowego  - zapewnienie czasowej organizacji ruchu jeśli będzie konieczna</t>
  </si>
  <si>
    <t>Podstawa przyjęcia ceny jedn</t>
  </si>
  <si>
    <t>Wytyczenie elementów przebudowywanej drogi  (w celu określenia ilości wycinki oraz położenia projektowanej infrastruktury) uporządkowanie terenu po robotach wraz z wywiezieniem odpadów samochodem samowyładowczym , oraz wdrożenie projektu czasowej organizacji ruchu jeśli będzie potrzeby)</t>
  </si>
  <si>
    <t xml:space="preserve">Naprawa nawierzchni drogi istniejącej po ewentualnych zniszczeniach , kruszywem łamanym 0/31.5 stabilizowanym mechanicznie, zamiałowanym kruszywem 0-4 mm. Grubość warstwy po zagęszczeniu 5cm </t>
  </si>
  <si>
    <t xml:space="preserve">Wykonanie nawierzchni z kruszywa łamanego 0/31.5 (32 mm) stabilizowanego mechanicznie, rozkładane równiarką samojezdną z zagęszczaniem walcami statycznymi samojezdnymi . Grubość warstwy po zagęszczeniu  10cm </t>
  </si>
  <si>
    <t xml:space="preserve">Wykonanie warstwy mrozochronnej z mieszanki związanej lub gruntu stabilizowanego spoiwem hydraulicznym C1.5/2&lt;4.0 Mpa. Grubość warstwy po zagęszczeniu 30 cm </t>
  </si>
  <si>
    <t>Wykonanie poboczy o szerokości 0.75 m z kruszywa łamanego 0/31.5 (32 mm) stabilizowanego mechanicznie, rozkładane równiarką samojezdną z zagęszczaniem walcami statycznymi samojezdnymi . Grubość warstwy po zagęszczeniu  10cm  i dowiązaniem do stanu istniejącego.</t>
  </si>
  <si>
    <t xml:space="preserve">Budowa przepustu wraz z wykonaniem koniecznych robót ziemnych wykopowych   koparko-spycharką, z odwozem i utylizacja nadmiaru gruntu, zabudową części przelotowej przepustu z rur PEHD 400 z użyciem żurawia, wykonaniem obudowy wlotu i wylotu ( głowic) betonowych zbrojonych zaizolownych przeciwwodnie izolacją bitumiczną , wykonaniem robót ziemnych zasypowych gruntem z wykopu z zagęszczeniem ubijakami mechanicznymi.Na odpowiednio przygotowanym podłożu z podsypki z pospółki gr. min 20 cmSkarpy i dno rowu  w sąsiectwie wylotów umocnione obrukiem d&gt;125mm na podsypce cem-piask z wypełnieniem spoin zaprawą cementową </t>
  </si>
  <si>
    <t xml:space="preserve">Budowa przepustu wraz z wykonaniem koniecznych robót ziemnych wykopowych   koparko-spycharką, z odwozem i utylizacja nadmiaru gruntu, zabudową części przelotowej przepustu z rur PEHD 600 z użyciem żurawia, wykonaniem obudowy wlotu i wylotu ( głowic) betonowych zbrojonych zaizolownych przeciwwodnie izolacją bitumiczną , wykonaniem robót ziemnych zasypowych gruntem z wykopu z zagęszczeniem ubijakami mechanicznymi. Na odpowiednio przygotowanym podłożu z podsypki z pospółki gr. min 20 cm. Skarpy i dno rowu  w sąsiectwie wylotów umocnione obrukiem d&gt;125mm na podsypce cem-piask z wypełnieniem spoin zaprawą cementową </t>
  </si>
  <si>
    <t>Wykonanie wodospustów z ceowników C120 ze stali ocynkowanej  odprowadzających wodę z nawierzchni jezdni i poboczy do rowu otwartego  z wykonaniem koniecznych robót ziemnych z rozplantowaniem gruntu z wykopu, ułożeniem i zagęszczeniem ławy betonowej  z betonu C20/25 grubości min 0,25 m z obustronnymi oporami szerokości min. 0,1 m i wysokości równej długości półki ceownika.</t>
  </si>
  <si>
    <t>analiza indywidualna</t>
  </si>
  <si>
    <t>ROBOTY PRZYGOTOWAWCZE             (razem)</t>
  </si>
  <si>
    <t>ROBOTY ZIEMNE (razem)</t>
  </si>
  <si>
    <t>NAWIERZCHNIA DROGI (razem)</t>
  </si>
  <si>
    <t>BUDOWA PRZEPUSTÓW  I WODOSPUSTÓW ORAZ SĄCZKÓW (razem)</t>
  </si>
  <si>
    <t>OZNAKOWANIE DRÓG (razem)</t>
  </si>
  <si>
    <t>INNE ROBOTY (razem)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</si>
</sst>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sz val="11"/>
      <name val="Calibri"/>
      <family val="2"/>
      <charset val="238"/>
      <scheme val="minor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name val="Arial"/>
      <family val="2"/>
    </font>
    <font>
      <sz val="8"/>
      <name val="Tahoma"/>
      <family val="2"/>
      <charset val="238"/>
    </font>
    <font>
      <b/>
      <sz val="10"/>
      <name val="Arial"/>
      <family val="2"/>
      <charset val="238"/>
    </font>
    <font>
      <b/>
      <sz val="8"/>
      <name val="Tahoma"/>
      <family val="2"/>
      <charset val="238"/>
    </font>
    <font>
      <sz val="8"/>
      <color rgb="FFFF0000"/>
      <name val="Tahoma"/>
      <family val="2"/>
      <charset val="238"/>
    </font>
    <font>
      <sz val="11"/>
      <color rgb="FFFF0000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8"/>
      <color rgb="FFFF0000"/>
      <name val="Tahoma"/>
      <family val="2"/>
      <charset val="238"/>
    </font>
    <font>
      <sz val="8"/>
      <color theme="1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2" fillId="0" borderId="0" xfId="0" applyFont="1"/>
    <xf numFmtId="4" fontId="2" fillId="0" borderId="0" xfId="0" applyNumberFormat="1" applyFont="1"/>
    <xf numFmtId="0" fontId="7" fillId="2" borderId="1" xfId="1" applyFont="1" applyFill="1" applyBorder="1" applyAlignment="1">
      <alignment horizontal="left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" fontId="8" fillId="0" borderId="1" xfId="1" applyNumberFormat="1" applyFont="1" applyBorder="1" applyAlignment="1">
      <alignment vertical="center" wrapText="1"/>
    </xf>
    <xf numFmtId="4" fontId="6" fillId="0" borderId="1" xfId="1" applyNumberFormat="1" applyFont="1" applyBorder="1" applyAlignment="1">
      <alignment vertical="center"/>
    </xf>
    <xf numFmtId="4" fontId="6" fillId="0" borderId="1" xfId="1" applyNumberFormat="1" applyFont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4" fillId="0" borderId="0" xfId="1" applyFont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horizontal="center" vertical="center"/>
    </xf>
    <xf numFmtId="0" fontId="6" fillId="2" borderId="1" xfId="1" applyFont="1" applyFill="1" applyBorder="1" applyAlignment="1">
      <alignment vertical="center" wrapText="1"/>
    </xf>
    <xf numFmtId="4" fontId="6" fillId="2" borderId="1" xfId="1" applyNumberFormat="1" applyFont="1" applyFill="1" applyBorder="1" applyAlignment="1">
      <alignment vertical="center" wrapText="1"/>
    </xf>
    <xf numFmtId="4" fontId="6" fillId="2" borderId="1" xfId="1" applyNumberFormat="1" applyFont="1" applyFill="1" applyBorder="1" applyAlignment="1">
      <alignment vertical="center"/>
    </xf>
    <xf numFmtId="4" fontId="3" fillId="2" borderId="1" xfId="1" applyNumberFormat="1" applyFont="1" applyFill="1" applyBorder="1" applyAlignment="1">
      <alignment vertical="center"/>
    </xf>
    <xf numFmtId="0" fontId="3" fillId="2" borderId="1" xfId="1" applyFont="1" applyFill="1" applyBorder="1" applyAlignment="1">
      <alignment vertical="center"/>
    </xf>
    <xf numFmtId="4" fontId="6" fillId="0" borderId="0" xfId="1" applyNumberFormat="1" applyFont="1" applyAlignment="1">
      <alignment vertical="center"/>
    </xf>
    <xf numFmtId="4" fontId="8" fillId="0" borderId="0" xfId="1" applyNumberFormat="1" applyFont="1" applyAlignment="1">
      <alignment vertical="center"/>
    </xf>
    <xf numFmtId="4" fontId="3" fillId="0" borderId="0" xfId="1" applyNumberFormat="1" applyFont="1" applyAlignment="1">
      <alignment vertical="center"/>
    </xf>
    <xf numFmtId="4" fontId="8" fillId="4" borderId="0" xfId="1" applyNumberFormat="1" applyFont="1" applyFill="1" applyAlignment="1">
      <alignment vertical="center"/>
    </xf>
    <xf numFmtId="4" fontId="9" fillId="0" borderId="0" xfId="1" applyNumberFormat="1" applyFont="1" applyAlignment="1">
      <alignment vertical="center"/>
    </xf>
    <xf numFmtId="4" fontId="14" fillId="0" borderId="0" xfId="1" applyNumberFormat="1" applyFont="1" applyAlignment="1">
      <alignment vertical="center"/>
    </xf>
    <xf numFmtId="0" fontId="0" fillId="0" borderId="0" xfId="0" applyAlignment="1">
      <alignment horizontal="center" vertical="center" wrapText="1"/>
    </xf>
    <xf numFmtId="0" fontId="10" fillId="0" borderId="0" xfId="0" applyFont="1"/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5" fillId="0" borderId="1" xfId="1" applyFont="1" applyBorder="1" applyAlignment="1">
      <alignment vertical="center" wrapText="1"/>
    </xf>
    <xf numFmtId="0" fontId="13" fillId="0" borderId="1" xfId="1" applyFont="1" applyBorder="1" applyAlignment="1">
      <alignment horizontal="center" vertical="center" wrapText="1"/>
    </xf>
    <xf numFmtId="49" fontId="2" fillId="0" borderId="0" xfId="0" applyNumberFormat="1" applyFont="1"/>
    <xf numFmtId="0" fontId="6" fillId="0" borderId="1" xfId="1" applyFont="1" applyBorder="1" applyAlignment="1">
      <alignment horizontal="center" vertical="center"/>
    </xf>
    <xf numFmtId="0" fontId="3" fillId="4" borderId="0" xfId="1" applyFont="1" applyFill="1" applyAlignment="1">
      <alignment horizontal="center" vertical="center" wrapText="1"/>
    </xf>
    <xf numFmtId="49" fontId="7" fillId="3" borderId="2" xfId="1" applyNumberFormat="1" applyFont="1" applyFill="1" applyBorder="1" applyAlignment="1">
      <alignment horizontal="center" vertical="center" wrapText="1"/>
    </xf>
    <xf numFmtId="0" fontId="7" fillId="3" borderId="3" xfId="1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49" fontId="6" fillId="0" borderId="5" xfId="1" applyNumberFormat="1" applyFont="1" applyBorder="1" applyAlignment="1">
      <alignment horizontal="center" vertical="center" wrapText="1"/>
    </xf>
    <xf numFmtId="4" fontId="6" fillId="0" borderId="6" xfId="1" applyNumberFormat="1" applyFont="1" applyBorder="1" applyAlignment="1">
      <alignment vertical="center"/>
    </xf>
    <xf numFmtId="49" fontId="13" fillId="0" borderId="5" xfId="1" applyNumberFormat="1" applyFont="1" applyBorder="1" applyAlignment="1">
      <alignment horizontal="center" vertical="center" wrapText="1"/>
    </xf>
    <xf numFmtId="4" fontId="3" fillId="2" borderId="6" xfId="1" applyNumberFormat="1" applyFont="1" applyFill="1" applyBorder="1" applyAlignment="1">
      <alignment vertical="center"/>
    </xf>
    <xf numFmtId="49" fontId="6" fillId="0" borderId="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8" xfId="1" applyFont="1" applyBorder="1" applyAlignment="1">
      <alignment vertical="center"/>
    </xf>
    <xf numFmtId="4" fontId="4" fillId="0" borderId="8" xfId="1" applyNumberFormat="1" applyFont="1" applyBorder="1" applyAlignment="1">
      <alignment vertical="center"/>
    </xf>
    <xf numFmtId="0" fontId="3" fillId="0" borderId="8" xfId="1" applyFont="1" applyBorder="1" applyAlignment="1">
      <alignment vertical="center"/>
    </xf>
    <xf numFmtId="4" fontId="3" fillId="0" borderId="9" xfId="1" applyNumberFormat="1" applyFont="1" applyBorder="1" applyAlignment="1">
      <alignment vertical="center"/>
    </xf>
    <xf numFmtId="4" fontId="3" fillId="4" borderId="0" xfId="1" applyNumberFormat="1" applyFont="1" applyFill="1" applyAlignment="1">
      <alignment vertical="center"/>
    </xf>
    <xf numFmtId="0" fontId="7" fillId="2" borderId="1" xfId="1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/>
    </xf>
    <xf numFmtId="49" fontId="7" fillId="6" borderId="5" xfId="1" applyNumberFormat="1" applyFont="1" applyFill="1" applyBorder="1" applyAlignment="1">
      <alignment horizontal="center" vertical="center" wrapText="1"/>
    </xf>
    <xf numFmtId="49" fontId="7" fillId="6" borderId="1" xfId="1" applyNumberFormat="1" applyFont="1" applyFill="1" applyBorder="1" applyAlignment="1">
      <alignment horizontal="center" vertical="center" wrapText="1"/>
    </xf>
    <xf numFmtId="0" fontId="8" fillId="6" borderId="1" xfId="1" applyFont="1" applyFill="1" applyBorder="1" applyAlignment="1">
      <alignment vertical="center" wrapText="1"/>
    </xf>
    <xf numFmtId="4" fontId="8" fillId="6" borderId="1" xfId="1" applyNumberFormat="1" applyFont="1" applyFill="1" applyBorder="1" applyAlignment="1">
      <alignment vertical="center" wrapText="1"/>
    </xf>
    <xf numFmtId="4" fontId="8" fillId="6" borderId="1" xfId="1" applyNumberFormat="1" applyFont="1" applyFill="1" applyBorder="1" applyAlignment="1">
      <alignment vertical="center"/>
    </xf>
    <xf numFmtId="4" fontId="8" fillId="6" borderId="6" xfId="1" applyNumberFormat="1" applyFont="1" applyFill="1" applyBorder="1" applyAlignment="1">
      <alignment vertical="center"/>
    </xf>
    <xf numFmtId="0" fontId="13" fillId="6" borderId="1" xfId="1" applyFont="1" applyFill="1" applyBorder="1" applyAlignment="1">
      <alignment horizontal="center" vertical="center" wrapText="1"/>
    </xf>
    <xf numFmtId="0" fontId="7" fillId="6" borderId="1" xfId="1" applyFont="1" applyFill="1" applyBorder="1" applyAlignment="1">
      <alignment vertical="center" wrapText="1"/>
    </xf>
    <xf numFmtId="49" fontId="13" fillId="6" borderId="1" xfId="1" applyNumberFormat="1" applyFont="1" applyFill="1" applyBorder="1" applyAlignment="1">
      <alignment horizontal="center" vertical="center" wrapText="1"/>
    </xf>
    <xf numFmtId="0" fontId="6" fillId="6" borderId="1" xfId="1" applyFont="1" applyFill="1" applyBorder="1" applyAlignment="1">
      <alignment vertical="center" wrapText="1"/>
    </xf>
    <xf numFmtId="0" fontId="7" fillId="6" borderId="1" xfId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colors>
    <mruColors>
      <color rgb="FFFFD966"/>
      <color rgb="FFFF66FF"/>
      <color rgb="FFCCFFCC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tabSelected="1" zoomScale="130" zoomScaleNormal="130" workbookViewId="0">
      <pane ySplit="1" topLeftCell="A20" activePane="bottomLeft" state="frozen"/>
      <selection pane="bottomLeft" activeCell="K23" sqref="K23"/>
    </sheetView>
  </sheetViews>
  <sheetFormatPr defaultRowHeight="15" x14ac:dyDescent="0.25"/>
  <cols>
    <col min="1" max="1" width="3.28515625" style="31" customWidth="1"/>
    <col min="2" max="2" width="10.42578125" style="1" customWidth="1"/>
    <col min="3" max="3" width="34.42578125" customWidth="1"/>
    <col min="4" max="4" width="4" customWidth="1"/>
    <col min="5" max="5" width="7.85546875" bestFit="1" customWidth="1"/>
    <col min="6" max="6" width="10.85546875" bestFit="1" customWidth="1"/>
    <col min="7" max="7" width="8.85546875" bestFit="1" customWidth="1"/>
    <col min="8" max="9" width="11.85546875" bestFit="1" customWidth="1"/>
    <col min="10" max="10" width="18.28515625" customWidth="1"/>
    <col min="13" max="13" width="27.140625" hidden="1" customWidth="1"/>
    <col min="14" max="16" width="0" hidden="1" customWidth="1"/>
  </cols>
  <sheetData>
    <row r="1" spans="1:17" ht="38.25" x14ac:dyDescent="0.25">
      <c r="A1" s="34" t="s">
        <v>20</v>
      </c>
      <c r="B1" s="35" t="s">
        <v>68</v>
      </c>
      <c r="C1" s="35" t="s">
        <v>19</v>
      </c>
      <c r="D1" s="35" t="s">
        <v>18</v>
      </c>
      <c r="E1" s="36" t="s">
        <v>17</v>
      </c>
      <c r="F1" s="36" t="s">
        <v>16</v>
      </c>
      <c r="G1" s="36" t="s">
        <v>15</v>
      </c>
      <c r="H1" s="36" t="s">
        <v>14</v>
      </c>
      <c r="I1" s="37" t="s">
        <v>13</v>
      </c>
      <c r="J1" s="33"/>
      <c r="L1" s="9"/>
    </row>
    <row r="2" spans="1:17" x14ac:dyDescent="0.25">
      <c r="A2" s="53" t="s">
        <v>12</v>
      </c>
      <c r="B2" s="54"/>
      <c r="C2" s="63" t="s">
        <v>11</v>
      </c>
      <c r="D2" s="55" t="s">
        <v>3</v>
      </c>
      <c r="E2" s="56">
        <v>1</v>
      </c>
      <c r="F2" s="57">
        <v>0</v>
      </c>
      <c r="G2" s="57">
        <f>G3</f>
        <v>0</v>
      </c>
      <c r="H2" s="57">
        <f>SUM(H3:H3)</f>
        <v>0</v>
      </c>
      <c r="I2" s="58">
        <f>I3</f>
        <v>0</v>
      </c>
      <c r="J2" s="20"/>
    </row>
    <row r="3" spans="1:17" ht="21" x14ac:dyDescent="0.25">
      <c r="A3" s="38" t="s">
        <v>10</v>
      </c>
      <c r="B3" s="4" t="s">
        <v>24</v>
      </c>
      <c r="C3" s="8" t="s">
        <v>66</v>
      </c>
      <c r="D3" s="8" t="s">
        <v>3</v>
      </c>
      <c r="E3" s="7">
        <v>1</v>
      </c>
      <c r="F3" s="6">
        <v>0</v>
      </c>
      <c r="G3" s="6">
        <f t="shared" ref="G3:G9" si="0">F3*1.23</f>
        <v>0</v>
      </c>
      <c r="H3" s="6">
        <f>F3*E3</f>
        <v>0</v>
      </c>
      <c r="I3" s="39">
        <f>G3*E3</f>
        <v>0</v>
      </c>
      <c r="J3" s="17"/>
    </row>
    <row r="4" spans="1:17" ht="25.5" x14ac:dyDescent="0.25">
      <c r="A4" s="53" t="s">
        <v>9</v>
      </c>
      <c r="B4" s="54"/>
      <c r="C4" s="63" t="s">
        <v>78</v>
      </c>
      <c r="D4" s="55" t="s">
        <v>0</v>
      </c>
      <c r="E4" s="56">
        <v>580.57000000000005</v>
      </c>
      <c r="F4" s="57">
        <f>F5</f>
        <v>0</v>
      </c>
      <c r="G4" s="57">
        <f t="shared" si="0"/>
        <v>0</v>
      </c>
      <c r="H4" s="57">
        <f>H5</f>
        <v>0</v>
      </c>
      <c r="I4" s="58">
        <f>I5</f>
        <v>0</v>
      </c>
      <c r="J4" s="18"/>
    </row>
    <row r="5" spans="1:17" ht="84" x14ac:dyDescent="0.25">
      <c r="A5" s="38" t="s">
        <v>8</v>
      </c>
      <c r="B5" s="4" t="s">
        <v>25</v>
      </c>
      <c r="C5" s="8" t="s">
        <v>69</v>
      </c>
      <c r="D5" s="8" t="s">
        <v>0</v>
      </c>
      <c r="E5" s="5">
        <v>580.57000000000005</v>
      </c>
      <c r="F5" s="6">
        <v>0</v>
      </c>
      <c r="G5" s="6">
        <f t="shared" si="0"/>
        <v>0</v>
      </c>
      <c r="H5" s="6">
        <f>E5*F5</f>
        <v>0</v>
      </c>
      <c r="I5" s="39">
        <f>G5*E5</f>
        <v>0</v>
      </c>
      <c r="J5" s="17"/>
      <c r="K5" s="51"/>
      <c r="L5" s="23"/>
      <c r="M5" s="23" t="s">
        <v>53</v>
      </c>
      <c r="N5" s="23" t="s">
        <v>54</v>
      </c>
      <c r="O5" s="23" t="s">
        <v>55</v>
      </c>
      <c r="P5" s="28" t="s">
        <v>56</v>
      </c>
    </row>
    <row r="6" spans="1:17" x14ac:dyDescent="0.25">
      <c r="A6" s="53" t="s">
        <v>7</v>
      </c>
      <c r="B6" s="54"/>
      <c r="C6" s="63" t="s">
        <v>79</v>
      </c>
      <c r="D6" s="55" t="s">
        <v>22</v>
      </c>
      <c r="E6" s="56">
        <v>1809</v>
      </c>
      <c r="F6" s="57">
        <f>SUM(F7:F9)</f>
        <v>0</v>
      </c>
      <c r="G6" s="57">
        <f t="shared" si="0"/>
        <v>0</v>
      </c>
      <c r="H6" s="57">
        <f>SUM(H7:H9)</f>
        <v>0</v>
      </c>
      <c r="I6" s="58">
        <f>SUM(I7:I9)</f>
        <v>0</v>
      </c>
      <c r="J6" s="18"/>
      <c r="K6" s="51"/>
      <c r="L6" s="11"/>
      <c r="M6" s="11">
        <v>2138</v>
      </c>
      <c r="N6" s="11">
        <v>873</v>
      </c>
      <c r="O6" s="11">
        <v>266</v>
      </c>
      <c r="P6" s="1">
        <v>1277</v>
      </c>
    </row>
    <row r="7" spans="1:17" ht="52.5" x14ac:dyDescent="0.25">
      <c r="A7" s="38" t="s">
        <v>21</v>
      </c>
      <c r="B7" s="4" t="s">
        <v>26</v>
      </c>
      <c r="C7" s="8" t="s">
        <v>62</v>
      </c>
      <c r="D7" s="8" t="s">
        <v>22</v>
      </c>
      <c r="E7" s="7">
        <v>1543</v>
      </c>
      <c r="F7" s="6">
        <v>0</v>
      </c>
      <c r="G7" s="6">
        <f t="shared" si="0"/>
        <v>0</v>
      </c>
      <c r="H7" s="6">
        <f>E7*F7</f>
        <v>0</v>
      </c>
      <c r="I7" s="39">
        <f>G7*E7</f>
        <v>0</v>
      </c>
      <c r="J7" s="17"/>
      <c r="K7" s="25"/>
      <c r="L7" s="26"/>
      <c r="M7" s="27">
        <f>3.5*E4</f>
        <v>2031.9950000000001</v>
      </c>
      <c r="N7" s="27">
        <f>0.75*E4*0.75*2</f>
        <v>653.14125000000001</v>
      </c>
      <c r="O7" s="11"/>
      <c r="P7" s="24"/>
    </row>
    <row r="8" spans="1:17" ht="31.5" x14ac:dyDescent="0.25">
      <c r="A8" s="38" t="s">
        <v>29</v>
      </c>
      <c r="B8" s="4" t="s">
        <v>27</v>
      </c>
      <c r="C8" s="8" t="s">
        <v>49</v>
      </c>
      <c r="D8" s="8" t="s">
        <v>22</v>
      </c>
      <c r="E8" s="7">
        <v>266</v>
      </c>
      <c r="F8" s="6">
        <v>0</v>
      </c>
      <c r="G8" s="6">
        <f t="shared" si="0"/>
        <v>0</v>
      </c>
      <c r="H8" s="6">
        <f>F8*E8</f>
        <v>0</v>
      </c>
      <c r="I8" s="39">
        <f>G8*E8</f>
        <v>0</v>
      </c>
      <c r="J8" s="17"/>
      <c r="K8" s="26"/>
      <c r="L8" s="11"/>
      <c r="M8" s="27" t="s">
        <v>57</v>
      </c>
      <c r="N8" s="11"/>
      <c r="O8" s="26"/>
      <c r="P8" s="24"/>
      <c r="Q8" s="52"/>
    </row>
    <row r="9" spans="1:17" ht="63" x14ac:dyDescent="0.25">
      <c r="A9" s="38" t="s">
        <v>30</v>
      </c>
      <c r="B9" s="4" t="s">
        <v>28</v>
      </c>
      <c r="C9" s="8" t="s">
        <v>48</v>
      </c>
      <c r="D9" s="8" t="s">
        <v>22</v>
      </c>
      <c r="E9" s="7">
        <v>1277</v>
      </c>
      <c r="F9" s="6">
        <v>0</v>
      </c>
      <c r="G9" s="6">
        <f t="shared" si="0"/>
        <v>0</v>
      </c>
      <c r="H9" s="6">
        <f>F9*E9</f>
        <v>0</v>
      </c>
      <c r="I9" s="39">
        <f>G9*E9</f>
        <v>0</v>
      </c>
      <c r="J9" s="17"/>
      <c r="K9" s="26"/>
      <c r="L9" s="11"/>
      <c r="M9" s="11"/>
      <c r="N9" s="11"/>
      <c r="O9" s="26"/>
      <c r="P9" s="24"/>
      <c r="Q9" s="52"/>
    </row>
    <row r="10" spans="1:17" x14ac:dyDescent="0.25">
      <c r="A10" s="53">
        <v>4</v>
      </c>
      <c r="B10" s="59"/>
      <c r="C10" s="63" t="s">
        <v>80</v>
      </c>
      <c r="D10" s="55" t="s">
        <v>1</v>
      </c>
      <c r="E10" s="56">
        <v>2138</v>
      </c>
      <c r="F10" s="57">
        <f>H10/E10</f>
        <v>0</v>
      </c>
      <c r="G10" s="57">
        <f>I10/E10</f>
        <v>0</v>
      </c>
      <c r="H10" s="57">
        <f>SUM(H11:H16)</f>
        <v>0</v>
      </c>
      <c r="I10" s="58">
        <f>SUM(I11:I16)</f>
        <v>0</v>
      </c>
      <c r="J10" s="18"/>
      <c r="K10" s="11"/>
      <c r="L10" s="11"/>
      <c r="M10" s="11"/>
      <c r="N10" s="11"/>
      <c r="O10" s="26"/>
      <c r="P10" s="24"/>
      <c r="Q10" s="52"/>
    </row>
    <row r="11" spans="1:17" ht="52.5" x14ac:dyDescent="0.25">
      <c r="A11" s="40" t="s">
        <v>31</v>
      </c>
      <c r="B11" s="30" t="s">
        <v>65</v>
      </c>
      <c r="C11" s="8" t="s">
        <v>70</v>
      </c>
      <c r="D11" s="8" t="s">
        <v>1</v>
      </c>
      <c r="E11" s="7">
        <v>52.5</v>
      </c>
      <c r="F11" s="6">
        <v>0</v>
      </c>
      <c r="G11" s="6">
        <f t="shared" ref="G11:G16" si="1">F11*1.23</f>
        <v>0</v>
      </c>
      <c r="H11" s="6">
        <f>E11*F11</f>
        <v>0</v>
      </c>
      <c r="I11" s="39">
        <f>E11*G11</f>
        <v>0</v>
      </c>
      <c r="J11" s="17"/>
      <c r="K11" s="11"/>
      <c r="L11" s="11"/>
      <c r="M11" s="11"/>
      <c r="N11" s="11"/>
      <c r="O11" s="11"/>
    </row>
    <row r="12" spans="1:17" ht="94.5" x14ac:dyDescent="0.25">
      <c r="A12" s="40" t="s">
        <v>32</v>
      </c>
      <c r="B12" s="4" t="s">
        <v>37</v>
      </c>
      <c r="C12" s="8" t="s">
        <v>58</v>
      </c>
      <c r="D12" s="8" t="s">
        <v>1</v>
      </c>
      <c r="E12" s="7">
        <v>3995.8240000000005</v>
      </c>
      <c r="F12" s="6">
        <v>0</v>
      </c>
      <c r="G12" s="6">
        <f t="shared" si="1"/>
        <v>0</v>
      </c>
      <c r="H12" s="6">
        <f>E12*F12</f>
        <v>0</v>
      </c>
      <c r="I12" s="39">
        <f>G12*E12</f>
        <v>0</v>
      </c>
      <c r="J12" s="17"/>
      <c r="K12" s="10"/>
    </row>
    <row r="13" spans="1:17" ht="63" x14ac:dyDescent="0.25">
      <c r="A13" s="40" t="s">
        <v>33</v>
      </c>
      <c r="B13" s="4" t="s">
        <v>63</v>
      </c>
      <c r="C13" s="8" t="s">
        <v>71</v>
      </c>
      <c r="D13" s="8" t="s">
        <v>1</v>
      </c>
      <c r="E13" s="7">
        <v>2138</v>
      </c>
      <c r="F13" s="6">
        <v>0</v>
      </c>
      <c r="G13" s="6">
        <f t="shared" si="1"/>
        <v>0</v>
      </c>
      <c r="H13" s="6">
        <f>F13*E13</f>
        <v>0</v>
      </c>
      <c r="I13" s="39">
        <f>G13*E13</f>
        <v>0</v>
      </c>
      <c r="J13" s="17"/>
      <c r="K13" s="10"/>
    </row>
    <row r="14" spans="1:17" ht="42" x14ac:dyDescent="0.25">
      <c r="A14" s="40" t="s">
        <v>34</v>
      </c>
      <c r="B14" s="4" t="s">
        <v>63</v>
      </c>
      <c r="C14" s="8" t="s">
        <v>59</v>
      </c>
      <c r="D14" s="8" t="s">
        <v>1</v>
      </c>
      <c r="E14" s="7">
        <v>3299.1400000000003</v>
      </c>
      <c r="F14" s="6">
        <v>0</v>
      </c>
      <c r="G14" s="6">
        <f t="shared" si="1"/>
        <v>0</v>
      </c>
      <c r="H14" s="6">
        <f>F14*E14</f>
        <v>0</v>
      </c>
      <c r="I14" s="39">
        <f>G14*E14</f>
        <v>0</v>
      </c>
      <c r="J14" s="17"/>
      <c r="K14" s="10"/>
    </row>
    <row r="15" spans="1:17" ht="42" x14ac:dyDescent="0.25">
      <c r="A15" s="40" t="s">
        <v>35</v>
      </c>
      <c r="B15" s="4" t="s">
        <v>38</v>
      </c>
      <c r="C15" s="29" t="s">
        <v>72</v>
      </c>
      <c r="D15" s="8" t="s">
        <v>1</v>
      </c>
      <c r="E15" s="7">
        <v>3995.8240000000005</v>
      </c>
      <c r="F15" s="6">
        <v>0</v>
      </c>
      <c r="G15" s="6">
        <f t="shared" si="1"/>
        <v>0</v>
      </c>
      <c r="H15" s="6">
        <f>E15*F15</f>
        <v>0</v>
      </c>
      <c r="I15" s="39">
        <f>G15*E15</f>
        <v>0</v>
      </c>
      <c r="J15" s="17"/>
      <c r="K15" s="10"/>
    </row>
    <row r="16" spans="1:17" ht="73.5" x14ac:dyDescent="0.25">
      <c r="A16" s="40" t="s">
        <v>36</v>
      </c>
      <c r="B16" s="4" t="s">
        <v>64</v>
      </c>
      <c r="C16" s="8" t="s">
        <v>73</v>
      </c>
      <c r="D16" s="8" t="s">
        <v>1</v>
      </c>
      <c r="E16" s="7">
        <v>870.85500000000002</v>
      </c>
      <c r="F16" s="6">
        <v>0</v>
      </c>
      <c r="G16" s="6">
        <f t="shared" si="1"/>
        <v>0</v>
      </c>
      <c r="H16" s="6">
        <f>E16*F16</f>
        <v>0</v>
      </c>
      <c r="I16" s="39">
        <f>G16*E16</f>
        <v>0</v>
      </c>
      <c r="J16" s="17"/>
      <c r="K16" s="10"/>
    </row>
    <row r="17" spans="1:10" ht="38.25" x14ac:dyDescent="0.25">
      <c r="A17" s="53" t="s">
        <v>39</v>
      </c>
      <c r="B17" s="61"/>
      <c r="C17" s="63" t="s">
        <v>81</v>
      </c>
      <c r="D17" s="55" t="s">
        <v>3</v>
      </c>
      <c r="E17" s="56">
        <v>2</v>
      </c>
      <c r="F17" s="57">
        <f>G17/E17</f>
        <v>0</v>
      </c>
      <c r="G17" s="57">
        <f>I17/E17</f>
        <v>0</v>
      </c>
      <c r="H17" s="57">
        <f>SUM(H18:H21)</f>
        <v>0</v>
      </c>
      <c r="I17" s="58">
        <f>SUM(I18:I21)</f>
        <v>0</v>
      </c>
      <c r="J17" s="22"/>
    </row>
    <row r="18" spans="1:10" ht="168" x14ac:dyDescent="0.25">
      <c r="A18" s="38" t="s">
        <v>40</v>
      </c>
      <c r="B18" s="4" t="s">
        <v>44</v>
      </c>
      <c r="C18" s="8" t="s">
        <v>75</v>
      </c>
      <c r="D18" s="8" t="s">
        <v>3</v>
      </c>
      <c r="E18" s="7">
        <v>1</v>
      </c>
      <c r="F18" s="6">
        <v>0</v>
      </c>
      <c r="G18" s="6">
        <f>F18*1.23</f>
        <v>0</v>
      </c>
      <c r="H18" s="6">
        <f>E18*F18</f>
        <v>0</v>
      </c>
      <c r="I18" s="39">
        <f>E18*G18</f>
        <v>0</v>
      </c>
      <c r="J18" s="21"/>
    </row>
    <row r="19" spans="1:10" ht="168" x14ac:dyDescent="0.25">
      <c r="A19" s="38" t="s">
        <v>41</v>
      </c>
      <c r="B19" s="4" t="s">
        <v>44</v>
      </c>
      <c r="C19" s="8" t="s">
        <v>74</v>
      </c>
      <c r="D19" s="8" t="s">
        <v>3</v>
      </c>
      <c r="E19" s="7">
        <v>1</v>
      </c>
      <c r="F19" s="6">
        <v>0</v>
      </c>
      <c r="G19" s="6">
        <f>F19*1.23</f>
        <v>0</v>
      </c>
      <c r="H19" s="6">
        <f>E19*F19</f>
        <v>0</v>
      </c>
      <c r="I19" s="39">
        <f>E19*G19</f>
        <v>0</v>
      </c>
      <c r="J19" s="21"/>
    </row>
    <row r="20" spans="1:10" ht="94.5" x14ac:dyDescent="0.25">
      <c r="A20" s="38" t="s">
        <v>42</v>
      </c>
      <c r="B20" s="4" t="s">
        <v>24</v>
      </c>
      <c r="C20" s="8" t="s">
        <v>76</v>
      </c>
      <c r="D20" s="8" t="s">
        <v>3</v>
      </c>
      <c r="E20" s="7">
        <v>12</v>
      </c>
      <c r="F20" s="6">
        <v>0</v>
      </c>
      <c r="G20" s="6">
        <f>F20*1.23</f>
        <v>0</v>
      </c>
      <c r="H20" s="6">
        <f>E20*F20</f>
        <v>0</v>
      </c>
      <c r="I20" s="39">
        <f>E20*G20</f>
        <v>0</v>
      </c>
      <c r="J20" s="17"/>
    </row>
    <row r="21" spans="1:10" ht="31.5" x14ac:dyDescent="0.25">
      <c r="A21" s="38" t="s">
        <v>47</v>
      </c>
      <c r="B21" s="4" t="s">
        <v>24</v>
      </c>
      <c r="C21" s="8" t="s">
        <v>60</v>
      </c>
      <c r="D21" s="8" t="s">
        <v>23</v>
      </c>
      <c r="E21" s="7">
        <v>20</v>
      </c>
      <c r="F21" s="6">
        <v>0</v>
      </c>
      <c r="G21" s="6">
        <f>F21*1.23</f>
        <v>0</v>
      </c>
      <c r="H21" s="6">
        <f>E21*F21</f>
        <v>0</v>
      </c>
      <c r="I21" s="39">
        <f>E21*G21</f>
        <v>0</v>
      </c>
      <c r="J21" s="17"/>
    </row>
    <row r="22" spans="1:10" x14ac:dyDescent="0.25">
      <c r="A22" s="53" t="s">
        <v>43</v>
      </c>
      <c r="B22" s="54"/>
      <c r="C22" s="60" t="s">
        <v>82</v>
      </c>
      <c r="D22" s="62" t="s">
        <v>3</v>
      </c>
      <c r="E22" s="57">
        <v>1</v>
      </c>
      <c r="F22" s="57">
        <f>F23</f>
        <v>0</v>
      </c>
      <c r="G22" s="57">
        <f>I22/E22</f>
        <v>0</v>
      </c>
      <c r="H22" s="57">
        <f>SUM(H23:H23)</f>
        <v>0</v>
      </c>
      <c r="I22" s="58">
        <f>SUM(I23:I23)</f>
        <v>0</v>
      </c>
      <c r="J22" s="18"/>
    </row>
    <row r="23" spans="1:10" ht="42" x14ac:dyDescent="0.25">
      <c r="A23" s="38" t="s">
        <v>6</v>
      </c>
      <c r="B23" s="4" t="s">
        <v>24</v>
      </c>
      <c r="C23" s="8" t="s">
        <v>67</v>
      </c>
      <c r="D23" s="8" t="s">
        <v>3</v>
      </c>
      <c r="E23" s="6">
        <v>1</v>
      </c>
      <c r="F23" s="6">
        <v>0</v>
      </c>
      <c r="G23" s="6">
        <f>F23*1.23</f>
        <v>0</v>
      </c>
      <c r="H23" s="6">
        <f>F23*E23</f>
        <v>0</v>
      </c>
      <c r="I23" s="39">
        <f>G23*E23</f>
        <v>0</v>
      </c>
      <c r="J23" s="17"/>
    </row>
    <row r="24" spans="1:10" x14ac:dyDescent="0.25">
      <c r="A24" s="53" t="s">
        <v>5</v>
      </c>
      <c r="B24" s="54"/>
      <c r="C24" s="60" t="s">
        <v>83</v>
      </c>
      <c r="D24" s="62" t="s">
        <v>3</v>
      </c>
      <c r="E24" s="56">
        <v>1</v>
      </c>
      <c r="F24" s="57">
        <f>F25+F26</f>
        <v>0</v>
      </c>
      <c r="G24" s="57">
        <f>I24/E24</f>
        <v>0</v>
      </c>
      <c r="H24" s="57">
        <f>H25+H26</f>
        <v>0</v>
      </c>
      <c r="I24" s="58">
        <f>SUM(I25:I26)</f>
        <v>0</v>
      </c>
      <c r="J24" s="18"/>
    </row>
    <row r="25" spans="1:10" ht="126" x14ac:dyDescent="0.25">
      <c r="A25" s="38" t="s">
        <v>4</v>
      </c>
      <c r="B25" s="4" t="s">
        <v>45</v>
      </c>
      <c r="C25" s="8" t="s">
        <v>50</v>
      </c>
      <c r="D25" s="8" t="s">
        <v>3</v>
      </c>
      <c r="E25" s="7">
        <v>1</v>
      </c>
      <c r="F25" s="6">
        <v>0</v>
      </c>
      <c r="G25" s="6">
        <f>F25*1.23</f>
        <v>0</v>
      </c>
      <c r="H25" s="6">
        <f>F25*E25</f>
        <v>0</v>
      </c>
      <c r="I25" s="39">
        <f>G25*E25</f>
        <v>0</v>
      </c>
      <c r="J25" s="17"/>
    </row>
    <row r="26" spans="1:10" ht="21" x14ac:dyDescent="0.25">
      <c r="A26" s="38" t="s">
        <v>46</v>
      </c>
      <c r="B26" s="4" t="s">
        <v>77</v>
      </c>
      <c r="C26" s="8" t="s">
        <v>61</v>
      </c>
      <c r="D26" s="8" t="s">
        <v>3</v>
      </c>
      <c r="E26" s="7">
        <v>1</v>
      </c>
      <c r="F26" s="6">
        <v>0</v>
      </c>
      <c r="G26" s="6">
        <f>F26*1.23</f>
        <v>0</v>
      </c>
      <c r="H26" s="6">
        <f>F26*E26</f>
        <v>0</v>
      </c>
      <c r="I26" s="39">
        <f>G26*E26</f>
        <v>0</v>
      </c>
      <c r="J26" s="17"/>
    </row>
    <row r="27" spans="1:10" x14ac:dyDescent="0.25">
      <c r="A27" s="38"/>
      <c r="B27" s="4"/>
      <c r="C27" s="3" t="s">
        <v>51</v>
      </c>
      <c r="D27" s="12"/>
      <c r="E27" s="13"/>
      <c r="F27" s="14"/>
      <c r="G27" s="14"/>
      <c r="H27" s="15">
        <f>H4+H6+H10+H17+H22+H24</f>
        <v>0</v>
      </c>
      <c r="I27" s="41">
        <f>I4+I6+I10+I17+I22+I24</f>
        <v>0</v>
      </c>
      <c r="J27" s="49"/>
    </row>
    <row r="28" spans="1:10" x14ac:dyDescent="0.25">
      <c r="A28" s="42" t="s">
        <v>2</v>
      </c>
      <c r="B28" s="32"/>
      <c r="C28" s="50" t="s">
        <v>52</v>
      </c>
      <c r="D28" s="50"/>
      <c r="E28" s="16"/>
      <c r="F28" s="16"/>
      <c r="G28" s="15"/>
      <c r="H28" s="15">
        <f>H27+H2</f>
        <v>0</v>
      </c>
      <c r="I28" s="41">
        <f>I27+I2</f>
        <v>0</v>
      </c>
      <c r="J28" s="49"/>
    </row>
    <row r="29" spans="1:10" ht="15.75" thickBot="1" x14ac:dyDescent="0.3">
      <c r="A29" s="43"/>
      <c r="B29" s="44"/>
      <c r="C29" s="45"/>
      <c r="D29" s="45"/>
      <c r="E29" s="46"/>
      <c r="F29" s="47"/>
      <c r="G29" s="47"/>
      <c r="H29" s="47"/>
      <c r="I29" s="48"/>
      <c r="J29" s="19"/>
    </row>
    <row r="30" spans="1:10" x14ac:dyDescent="0.25">
      <c r="E30" s="1"/>
      <c r="F30" s="1"/>
      <c r="G30" s="1"/>
      <c r="H30" s="1"/>
      <c r="I30" s="2"/>
      <c r="J30" s="2"/>
    </row>
    <row r="31" spans="1:10" x14ac:dyDescent="0.25">
      <c r="E31" s="1"/>
      <c r="F31" s="1"/>
      <c r="G31" s="1"/>
      <c r="H31" s="1"/>
      <c r="I31" s="1"/>
      <c r="J31" s="1"/>
    </row>
    <row r="32" spans="1:10" x14ac:dyDescent="0.25">
      <c r="E32" s="1"/>
      <c r="F32" s="1"/>
      <c r="G32" s="1"/>
      <c r="H32" s="1"/>
      <c r="I32" s="1"/>
      <c r="J32" s="1"/>
    </row>
    <row r="33" spans="5:10" x14ac:dyDescent="0.25">
      <c r="E33" s="1"/>
      <c r="F33" s="1"/>
      <c r="G33" s="1"/>
      <c r="H33" s="2"/>
      <c r="I33" s="1"/>
      <c r="J33" s="1"/>
    </row>
    <row r="34" spans="5:10" x14ac:dyDescent="0.25">
      <c r="E34" s="1"/>
      <c r="F34" s="1"/>
      <c r="G34" s="1"/>
      <c r="H34" s="1"/>
      <c r="I34" s="1"/>
      <c r="J34" s="1"/>
    </row>
    <row r="35" spans="5:10" x14ac:dyDescent="0.25">
      <c r="E35" s="1"/>
      <c r="F35" s="1"/>
      <c r="G35" s="1"/>
      <c r="H35" s="1"/>
      <c r="I35" s="1"/>
      <c r="J35" s="1"/>
    </row>
    <row r="36" spans="5:10" x14ac:dyDescent="0.25">
      <c r="E36" s="1"/>
      <c r="F36" s="1"/>
      <c r="G36" s="1"/>
      <c r="H36" s="1"/>
      <c r="I36" s="1"/>
      <c r="J36" s="1"/>
    </row>
    <row r="37" spans="5:10" x14ac:dyDescent="0.25">
      <c r="E37" s="1"/>
      <c r="F37" s="1"/>
      <c r="G37" s="1"/>
      <c r="H37" s="1"/>
      <c r="I37" s="1"/>
      <c r="J37" s="1"/>
    </row>
    <row r="38" spans="5:10" x14ac:dyDescent="0.25">
      <c r="E38" s="1"/>
      <c r="F38" s="1"/>
      <c r="G38" s="1"/>
      <c r="H38" s="1"/>
      <c r="I38" s="1"/>
      <c r="J38" s="1"/>
    </row>
  </sheetData>
  <mergeCells count="3">
    <mergeCell ref="C28:D28"/>
    <mergeCell ref="K5:K6"/>
    <mergeCell ref="Q8:Q10"/>
  </mergeCells>
  <phoneticPr fontId="1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droga leśna nr 19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Tarnawski</dc:creator>
  <cp:lastModifiedBy>Łukasz Mikołajczyk (Nadl. Krzeszowice)</cp:lastModifiedBy>
  <cp:lastPrinted>2022-08-17T18:31:16Z</cp:lastPrinted>
  <dcterms:created xsi:type="dcterms:W3CDTF">2018-04-02T18:57:43Z</dcterms:created>
  <dcterms:modified xsi:type="dcterms:W3CDTF">2023-04-14T08:56:50Z</dcterms:modified>
</cp:coreProperties>
</file>