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r\Desktop\sprzatanie\SWZ z załącznikami\"/>
    </mc:Choice>
  </mc:AlternateContent>
  <bookViews>
    <workbookView xWindow="0" yWindow="0" windowWidth="23040" windowHeight="9384" tabRatio="860" firstSheet="3" activeTab="12"/>
  </bookViews>
  <sheets>
    <sheet name="Arkusz1" sheetId="1" state="hidden" r:id="rId1"/>
    <sheet name="Arkusz2" sheetId="2" state="hidden" r:id="rId2"/>
    <sheet name="Sędziszów" sheetId="4" state="hidden" r:id="rId3"/>
    <sheet name="Zadanie 1" sheetId="29" r:id="rId4"/>
    <sheet name="Zadanie 2" sheetId="5" r:id="rId5"/>
    <sheet name="Zadanie 3" sheetId="27" r:id="rId6"/>
    <sheet name="Zadanie 4" sheetId="34" r:id="rId7"/>
    <sheet name="Zadanie 5" sheetId="23" r:id="rId8"/>
    <sheet name="Zadanie 6" sheetId="26" r:id="rId9"/>
    <sheet name="Zadanie 7" sheetId="8" r:id="rId10"/>
    <sheet name="Zadanie 8" sheetId="28" r:id="rId11"/>
    <sheet name="Zadanie 9" sheetId="19" r:id="rId12"/>
    <sheet name="Podsumowanie" sheetId="11" r:id="rId13"/>
  </sheets>
  <definedNames>
    <definedName name="_xlnm.Print_Area" localSheetId="12">Podsumowanie!$A$1:$H$16</definedName>
    <definedName name="_xlnm.Print_Area" localSheetId="2">Sędziszów!$A$1:$R$34</definedName>
    <definedName name="_xlnm.Print_Area" localSheetId="3">'Zadanie 1'!$A$1:$AC$32</definedName>
    <definedName name="_xlnm.Print_Area" localSheetId="4">'Zadanie 2'!$A$1:$AC$34</definedName>
    <definedName name="_xlnm.Print_Area" localSheetId="5">'Zadanie 3'!$A$1:$AC$34</definedName>
    <definedName name="_xlnm.Print_Area" localSheetId="6">'Zadanie 4'!$A$1:$AC$33</definedName>
    <definedName name="_xlnm.Print_Area" localSheetId="7">'Zadanie 5'!$A$1:$AC$33</definedName>
    <definedName name="_xlnm.Print_Area" localSheetId="8">'Zadanie 6'!$A$1:$AC$33</definedName>
    <definedName name="_xlnm.Print_Area" localSheetId="9">'Zadanie 7'!$A$1:$AC$30</definedName>
    <definedName name="_xlnm.Print_Area" localSheetId="10">'Zadanie 8'!$A$1:$AC$30</definedName>
    <definedName name="_xlnm.Print_Area" localSheetId="11">'Zadanie 9'!$A$1:$AC$32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8" l="1"/>
  <c r="E13" i="8"/>
  <c r="E13" i="28" l="1"/>
  <c r="E13" i="5" l="1"/>
  <c r="E13" i="27" l="1"/>
  <c r="E12" i="8" l="1"/>
  <c r="E12" i="34"/>
  <c r="E12" i="23"/>
  <c r="AC12" i="34"/>
  <c r="E12" i="27"/>
  <c r="E12" i="29"/>
  <c r="E12" i="26"/>
  <c r="U12" i="28"/>
  <c r="AC13" i="28"/>
  <c r="AC12" i="28"/>
  <c r="Y13" i="28"/>
  <c r="Y12" i="28"/>
  <c r="U13" i="28"/>
  <c r="AC14" i="28" l="1"/>
  <c r="Y14" i="28"/>
  <c r="U14" i="28"/>
  <c r="I13" i="28"/>
  <c r="I12" i="28"/>
  <c r="M12" i="34"/>
  <c r="M13" i="34" s="1"/>
  <c r="E12" i="19" l="1"/>
  <c r="E12" i="5"/>
  <c r="AC13" i="34"/>
  <c r="Y12" i="34"/>
  <c r="Y13" i="34" s="1"/>
  <c r="U12" i="34"/>
  <c r="U13" i="34" s="1"/>
  <c r="Q12" i="34"/>
  <c r="Q13" i="34" s="1"/>
  <c r="I12" i="34"/>
  <c r="I13" i="34" s="1"/>
  <c r="I13" i="5"/>
  <c r="I12" i="5"/>
  <c r="U12" i="29"/>
  <c r="I14" i="5" l="1"/>
  <c r="AC14" i="34"/>
  <c r="F7" i="11" s="1"/>
  <c r="AC13" i="5" l="1"/>
  <c r="AC12" i="5"/>
  <c r="Y13" i="5"/>
  <c r="Y12" i="5"/>
  <c r="U13" i="5"/>
  <c r="U12" i="5"/>
  <c r="Q13" i="5"/>
  <c r="Q12" i="5"/>
  <c r="M13" i="5"/>
  <c r="M12" i="5"/>
  <c r="AC13" i="8"/>
  <c r="AC12" i="8"/>
  <c r="Y13" i="8"/>
  <c r="Y12" i="8"/>
  <c r="U13" i="8"/>
  <c r="U12" i="8"/>
  <c r="Q13" i="8"/>
  <c r="Q12" i="8"/>
  <c r="M13" i="8"/>
  <c r="M12" i="8"/>
  <c r="I13" i="8"/>
  <c r="I12" i="8"/>
  <c r="AC14" i="5" l="1"/>
  <c r="Y14" i="5"/>
  <c r="U14" i="5"/>
  <c r="Q14" i="5"/>
  <c r="M14" i="5"/>
  <c r="Q14" i="8"/>
  <c r="U14" i="8"/>
  <c r="I14" i="8"/>
  <c r="Y14" i="8"/>
  <c r="M14" i="8"/>
  <c r="AC14" i="8"/>
  <c r="U12" i="26"/>
  <c r="U13" i="26" s="1"/>
  <c r="M12" i="26"/>
  <c r="M13" i="26" s="1"/>
  <c r="U12" i="23"/>
  <c r="U13" i="23" s="1"/>
  <c r="M12" i="23"/>
  <c r="M13" i="28"/>
  <c r="M12" i="28"/>
  <c r="U12" i="27"/>
  <c r="U13" i="27"/>
  <c r="M13" i="27"/>
  <c r="M12" i="27"/>
  <c r="U12" i="19"/>
  <c r="U14" i="19" s="1"/>
  <c r="M12" i="19"/>
  <c r="M14" i="19" s="1"/>
  <c r="AC12" i="29"/>
  <c r="Y12" i="29"/>
  <c r="U13" i="29"/>
  <c r="M12" i="29"/>
  <c r="M13" i="29" s="1"/>
  <c r="I12" i="29"/>
  <c r="I13" i="29" s="1"/>
  <c r="AC15" i="5" l="1"/>
  <c r="F5" i="11" s="1"/>
  <c r="F10" i="11"/>
  <c r="M14" i="28"/>
  <c r="U14" i="27"/>
  <c r="M14" i="27"/>
  <c r="Q12" i="29" l="1"/>
  <c r="Q13" i="29" s="1"/>
  <c r="Y13" i="29"/>
  <c r="AC13" i="29"/>
  <c r="AC14" i="29" l="1"/>
  <c r="F4" i="11" s="1"/>
  <c r="AC13" i="27"/>
  <c r="Y13" i="27"/>
  <c r="Q13" i="27"/>
  <c r="I13" i="27"/>
  <c r="Q13" i="28"/>
  <c r="Q12" i="28"/>
  <c r="AC12" i="27"/>
  <c r="Y12" i="27"/>
  <c r="Q12" i="27"/>
  <c r="I12" i="27"/>
  <c r="AC14" i="27" l="1"/>
  <c r="Y14" i="27"/>
  <c r="Q14" i="27"/>
  <c r="I14" i="27"/>
  <c r="I14" i="28"/>
  <c r="Q14" i="28"/>
  <c r="AC15" i="27" l="1"/>
  <c r="F6" i="11" s="1"/>
  <c r="AC15" i="28"/>
  <c r="F11" i="11" s="1"/>
  <c r="AC12" i="26"/>
  <c r="AC13" i="26" s="1"/>
  <c r="Y12" i="26"/>
  <c r="Y13" i="26" s="1"/>
  <c r="Q12" i="26"/>
  <c r="Q13" i="26" s="1"/>
  <c r="I12" i="26"/>
  <c r="I13" i="26" s="1"/>
  <c r="AC14" i="26" l="1"/>
  <c r="F9" i="11" s="1"/>
  <c r="AC12" i="23"/>
  <c r="AC13" i="23" s="1"/>
  <c r="Y12" i="23"/>
  <c r="Y13" i="23" s="1"/>
  <c r="Q12" i="23"/>
  <c r="Q13" i="23" s="1"/>
  <c r="I12" i="23"/>
  <c r="I13" i="23" s="1"/>
  <c r="AC14" i="23" l="1"/>
  <c r="F8" i="11" s="1"/>
  <c r="AC12" i="19" l="1"/>
  <c r="AC14" i="19" s="1"/>
  <c r="Y12" i="19"/>
  <c r="Y14" i="19" s="1"/>
  <c r="Q12" i="19"/>
  <c r="Q14" i="19" s="1"/>
  <c r="I12" i="19"/>
  <c r="I14" i="19" s="1"/>
  <c r="AC15" i="19" l="1"/>
  <c r="N12" i="4"/>
  <c r="Q11" i="4"/>
  <c r="Q10" i="4"/>
  <c r="Q12" i="4" s="1"/>
  <c r="N11" i="4"/>
  <c r="N10" i="4"/>
  <c r="K11" i="4"/>
  <c r="K10" i="4"/>
  <c r="K12" i="4" s="1"/>
  <c r="H11" i="4"/>
  <c r="H10" i="4"/>
  <c r="H12" i="4" s="1"/>
  <c r="E11" i="4"/>
  <c r="E10" i="4"/>
  <c r="F12" i="11" l="1"/>
  <c r="F13" i="11" s="1"/>
  <c r="Q13" i="4"/>
  <c r="Q14" i="4" s="1"/>
  <c r="P42" i="1"/>
  <c r="M42" i="1"/>
  <c r="J42" i="1"/>
  <c r="G42" i="1"/>
  <c r="P41" i="1"/>
  <c r="P43" i="1" s="1"/>
  <c r="M41" i="1"/>
  <c r="J41" i="1"/>
  <c r="G41" i="1"/>
  <c r="G43" i="1" s="1"/>
  <c r="Q19" i="4" l="1"/>
  <c r="Q17" i="4"/>
  <c r="J43" i="1"/>
  <c r="M43" i="1"/>
  <c r="P21" i="1"/>
  <c r="M21" i="1"/>
  <c r="J21" i="1"/>
  <c r="P20" i="1"/>
  <c r="P29" i="1"/>
  <c r="P30" i="1" s="1"/>
  <c r="M29" i="1"/>
  <c r="M30" i="1" s="1"/>
  <c r="J29" i="1"/>
  <c r="J30" i="1" s="1"/>
  <c r="G29" i="1"/>
  <c r="G30" i="1" s="1"/>
  <c r="M20" i="1"/>
  <c r="J20" i="1"/>
  <c r="G20" i="1"/>
  <c r="G21" i="1" s="1"/>
  <c r="P6" i="1"/>
  <c r="P9" i="1"/>
  <c r="P8" i="1"/>
  <c r="P7" i="1"/>
  <c r="P5" i="1"/>
  <c r="P4" i="1"/>
  <c r="M9" i="1"/>
  <c r="M8" i="1"/>
  <c r="M7" i="1"/>
  <c r="M6" i="1"/>
  <c r="M5" i="1"/>
  <c r="M4" i="1"/>
  <c r="J9" i="1"/>
  <c r="J8" i="1"/>
  <c r="J7" i="1"/>
  <c r="J6" i="1"/>
  <c r="J5" i="1"/>
  <c r="J4" i="1"/>
  <c r="G5" i="1"/>
  <c r="G6" i="1"/>
  <c r="G7" i="1"/>
  <c r="G8" i="1"/>
  <c r="G9" i="1"/>
  <c r="G4" i="1"/>
  <c r="P44" i="1" l="1"/>
  <c r="P45" i="1" s="1"/>
  <c r="P12" i="2"/>
  <c r="P13" i="2" s="1"/>
  <c r="P22" i="1"/>
  <c r="P23" i="1" s="1"/>
  <c r="P31" i="1"/>
  <c r="P32" i="1" s="1"/>
  <c r="G11" i="1"/>
  <c r="M11" i="1"/>
  <c r="J11" i="1"/>
  <c r="E35" i="2" l="1"/>
  <c r="P12" i="1"/>
  <c r="P13" i="1" s="1"/>
  <c r="E35" i="1" s="1"/>
</calcChain>
</file>

<file path=xl/sharedStrings.xml><?xml version="1.0" encoding="utf-8"?>
<sst xmlns="http://schemas.openxmlformats.org/spreadsheetml/2006/main" count="865" uniqueCount="135">
  <si>
    <t>FORMULARZ CENOWY</t>
  </si>
  <si>
    <t>Zestawienie ilości, cen jednostkowych czyszczenia ezt</t>
  </si>
  <si>
    <t xml:space="preserve">                      </t>
  </si>
  <si>
    <t>Lp.</t>
  </si>
  <si>
    <t xml:space="preserve">Nazwa punktu (lokalizacja) </t>
  </si>
  <si>
    <t>Rodzaj usługi (czyszczenie)</t>
  </si>
  <si>
    <t>Ilość łączna w okresie trwania umowy</t>
  </si>
  <si>
    <t>ezt – EN64, 40WE</t>
  </si>
  <si>
    <t>ezt - EN77, 32WE</t>
  </si>
  <si>
    <t>ezt - EN78, 31WE</t>
  </si>
  <si>
    <t>ezt - EN79, 45WE</t>
  </si>
  <si>
    <t>Ilość szt.                  w miesiącu</t>
  </si>
  <si>
    <t>Oferowana cena jednostkowa za zespół                         [zł]</t>
  </si>
  <si>
    <t>wartość netto w miesiącu</t>
  </si>
  <si>
    <t>7 = 5 x 6</t>
  </si>
  <si>
    <t>10= 8 x 9</t>
  </si>
  <si>
    <t>13= 11 x 12</t>
  </si>
  <si>
    <t>1.</t>
  </si>
  <si>
    <t>PUC1</t>
  </si>
  <si>
    <t>2.</t>
  </si>
  <si>
    <t>PUC2</t>
  </si>
  <si>
    <t>3.</t>
  </si>
  <si>
    <t>PUC3</t>
  </si>
  <si>
    <t>4.</t>
  </si>
  <si>
    <t>PUC-Zew</t>
  </si>
  <si>
    <t>5.</t>
  </si>
  <si>
    <t>Wodowanie (W)</t>
  </si>
  <si>
    <t>6.</t>
  </si>
  <si>
    <t>Odfekalnianie (Op)</t>
  </si>
  <si>
    <t>7.</t>
  </si>
  <si>
    <r>
      <t>Graffiti na 1m</t>
    </r>
    <r>
      <rPr>
        <b/>
        <vertAlign val="superscript"/>
        <sz val="9"/>
        <color rgb="FF000000"/>
        <rFont val="Arial"/>
        <family val="2"/>
        <charset val="238"/>
      </rPr>
      <t>2</t>
    </r>
  </si>
  <si>
    <r>
      <t>240 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</si>
  <si>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10 m</t>
    </r>
    <r>
      <rPr>
        <vertAlign val="superscript"/>
        <sz val="9"/>
        <color rgb="FF000000"/>
        <rFont val="Arial"/>
        <family val="2"/>
        <charset val="238"/>
      </rPr>
      <t>2</t>
    </r>
  </si>
  <si>
    <t>8.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</si>
  <si>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poz.1 - 7)</t>
    </r>
  </si>
  <si>
    <t>9.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</si>
  <si>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7,10,13)</t>
    </r>
  </si>
  <si>
    <t>10.</t>
  </si>
  <si>
    <r>
      <t xml:space="preserve">Wartość  netto usługi kompleksowego czyszczenia ezt w okresie trwania umowy </t>
    </r>
    <r>
      <rPr>
        <sz val="9"/>
        <color rgb="FF000000"/>
        <rFont val="Arial"/>
        <family val="2"/>
        <charset val="238"/>
      </rPr>
      <t xml:space="preserve"> (wartości z wiersza poz.nr 8 x ilość miesięcy) [zł]/*</t>
    </r>
  </si>
  <si>
    <t>Kraków Olsza, Kraków Główny Towarowy,</t>
  </si>
  <si>
    <t>Tarnów</t>
  </si>
  <si>
    <t>Nowy Sącz</t>
  </si>
  <si>
    <t>Wartość sumaryczna całości umowy od czerwca do grudnia:</t>
  </si>
  <si>
    <t>16 = 14 x 15</t>
  </si>
  <si>
    <t>10  = 8 x 9</t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</si>
  <si>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poz.1 -7 w kol. 7,10,13, 16)</t>
    </r>
  </si>
  <si>
    <r>
      <t xml:space="preserve">Wartość netto usługi  w miesiącu dla danego rodzaju ezt
 </t>
    </r>
    <r>
      <rPr>
        <sz val="9"/>
        <color rgb="FF000000"/>
        <rFont val="Arial"/>
        <family val="2"/>
        <charset val="238"/>
      </rPr>
      <t>(suma poz.1 - 7)</t>
    </r>
  </si>
  <si>
    <r>
      <t xml:space="preserve">Wartość netto usługi  w miesiącu dla danego rodzaju ezt 
</t>
    </r>
    <r>
      <rPr>
        <sz val="9"/>
        <color rgb="FF000000"/>
        <rFont val="Arial"/>
        <family val="2"/>
        <charset val="238"/>
      </rPr>
      <t>(suma poz.1 - 7)</t>
    </r>
  </si>
  <si>
    <t>Uwaga! Łączna ilość usług (kol. 3) i łączna wartość netto usługi (poz. 13) wynikają ze złożonej oferty i nie uwzględniają skróconego terminu trwania umowy.</t>
  </si>
  <si>
    <t>ZAMAWIAJĄCY</t>
  </si>
  <si>
    <t>WYKONAWCA</t>
  </si>
  <si>
    <t>………………………………</t>
  </si>
  <si>
    <r>
      <t>Załącznik nr 2  do umowy</t>
    </r>
    <r>
      <rPr>
        <sz val="9"/>
        <color rgb="FFFF0000"/>
        <rFont val="Calibri"/>
        <family val="2"/>
        <charset val="238"/>
        <scheme val="minor"/>
      </rPr>
      <t xml:space="preserve">    </t>
    </r>
    <r>
      <rPr>
        <sz val="9"/>
        <color theme="1"/>
        <rFont val="Calibri"/>
        <family val="2"/>
        <charset val="238"/>
        <scheme val="minor"/>
      </rPr>
      <t>– zestawienie ilości i cen jednostkowych czyszczenia taboru kolejowego</t>
    </r>
  </si>
  <si>
    <t>Sędziszów</t>
  </si>
  <si>
    <r>
      <t xml:space="preserve">Wartość netto usługi  w miesiącu dla danego rodzaju ezt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</si>
  <si>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 w miesiącu dla wszystkich  ezt  </t>
    </r>
    <r>
      <rPr>
        <sz val="9"/>
        <color rgb="FF000000"/>
        <rFont val="Arial"/>
        <family val="2"/>
        <charset val="238"/>
      </rPr>
      <t>(suma poz.1 -6 w kol. 7,10,13,15)</t>
    </r>
  </si>
  <si>
    <t>SP-1</t>
  </si>
  <si>
    <t>SP-2</t>
  </si>
  <si>
    <t>Łączna liczba pojazdów danego typu</t>
  </si>
  <si>
    <t>wartość netto w okresie trwania umowy 
[zł]</t>
  </si>
  <si>
    <t>Kraków Płaszów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</si>
  <si>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poz.1 - 2)</t>
    </r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</si>
  <si>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poz.1)</t>
    </r>
  </si>
  <si>
    <t>SUMA</t>
  </si>
  <si>
    <t>OBLICZENIA</t>
  </si>
  <si>
    <t>Zakopane</t>
  </si>
  <si>
    <t>ZADANIE NR 4</t>
  </si>
  <si>
    <t>ZADANIE NR 3</t>
  </si>
  <si>
    <t>ZADANIE NR 1</t>
  </si>
  <si>
    <t>ZADANIE NR 7</t>
  </si>
  <si>
    <t>11 = 9 x 10</t>
  </si>
  <si>
    <t>15 = 13 x 14</t>
  </si>
  <si>
    <t>19 = 17 x 18</t>
  </si>
  <si>
    <t>Kraków Główny KGA (Towarowy)</t>
  </si>
  <si>
    <t>ZADANIE NR 2</t>
  </si>
  <si>
    <t>Kraków Lotnisko</t>
  </si>
  <si>
    <t>*</t>
  </si>
  <si>
    <t>**</t>
  </si>
  <si>
    <t>wartość netto 
w okresie trwania umowy 
[zł]</t>
  </si>
  <si>
    <t>ZADANIE 1</t>
  </si>
  <si>
    <t>ZADANIE 2</t>
  </si>
  <si>
    <t>ZADANIE 3</t>
  </si>
  <si>
    <t>ZADANIE 5</t>
  </si>
  <si>
    <t>ZADANIE 6</t>
  </si>
  <si>
    <t>ZADANIE 7</t>
  </si>
  <si>
    <t>Rodzaj usługi (poziom utrzymania 
w czystości taboru kolejowego)</t>
  </si>
  <si>
    <t>ZADANIE NR 5</t>
  </si>
  <si>
    <t>ZADANIE NR 6</t>
  </si>
  <si>
    <t>EZT – EN64, 40WE</t>
  </si>
  <si>
    <t>EZT - EN77, 32WE</t>
  </si>
  <si>
    <t>EZT - EN78, 31WE</t>
  </si>
  <si>
    <t>EZT - EN79, 45WE</t>
  </si>
  <si>
    <r>
      <t>Łączna 
liczba usług 
w okresie trwania umowy</t>
    </r>
    <r>
      <rPr>
        <b/>
        <sz val="10"/>
        <color rgb="FF000000"/>
        <rFont val="Arial"/>
        <family val="2"/>
        <charset val="238"/>
      </rPr>
      <t>*</t>
    </r>
  </si>
  <si>
    <t>Łączna liczba usług w okresie trwania Umowy (kol. 3) - Zamawiający zastrzega sobie możliwość zmiany liczby usług 
w okresie trwania Umowy w zależności od rodzaju taboru.</t>
  </si>
  <si>
    <t>ZADANIE 4</t>
  </si>
  <si>
    <t>GRAFFITI</t>
  </si>
  <si>
    <t>ZADANIE 8</t>
  </si>
  <si>
    <t>Łączna liczba usług w okresie trwania umowy (kol. 3) - Zamawiający zastrzega sobie możliwość zmiany liczby usług dla poszczególnego rodzaju taboru w okresie trwania umowy.
Liczba usług dla danego taboru w danej lokalizacji będzie uzależniona od bieżących potrzeb Zamawiającego.</t>
  </si>
  <si>
    <t>Łączna liczba usług 
w okresie trwania umowy</t>
  </si>
  <si>
    <r>
      <t>GRAFFITI</t>
    </r>
    <r>
      <rPr>
        <b/>
        <sz val="10"/>
        <color rgb="FF000000"/>
        <rFont val="Arial"/>
        <family val="2"/>
        <charset val="238"/>
      </rPr>
      <t>**</t>
    </r>
  </si>
  <si>
    <t>cena jednostkowa z poziomu utrzymania w czystości GRAFFITI podawana za 1m2</t>
  </si>
  <si>
    <r>
      <t>Oferowana cena jednostkowa za zespół                         [zł]</t>
    </r>
    <r>
      <rPr>
        <b/>
        <sz val="10"/>
        <color rgb="FF000000"/>
        <rFont val="Arial"/>
        <family val="2"/>
        <charset val="238"/>
      </rPr>
      <t>**</t>
    </r>
  </si>
  <si>
    <t>ZADANIE NR 9</t>
  </si>
  <si>
    <t>W</t>
  </si>
  <si>
    <t>ZADANIE 9</t>
  </si>
  <si>
    <t>SP-0</t>
  </si>
  <si>
    <t xml:space="preserve">FORMULARZ CENOWY NR 10.1. - Zestawienie ilości i cen jednostkowych usług utrzymania w czystości taboru kolejowego </t>
  </si>
  <si>
    <t xml:space="preserve">FORMULARZ CENOWY NR 10.2. - Zestawienie ilości i cen jednostkowych usług utrzymania w czystości taboru kolejowego </t>
  </si>
  <si>
    <t xml:space="preserve">FORMULARZ CENOWY NR 10.3. - Zestawienie ilości i cen jednostkowych usług utrzymania w czystości taboru kolejowego </t>
  </si>
  <si>
    <t xml:space="preserve">FORMULARZ CENOWY NR 10.4. - Zestawienie ilości i cen jednostkowych usług utrzymania w czystości taboru kolejowego </t>
  </si>
  <si>
    <t xml:space="preserve">FORMULARZ CENOWY NR 10.5. - Zestawienie ilości i cen jednostkowych usług utrzymania w czystości taboru kolejowego </t>
  </si>
  <si>
    <t xml:space="preserve">FORMULARZ CENOWY NR 10.6. - Zestawienie ilości i cen jednostkowych usług utrzymania w czystości taboru kolejowego </t>
  </si>
  <si>
    <t xml:space="preserve">FORMULARZ CENOWY NR 10.7. - Zestawienie ilości i cen jednostkowych usług utrzymania w czystości taboru kolejowego </t>
  </si>
  <si>
    <t xml:space="preserve">FORMULARZ CENOWY NR 10.9. - Zestawienie ilości i cen jednostkowych usług utrzymania w czystości taboru kolejowego </t>
  </si>
  <si>
    <t>EZT – EN76B, 22WEh</t>
  </si>
  <si>
    <t>EZT - EN78A, 31WEb</t>
  </si>
  <si>
    <t>27 = 25 x 26</t>
  </si>
  <si>
    <t>23 = 21 x 22</t>
  </si>
  <si>
    <r>
      <t xml:space="preserve">Wartość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w kol. 7, 11, 15, 19, 23, 27)</t>
    </r>
  </si>
  <si>
    <t>3 = 5+9+13+17+21
+25</t>
  </si>
  <si>
    <r>
      <t xml:space="preserve">Wartość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poz.1 - 2 w kol. 7, 11, 15, 19, 23, 27)</t>
    </r>
  </si>
  <si>
    <t>Kraków Prokocim Towarowy (PrA)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</si>
  <si>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poz.1 - 3)</t>
    </r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</si>
  <si>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poz.1 - 2 w kol. 7, 11, 15, 19, 23, 27,)</t>
    </r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</si>
  <si>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poz.1 - 2 w kol. 7, 11, 15, 19, 23, 27)</t>
    </r>
  </si>
  <si>
    <t>Kraków Główny KGA</t>
  </si>
  <si>
    <t>PrA</t>
  </si>
  <si>
    <t xml:space="preserve">   </t>
  </si>
  <si>
    <t>Nowy Sącz (OP/W)</t>
  </si>
  <si>
    <t>OP</t>
  </si>
  <si>
    <t xml:space="preserve">FORMULARZ CENOWY NR 10.8. - Zestawienie ilości i cen jednostkowych usług utrzymania w czystości taboru kolejowego </t>
  </si>
  <si>
    <t>ZADANIE NR 8</t>
  </si>
  <si>
    <t>`</t>
  </si>
  <si>
    <t>ZAŁĄCZNIK NR 3a</t>
  </si>
  <si>
    <t>UMOWA
od dnia zawarcia umowy, nie wcześniej niż od 12.12.2021  - 30.04.2022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</si>
</sst>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i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37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2" fontId="0" fillId="0" borderId="0" xfId="0" applyNumberFormat="1"/>
    <xf numFmtId="0" fontId="7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9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right" vertical="center" wrapText="1"/>
    </xf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vertical="top"/>
    </xf>
    <xf numFmtId="0" fontId="39" fillId="0" borderId="0" xfId="0" applyFont="1"/>
    <xf numFmtId="0" fontId="33" fillId="0" borderId="0" xfId="0" applyFont="1" applyFill="1" applyBorder="1" applyAlignment="1">
      <alignment vertical="top"/>
    </xf>
    <xf numFmtId="0" fontId="40" fillId="0" borderId="0" xfId="0" applyFont="1" applyAlignment="1">
      <alignment horizontal="right"/>
    </xf>
    <xf numFmtId="0" fontId="36" fillId="0" borderId="0" xfId="0" applyFont="1" applyAlignment="1">
      <alignment vertical="top"/>
    </xf>
    <xf numFmtId="0" fontId="5" fillId="0" borderId="4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11" fillId="0" borderId="34" xfId="0" applyNumberFormat="1" applyFont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44" fontId="5" fillId="0" borderId="75" xfId="0" applyNumberFormat="1" applyFont="1" applyBorder="1" applyAlignment="1">
      <alignment horizontal="center" vertical="center" wrapText="1"/>
    </xf>
    <xf numFmtId="44" fontId="5" fillId="0" borderId="30" xfId="0" applyNumberFormat="1" applyFont="1" applyBorder="1" applyAlignment="1">
      <alignment horizontal="center" vertical="center" wrapText="1"/>
    </xf>
    <xf numFmtId="44" fontId="11" fillId="0" borderId="65" xfId="0" applyNumberFormat="1" applyFont="1" applyBorder="1" applyAlignment="1" applyProtection="1">
      <alignment horizontal="center" vertical="center" wrapText="1"/>
    </xf>
    <xf numFmtId="44" fontId="5" fillId="0" borderId="80" xfId="0" applyNumberFormat="1" applyFont="1" applyBorder="1" applyAlignment="1" applyProtection="1">
      <alignment horizontal="center" vertical="center" wrapText="1"/>
    </xf>
    <xf numFmtId="44" fontId="5" fillId="6" borderId="80" xfId="0" applyNumberFormat="1" applyFont="1" applyFill="1" applyBorder="1" applyAlignment="1" applyProtection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39" xfId="0" applyNumberFormat="1" applyFont="1" applyBorder="1" applyAlignment="1" applyProtection="1">
      <alignment horizontal="center" vertical="center" wrapText="1"/>
      <protection locked="0"/>
    </xf>
    <xf numFmtId="44" fontId="11" fillId="0" borderId="24" xfId="0" applyNumberFormat="1" applyFont="1" applyBorder="1" applyAlignment="1" applyProtection="1">
      <alignment horizontal="center" vertical="center" wrapText="1"/>
      <protection locked="0"/>
    </xf>
    <xf numFmtId="44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41" fillId="0" borderId="47" xfId="0" applyFont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44" fontId="11" fillId="0" borderId="31" xfId="0" applyNumberFormat="1" applyFont="1" applyBorder="1" applyAlignment="1" applyProtection="1">
      <alignment horizontal="center" vertical="center" wrapText="1"/>
      <protection locked="0"/>
    </xf>
    <xf numFmtId="44" fontId="11" fillId="0" borderId="32" xfId="0" applyNumberFormat="1" applyFont="1" applyBorder="1" applyAlignment="1">
      <alignment horizontal="center" vertical="center" wrapText="1"/>
    </xf>
    <xf numFmtId="44" fontId="11" fillId="0" borderId="32" xfId="0" applyNumberFormat="1" applyFont="1" applyBorder="1" applyAlignment="1" applyProtection="1">
      <alignment horizontal="center" vertical="center" wrapText="1"/>
    </xf>
    <xf numFmtId="44" fontId="11" fillId="0" borderId="37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6" fillId="0" borderId="0" xfId="0" applyFont="1" applyBorder="1"/>
    <xf numFmtId="44" fontId="5" fillId="0" borderId="57" xfId="0" applyNumberFormat="1" applyFont="1" applyBorder="1" applyAlignment="1" applyProtection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4" fontId="11" fillId="0" borderId="41" xfId="0" applyNumberFormat="1" applyFont="1" applyBorder="1" applyAlignment="1" applyProtection="1">
      <alignment horizontal="center" vertical="center" wrapText="1"/>
      <protection locked="0"/>
    </xf>
    <xf numFmtId="44" fontId="11" fillId="0" borderId="42" xfId="0" applyNumberFormat="1" applyFont="1" applyBorder="1" applyAlignment="1" applyProtection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44" fontId="11" fillId="0" borderId="32" xfId="0" applyNumberFormat="1" applyFont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4" fontId="11" fillId="0" borderId="31" xfId="0" applyNumberFormat="1" applyFont="1" applyBorder="1" applyAlignment="1" applyProtection="1">
      <alignment horizontal="center" vertical="center" wrapText="1"/>
      <protection locked="0"/>
    </xf>
    <xf numFmtId="44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6" borderId="36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4" fontId="11" fillId="0" borderId="63" xfId="0" applyNumberFormat="1" applyFont="1" applyBorder="1" applyAlignment="1" applyProtection="1">
      <alignment horizontal="center" vertical="center" wrapText="1"/>
      <protection locked="0"/>
    </xf>
    <xf numFmtId="44" fontId="11" fillId="0" borderId="51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center" vertical="center" wrapText="1"/>
    </xf>
    <xf numFmtId="44" fontId="11" fillId="0" borderId="41" xfId="0" applyNumberFormat="1" applyFont="1" applyBorder="1" applyAlignment="1" applyProtection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 wrapText="1"/>
    </xf>
    <xf numFmtId="44" fontId="11" fillId="0" borderId="36" xfId="0" applyNumberFormat="1" applyFont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44" fontId="5" fillId="0" borderId="80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44" fontId="11" fillId="0" borderId="63" xfId="0" applyNumberFormat="1" applyFont="1" applyBorder="1" applyAlignment="1" applyProtection="1">
      <alignment horizontal="center" vertical="center" wrapText="1"/>
    </xf>
    <xf numFmtId="44" fontId="11" fillId="0" borderId="86" xfId="0" applyNumberFormat="1" applyFont="1" applyBorder="1" applyAlignment="1" applyProtection="1">
      <alignment horizontal="center" vertical="center" wrapText="1"/>
    </xf>
    <xf numFmtId="44" fontId="11" fillId="0" borderId="25" xfId="0" applyNumberFormat="1" applyFont="1" applyBorder="1" applyAlignment="1" applyProtection="1">
      <alignment horizontal="center" vertical="center" wrapText="1"/>
    </xf>
    <xf numFmtId="44" fontId="11" fillId="0" borderId="39" xfId="0" applyNumberFormat="1" applyFont="1" applyBorder="1" applyAlignment="1" applyProtection="1">
      <alignment horizontal="center" vertical="center" wrapText="1"/>
    </xf>
    <xf numFmtId="44" fontId="11" fillId="0" borderId="31" xfId="0" applyNumberFormat="1" applyFont="1" applyBorder="1" applyAlignment="1" applyProtection="1">
      <alignment horizontal="center" vertical="center" wrapText="1"/>
    </xf>
    <xf numFmtId="44" fontId="11" fillId="0" borderId="51" xfId="0" applyNumberFormat="1" applyFont="1" applyBorder="1" applyAlignment="1" applyProtection="1">
      <alignment horizontal="center" vertical="center" wrapText="1"/>
    </xf>
    <xf numFmtId="44" fontId="11" fillId="0" borderId="36" xfId="0" applyNumberFormat="1" applyFont="1" applyBorder="1" applyAlignment="1" applyProtection="1">
      <alignment horizontal="center" vertical="center" wrapText="1"/>
    </xf>
    <xf numFmtId="44" fontId="5" fillId="0" borderId="5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21" fillId="0" borderId="0" xfId="0" applyFont="1" applyBorder="1"/>
    <xf numFmtId="0" fontId="7" fillId="0" borderId="7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/>
    </xf>
    <xf numFmtId="44" fontId="11" fillId="0" borderId="53" xfId="0" applyNumberFormat="1" applyFont="1" applyBorder="1" applyAlignment="1" applyProtection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16" fontId="7" fillId="0" borderId="44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4" fontId="11" fillId="0" borderId="40" xfId="0" applyNumberFormat="1" applyFont="1" applyBorder="1" applyAlignment="1" applyProtection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4" fontId="11" fillId="0" borderId="65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 applyProtection="1">
      <alignment horizontal="center" vertical="center" wrapText="1"/>
    </xf>
    <xf numFmtId="44" fontId="31" fillId="6" borderId="80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44" fontId="5" fillId="0" borderId="94" xfId="0" applyNumberFormat="1" applyFon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 wrapText="1"/>
    </xf>
    <xf numFmtId="44" fontId="47" fillId="0" borderId="0" xfId="0" applyNumberFormat="1" applyFont="1"/>
    <xf numFmtId="0" fontId="10" fillId="0" borderId="7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4" fontId="31" fillId="0" borderId="30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44" fontId="48" fillId="0" borderId="0" xfId="0" applyNumberFormat="1" applyFont="1"/>
    <xf numFmtId="44" fontId="49" fillId="0" borderId="0" xfId="0" applyNumberFormat="1" applyFont="1"/>
    <xf numFmtId="0" fontId="11" fillId="0" borderId="86" xfId="0" applyNumberFormat="1" applyFont="1" applyBorder="1" applyAlignment="1" applyProtection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0" xfId="0" applyNumberFormat="1"/>
    <xf numFmtId="4" fontId="21" fillId="0" borderId="0" xfId="0" applyNumberFormat="1" applyFont="1" applyFill="1" applyBorder="1" applyAlignment="1">
      <alignment vertical="center"/>
    </xf>
    <xf numFmtId="0" fontId="11" fillId="0" borderId="63" xfId="0" applyNumberFormat="1" applyFont="1" applyBorder="1" applyAlignment="1" applyProtection="1">
      <alignment horizontal="center" vertical="center" wrapText="1"/>
    </xf>
    <xf numFmtId="0" fontId="11" fillId="0" borderId="36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51" xfId="0" applyNumberFormat="1" applyFont="1" applyBorder="1" applyAlignment="1" applyProtection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4" fontId="5" fillId="7" borderId="17" xfId="0" applyNumberFormat="1" applyFont="1" applyFill="1" applyBorder="1" applyAlignment="1" applyProtection="1">
      <alignment horizontal="center" vertical="center" wrapText="1"/>
    </xf>
    <xf numFmtId="44" fontId="5" fillId="7" borderId="18" xfId="0" applyNumberFormat="1" applyFont="1" applyFill="1" applyBorder="1" applyAlignment="1" applyProtection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44" fontId="5" fillId="7" borderId="12" xfId="0" applyNumberFormat="1" applyFont="1" applyFill="1" applyBorder="1" applyAlignment="1" applyProtection="1">
      <alignment horizontal="center" vertical="center" wrapText="1"/>
    </xf>
    <xf numFmtId="44" fontId="5" fillId="7" borderId="1" xfId="0" applyNumberFormat="1" applyFont="1" applyFill="1" applyBorder="1" applyAlignment="1" applyProtection="1">
      <alignment horizontal="center" vertical="center" wrapText="1"/>
    </xf>
    <xf numFmtId="44" fontId="5" fillId="7" borderId="6" xfId="0" applyNumberFormat="1" applyFont="1" applyFill="1" applyBorder="1" applyAlignment="1" applyProtection="1">
      <alignment horizontal="center" vertical="center" wrapText="1"/>
    </xf>
    <xf numFmtId="44" fontId="5" fillId="7" borderId="19" xfId="0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42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4" fontId="5" fillId="7" borderId="75" xfId="0" applyNumberFormat="1" applyFont="1" applyFill="1" applyBorder="1" applyAlignment="1">
      <alignment horizontal="center" vertical="center" wrapText="1"/>
    </xf>
    <xf numFmtId="44" fontId="5" fillId="7" borderId="1" xfId="0" applyNumberFormat="1" applyFont="1" applyFill="1" applyBorder="1" applyAlignment="1">
      <alignment horizontal="center" vertical="center" wrapText="1"/>
    </xf>
    <xf numFmtId="44" fontId="5" fillId="7" borderId="7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44" fontId="5" fillId="7" borderId="20" xfId="0" applyNumberFormat="1" applyFont="1" applyFill="1" applyBorder="1" applyAlignment="1">
      <alignment horizontal="center" vertical="center" wrapText="1"/>
    </xf>
    <xf numFmtId="44" fontId="5" fillId="7" borderId="18" xfId="0" applyNumberFormat="1" applyFont="1" applyFill="1" applyBorder="1" applyAlignment="1">
      <alignment horizontal="center" vertical="center" wrapText="1"/>
    </xf>
    <xf numFmtId="44" fontId="5" fillId="7" borderId="22" xfId="0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44" fontId="11" fillId="0" borderId="65" xfId="0" applyNumberFormat="1" applyFont="1" applyFill="1" applyBorder="1" applyAlignment="1">
      <alignment horizontal="center" vertical="center" wrapText="1"/>
    </xf>
    <xf numFmtId="44" fontId="11" fillId="0" borderId="82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44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4" fontId="5" fillId="7" borderId="12" xfId="0" applyNumberFormat="1" applyFont="1" applyFill="1" applyBorder="1" applyAlignment="1">
      <alignment horizontal="center" vertical="center" wrapText="1"/>
    </xf>
    <xf numFmtId="44" fontId="5" fillId="7" borderId="6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11" fillId="0" borderId="86" xfId="0" applyNumberFormat="1" applyFont="1" applyFill="1" applyBorder="1" applyAlignment="1">
      <alignment horizontal="center" vertical="center" wrapText="1"/>
    </xf>
    <xf numFmtId="0" fontId="27" fillId="5" borderId="47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4" fontId="21" fillId="4" borderId="69" xfId="0" applyNumberFormat="1" applyFont="1" applyFill="1" applyBorder="1" applyAlignment="1">
      <alignment horizontal="center" vertical="center"/>
    </xf>
    <xf numFmtId="4" fontId="21" fillId="4" borderId="10" xfId="0" applyNumberFormat="1" applyFont="1" applyFill="1" applyBorder="1" applyAlignment="1">
      <alignment horizontal="center" vertical="center"/>
    </xf>
    <xf numFmtId="4" fontId="21" fillId="4" borderId="12" xfId="0" applyNumberFormat="1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>
      <alignment horizontal="center" vertical="center"/>
    </xf>
    <xf numFmtId="164" fontId="30" fillId="4" borderId="56" xfId="0" applyNumberFormat="1" applyFont="1" applyFill="1" applyBorder="1" applyAlignment="1">
      <alignment horizontal="center" vertical="center"/>
    </xf>
    <xf numFmtId="164" fontId="30" fillId="4" borderId="8" xfId="0" applyNumberFormat="1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 textRotation="90"/>
    </xf>
    <xf numFmtId="0" fontId="21" fillId="4" borderId="56" xfId="0" applyFont="1" applyFill="1" applyBorder="1" applyAlignment="1">
      <alignment horizontal="center" vertical="center" textRotation="90"/>
    </xf>
    <xf numFmtId="0" fontId="21" fillId="4" borderId="8" xfId="0" applyFont="1" applyFill="1" applyBorder="1" applyAlignment="1">
      <alignment horizontal="center" vertical="center" textRotation="90"/>
    </xf>
    <xf numFmtId="0" fontId="21" fillId="0" borderId="4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53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37170"/>
          <a:ext cx="1575548" cy="708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70" y="333360"/>
          <a:ext cx="1539353" cy="6963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95" y="341204"/>
          <a:ext cx="1574652" cy="7244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P45" sqref="P45"/>
    </sheetView>
  </sheetViews>
  <sheetFormatPr defaultRowHeight="14.4" x14ac:dyDescent="0.3"/>
  <cols>
    <col min="2" max="2" width="15.6640625" customWidth="1"/>
    <col min="3" max="4" width="20.6640625" customWidth="1"/>
    <col min="5" max="16" width="10.6640625" customWidth="1"/>
  </cols>
  <sheetData>
    <row r="1" spans="1:16" ht="30" customHeight="1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82" t="s">
        <v>7</v>
      </c>
      <c r="F1" s="283"/>
      <c r="G1" s="291"/>
      <c r="H1" s="282" t="s">
        <v>8</v>
      </c>
      <c r="I1" s="283"/>
      <c r="J1" s="291"/>
      <c r="K1" s="282" t="s">
        <v>9</v>
      </c>
      <c r="L1" s="283"/>
      <c r="M1" s="291"/>
      <c r="N1" s="282" t="s">
        <v>10</v>
      </c>
      <c r="O1" s="283"/>
      <c r="P1" s="284"/>
    </row>
    <row r="2" spans="1:16" ht="60.6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ht="15.75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5</v>
      </c>
      <c r="I3" s="19">
        <v>6</v>
      </c>
      <c r="J3" s="26" t="s">
        <v>14</v>
      </c>
      <c r="K3" s="25">
        <v>8</v>
      </c>
      <c r="L3" s="19">
        <v>9</v>
      </c>
      <c r="M3" s="26" t="s">
        <v>15</v>
      </c>
      <c r="N3" s="25">
        <v>11</v>
      </c>
      <c r="O3" s="19">
        <v>12</v>
      </c>
      <c r="P3" s="53" t="s">
        <v>16</v>
      </c>
    </row>
    <row r="4" spans="1:16" ht="15" thickBot="1" x14ac:dyDescent="0.35">
      <c r="A4" s="63" t="s">
        <v>17</v>
      </c>
      <c r="B4" s="286" t="s">
        <v>39</v>
      </c>
      <c r="C4" s="43" t="s">
        <v>18</v>
      </c>
      <c r="D4" s="44">
        <v>738</v>
      </c>
      <c r="E4" s="37">
        <v>30</v>
      </c>
      <c r="F4" s="54">
        <v>94.4</v>
      </c>
      <c r="G4" s="27">
        <f>E4*F4</f>
        <v>2832</v>
      </c>
      <c r="H4" s="23">
        <v>31</v>
      </c>
      <c r="I4" s="54">
        <v>124.8</v>
      </c>
      <c r="J4" s="27">
        <f>H4*I4</f>
        <v>3868.7999999999997</v>
      </c>
      <c r="K4" s="23">
        <v>31</v>
      </c>
      <c r="L4" s="54">
        <v>124.8</v>
      </c>
      <c r="M4" s="27">
        <f>K4*L4</f>
        <v>3868.7999999999997</v>
      </c>
      <c r="N4" s="57">
        <v>31</v>
      </c>
      <c r="O4" s="58">
        <v>126</v>
      </c>
      <c r="P4" s="59">
        <f>N4*O4</f>
        <v>3906</v>
      </c>
    </row>
    <row r="5" spans="1:16" ht="15" thickBot="1" x14ac:dyDescent="0.35">
      <c r="A5" s="63" t="s">
        <v>19</v>
      </c>
      <c r="B5" s="287"/>
      <c r="C5" s="18" t="s">
        <v>20</v>
      </c>
      <c r="D5" s="45">
        <v>1830</v>
      </c>
      <c r="E5" s="38">
        <v>65</v>
      </c>
      <c r="F5" s="55">
        <v>120</v>
      </c>
      <c r="G5" s="27">
        <f t="shared" ref="G5:G9" si="0">E5*F5</f>
        <v>7800</v>
      </c>
      <c r="H5" s="20">
        <v>60</v>
      </c>
      <c r="I5" s="55">
        <v>130.80000000000001</v>
      </c>
      <c r="J5" s="27">
        <f t="shared" ref="J5:J9" si="1">H5*I5</f>
        <v>7848.0000000000009</v>
      </c>
      <c r="K5" s="20">
        <v>120</v>
      </c>
      <c r="L5" s="55">
        <v>130.80000000000001</v>
      </c>
      <c r="M5" s="27">
        <f t="shared" ref="M5:M9" si="2">K5*L5</f>
        <v>15696.000000000002</v>
      </c>
      <c r="N5" s="20">
        <v>60</v>
      </c>
      <c r="O5" s="55">
        <v>166.8</v>
      </c>
      <c r="P5" s="24">
        <f t="shared" ref="P5:P9" si="3">N5*O5</f>
        <v>10008</v>
      </c>
    </row>
    <row r="6" spans="1:16" ht="15" thickBot="1" x14ac:dyDescent="0.35">
      <c r="A6" s="63" t="s">
        <v>21</v>
      </c>
      <c r="B6" s="287"/>
      <c r="C6" s="18" t="s">
        <v>22</v>
      </c>
      <c r="D6" s="45">
        <v>132</v>
      </c>
      <c r="E6" s="38">
        <v>4</v>
      </c>
      <c r="F6" s="55">
        <v>573</v>
      </c>
      <c r="G6" s="27">
        <f t="shared" si="0"/>
        <v>2292</v>
      </c>
      <c r="H6" s="20">
        <v>5</v>
      </c>
      <c r="I6" s="55">
        <v>764</v>
      </c>
      <c r="J6" s="27">
        <f t="shared" si="1"/>
        <v>3820</v>
      </c>
      <c r="K6" s="20">
        <v>8</v>
      </c>
      <c r="L6" s="55">
        <v>764</v>
      </c>
      <c r="M6" s="27">
        <f t="shared" si="2"/>
        <v>6112</v>
      </c>
      <c r="N6" s="20">
        <v>5</v>
      </c>
      <c r="O6" s="55">
        <v>955</v>
      </c>
      <c r="P6" s="24">
        <f>N6*O6</f>
        <v>4775</v>
      </c>
    </row>
    <row r="7" spans="1:16" ht="15" thickBot="1" x14ac:dyDescent="0.35">
      <c r="A7" s="63" t="s">
        <v>23</v>
      </c>
      <c r="B7" s="287"/>
      <c r="C7" s="18" t="s">
        <v>24</v>
      </c>
      <c r="D7" s="45">
        <v>132</v>
      </c>
      <c r="E7" s="38">
        <v>4</v>
      </c>
      <c r="F7" s="55">
        <v>210</v>
      </c>
      <c r="G7" s="27">
        <f t="shared" si="0"/>
        <v>840</v>
      </c>
      <c r="H7" s="20">
        <v>5</v>
      </c>
      <c r="I7" s="55">
        <v>280</v>
      </c>
      <c r="J7" s="27">
        <f t="shared" si="1"/>
        <v>1400</v>
      </c>
      <c r="K7" s="20">
        <v>8</v>
      </c>
      <c r="L7" s="55">
        <v>280</v>
      </c>
      <c r="M7" s="27">
        <f t="shared" si="2"/>
        <v>2240</v>
      </c>
      <c r="N7" s="20">
        <v>5</v>
      </c>
      <c r="O7" s="55">
        <v>350</v>
      </c>
      <c r="P7" s="24">
        <f t="shared" si="3"/>
        <v>1750</v>
      </c>
    </row>
    <row r="8" spans="1:16" ht="15.75" customHeight="1" thickBot="1" x14ac:dyDescent="0.35">
      <c r="A8" s="63" t="s">
        <v>25</v>
      </c>
      <c r="B8" s="287"/>
      <c r="C8" s="18" t="s">
        <v>26</v>
      </c>
      <c r="D8" s="45">
        <v>936</v>
      </c>
      <c r="E8" s="38">
        <v>30</v>
      </c>
      <c r="F8" s="55">
        <v>12</v>
      </c>
      <c r="G8" s="27">
        <f t="shared" si="0"/>
        <v>360</v>
      </c>
      <c r="H8" s="20">
        <v>35</v>
      </c>
      <c r="I8" s="55">
        <v>12</v>
      </c>
      <c r="J8" s="27">
        <f t="shared" si="1"/>
        <v>420</v>
      </c>
      <c r="K8" s="20">
        <v>56</v>
      </c>
      <c r="L8" s="55">
        <v>12</v>
      </c>
      <c r="M8" s="27">
        <f t="shared" si="2"/>
        <v>672</v>
      </c>
      <c r="N8" s="20">
        <v>35</v>
      </c>
      <c r="O8" s="55">
        <v>12</v>
      </c>
      <c r="P8" s="24">
        <f t="shared" si="3"/>
        <v>420</v>
      </c>
    </row>
    <row r="9" spans="1:16" ht="15.75" customHeight="1" thickBot="1" x14ac:dyDescent="0.35">
      <c r="A9" s="63" t="s">
        <v>27</v>
      </c>
      <c r="B9" s="287"/>
      <c r="C9" s="42" t="s">
        <v>28</v>
      </c>
      <c r="D9" s="45">
        <v>936</v>
      </c>
      <c r="E9" s="38">
        <v>30</v>
      </c>
      <c r="F9" s="55">
        <v>69.3</v>
      </c>
      <c r="G9" s="27">
        <f t="shared" si="0"/>
        <v>2079</v>
      </c>
      <c r="H9" s="20">
        <v>35</v>
      </c>
      <c r="I9" s="55">
        <v>69.3</v>
      </c>
      <c r="J9" s="27">
        <f t="shared" si="1"/>
        <v>2425.5</v>
      </c>
      <c r="K9" s="20">
        <v>56</v>
      </c>
      <c r="L9" s="55">
        <v>69.3</v>
      </c>
      <c r="M9" s="27">
        <f t="shared" si="2"/>
        <v>3880.7999999999997</v>
      </c>
      <c r="N9" s="20">
        <v>35</v>
      </c>
      <c r="O9" s="55">
        <v>69.3</v>
      </c>
      <c r="P9" s="24">
        <f t="shared" si="3"/>
        <v>2425.5</v>
      </c>
    </row>
    <row r="10" spans="1:16" ht="17.25" customHeight="1" thickBot="1" x14ac:dyDescent="0.35">
      <c r="A10" s="64" t="s">
        <v>29</v>
      </c>
      <c r="B10" s="288"/>
      <c r="C10" s="46" t="s">
        <v>30</v>
      </c>
      <c r="D10" s="47" t="s">
        <v>31</v>
      </c>
      <c r="E10" s="39" t="s">
        <v>32</v>
      </c>
      <c r="F10" s="56">
        <v>95</v>
      </c>
      <c r="G10" s="28">
        <v>950</v>
      </c>
      <c r="H10" s="21" t="s">
        <v>32</v>
      </c>
      <c r="I10" s="56">
        <v>95</v>
      </c>
      <c r="J10" s="28">
        <v>950</v>
      </c>
      <c r="K10" s="21" t="s">
        <v>32</v>
      </c>
      <c r="L10" s="56">
        <v>95</v>
      </c>
      <c r="M10" s="28">
        <v>950</v>
      </c>
      <c r="N10" s="21" t="s">
        <v>32</v>
      </c>
      <c r="O10" s="56">
        <v>95</v>
      </c>
      <c r="P10" s="22">
        <v>950</v>
      </c>
    </row>
    <row r="11" spans="1:16" ht="72.75" customHeight="1" thickBot="1" x14ac:dyDescent="0.35">
      <c r="A11" s="60" t="s">
        <v>33</v>
      </c>
      <c r="B11" s="292" t="s">
        <v>34</v>
      </c>
      <c r="C11" s="292"/>
      <c r="D11" s="293"/>
      <c r="E11" s="31"/>
      <c r="F11" s="16"/>
      <c r="G11" s="15">
        <f>SUM(G4:G10)</f>
        <v>17153</v>
      </c>
      <c r="H11" s="30"/>
      <c r="I11" s="31"/>
      <c r="J11" s="15">
        <f>SUM(J4:J10)</f>
        <v>20732.300000000003</v>
      </c>
      <c r="K11" s="32"/>
      <c r="L11" s="33"/>
      <c r="M11" s="15">
        <f>SUM(M4:M10)</f>
        <v>33419.600000000006</v>
      </c>
      <c r="N11" s="32"/>
      <c r="O11" s="33"/>
      <c r="P11" s="34">
        <v>25005</v>
      </c>
    </row>
    <row r="12" spans="1:16" ht="15" thickBot="1" x14ac:dyDescent="0.35">
      <c r="A12" s="63" t="s">
        <v>35</v>
      </c>
      <c r="B12" s="12"/>
      <c r="C12" s="12"/>
      <c r="D12" s="289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35">
        <f>G11+J11+M11+P11</f>
        <v>96309.900000000009</v>
      </c>
    </row>
    <row r="13" spans="1:16" ht="15" thickBot="1" x14ac:dyDescent="0.35">
      <c r="A13" s="65" t="s">
        <v>37</v>
      </c>
      <c r="B13" s="10"/>
      <c r="C13" s="9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36">
        <f>P12*6</f>
        <v>577859.4</v>
      </c>
    </row>
    <row r="16" spans="1:16" ht="15" thickBot="1" x14ac:dyDescent="0.35"/>
    <row r="17" spans="1:16" ht="24.6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82" t="s">
        <v>7</v>
      </c>
      <c r="F17" s="283"/>
      <c r="G17" s="291"/>
      <c r="H17" s="282" t="s">
        <v>8</v>
      </c>
      <c r="I17" s="283"/>
      <c r="J17" s="291"/>
      <c r="K17" s="282" t="s">
        <v>9</v>
      </c>
      <c r="L17" s="283"/>
      <c r="M17" s="291"/>
      <c r="N17" s="282" t="s">
        <v>10</v>
      </c>
      <c r="O17" s="283"/>
      <c r="P17" s="284"/>
    </row>
    <row r="18" spans="1:16" ht="60.6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ht="15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19">
        <v>12</v>
      </c>
      <c r="P19" s="53" t="s">
        <v>16</v>
      </c>
    </row>
    <row r="20" spans="1:16" ht="15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37">
        <v>40</v>
      </c>
      <c r="F20" s="54">
        <v>85</v>
      </c>
      <c r="G20" s="27">
        <f>E20*F20</f>
        <v>3400</v>
      </c>
      <c r="H20" s="23">
        <v>35</v>
      </c>
      <c r="I20" s="54">
        <v>88</v>
      </c>
      <c r="J20" s="27">
        <f>H20*I20</f>
        <v>3080</v>
      </c>
      <c r="K20" s="23">
        <v>60</v>
      </c>
      <c r="L20" s="54">
        <v>88</v>
      </c>
      <c r="M20" s="27">
        <f>K20*L20</f>
        <v>5280</v>
      </c>
      <c r="N20" s="57">
        <v>35</v>
      </c>
      <c r="O20" s="58">
        <v>88</v>
      </c>
      <c r="P20" s="59">
        <f>N20*O20</f>
        <v>3080</v>
      </c>
    </row>
    <row r="21" spans="1:16" ht="15" thickBot="1" x14ac:dyDescent="0.35">
      <c r="A21" s="60" t="s">
        <v>33</v>
      </c>
      <c r="B21" s="292" t="s">
        <v>34</v>
      </c>
      <c r="C21" s="292"/>
      <c r="D21" s="293"/>
      <c r="E21" s="31"/>
      <c r="F21" s="16"/>
      <c r="G21" s="15">
        <f>SUM(G20:G20)</f>
        <v>3400</v>
      </c>
      <c r="H21" s="30"/>
      <c r="I21" s="31"/>
      <c r="J21" s="15">
        <f>SUM(J20:J20)</f>
        <v>3080</v>
      </c>
      <c r="K21" s="32"/>
      <c r="L21" s="33"/>
      <c r="M21" s="15">
        <f>SUM(M20:M20)</f>
        <v>5280</v>
      </c>
      <c r="N21" s="32"/>
      <c r="O21" s="33"/>
      <c r="P21" s="15">
        <f>SUM(P20:P20)</f>
        <v>3080</v>
      </c>
    </row>
    <row r="22" spans="1:16" ht="15" thickBot="1" x14ac:dyDescent="0.35">
      <c r="A22" s="63" t="s">
        <v>35</v>
      </c>
      <c r="B22" s="12"/>
      <c r="C22" s="12"/>
      <c r="D22" s="289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35">
        <f>G21+J21+M21+P21</f>
        <v>14840</v>
      </c>
    </row>
    <row r="23" spans="1:16" ht="15" thickBot="1" x14ac:dyDescent="0.35">
      <c r="A23" s="65" t="s">
        <v>37</v>
      </c>
      <c r="B23" s="10"/>
      <c r="C23" s="9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36">
        <f>P22*6</f>
        <v>89040</v>
      </c>
    </row>
    <row r="25" spans="1:16" ht="15" thickBot="1" x14ac:dyDescent="0.35"/>
    <row r="26" spans="1:16" ht="24.6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82" t="s">
        <v>7</v>
      </c>
      <c r="F26" s="283"/>
      <c r="G26" s="291"/>
      <c r="H26" s="282" t="s">
        <v>8</v>
      </c>
      <c r="I26" s="283"/>
      <c r="J26" s="291"/>
      <c r="K26" s="282" t="s">
        <v>9</v>
      </c>
      <c r="L26" s="283"/>
      <c r="M26" s="291"/>
      <c r="N26" s="282" t="s">
        <v>10</v>
      </c>
      <c r="O26" s="283"/>
      <c r="P26" s="284"/>
    </row>
    <row r="27" spans="1:16" ht="60.6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1" t="s">
        <v>13</v>
      </c>
      <c r="K27" s="49" t="s">
        <v>11</v>
      </c>
      <c r="L27" s="50" t="s">
        <v>12</v>
      </c>
      <c r="M27" s="51" t="s">
        <v>13</v>
      </c>
      <c r="N27" s="49" t="s">
        <v>11</v>
      </c>
      <c r="O27" s="50" t="s">
        <v>12</v>
      </c>
      <c r="P27" s="52" t="s">
        <v>13</v>
      </c>
    </row>
    <row r="28" spans="1:16" ht="15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5</v>
      </c>
      <c r="F28" s="19">
        <v>6</v>
      </c>
      <c r="G28" s="26" t="s">
        <v>14</v>
      </c>
      <c r="H28" s="25">
        <v>5</v>
      </c>
      <c r="I28" s="19">
        <v>6</v>
      </c>
      <c r="J28" s="26" t="s">
        <v>14</v>
      </c>
      <c r="K28" s="25">
        <v>8</v>
      </c>
      <c r="L28" s="19">
        <v>9</v>
      </c>
      <c r="M28" s="26" t="s">
        <v>15</v>
      </c>
      <c r="N28" s="25">
        <v>11</v>
      </c>
      <c r="O28" s="19">
        <v>12</v>
      </c>
      <c r="P28" s="53" t="s">
        <v>16</v>
      </c>
    </row>
    <row r="29" spans="1:16" ht="15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2">
        <v>0</v>
      </c>
      <c r="F29" s="73">
        <v>85</v>
      </c>
      <c r="G29" s="74">
        <f>E29*F29</f>
        <v>0</v>
      </c>
      <c r="H29" s="75">
        <v>0</v>
      </c>
      <c r="I29" s="73">
        <v>88</v>
      </c>
      <c r="J29" s="74">
        <f>H29*I29</f>
        <v>0</v>
      </c>
      <c r="K29" s="75">
        <v>60</v>
      </c>
      <c r="L29" s="73">
        <v>88</v>
      </c>
      <c r="M29" s="74">
        <f>K29*L29</f>
        <v>5280</v>
      </c>
      <c r="N29" s="75">
        <v>35</v>
      </c>
      <c r="O29" s="73">
        <v>126</v>
      </c>
      <c r="P29" s="76">
        <f>N29*O29</f>
        <v>4410</v>
      </c>
    </row>
    <row r="30" spans="1:16" ht="15" thickBot="1" x14ac:dyDescent="0.35">
      <c r="A30" s="60" t="s">
        <v>33</v>
      </c>
      <c r="B30" s="292" t="s">
        <v>34</v>
      </c>
      <c r="C30" s="292"/>
      <c r="D30" s="293"/>
      <c r="E30" s="31"/>
      <c r="F30" s="16"/>
      <c r="G30" s="15">
        <f>SUM(G29:G29)</f>
        <v>0</v>
      </c>
      <c r="H30" s="30"/>
      <c r="I30" s="31"/>
      <c r="J30" s="15">
        <f>SUM(J29:J29)</f>
        <v>0</v>
      </c>
      <c r="K30" s="32"/>
      <c r="L30" s="33"/>
      <c r="M30" s="15">
        <f>SUM(M29:M29)</f>
        <v>5280</v>
      </c>
      <c r="N30" s="69"/>
      <c r="O30" s="70"/>
      <c r="P30" s="71">
        <f>SUM(P29:P29)</f>
        <v>4410</v>
      </c>
    </row>
    <row r="31" spans="1:16" ht="15" thickBot="1" x14ac:dyDescent="0.35">
      <c r="A31" s="63" t="s">
        <v>35</v>
      </c>
      <c r="B31" s="12"/>
      <c r="C31" s="12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89"/>
      <c r="O31" s="289"/>
      <c r="P31" s="68">
        <f>G30+J30+M30+P30</f>
        <v>9690</v>
      </c>
    </row>
    <row r="32" spans="1:16" ht="15" thickBot="1" x14ac:dyDescent="0.35">
      <c r="A32" s="65" t="s">
        <v>37</v>
      </c>
      <c r="B32" s="10"/>
      <c r="C32" s="9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36">
        <f>P31*6</f>
        <v>58140</v>
      </c>
    </row>
    <row r="35" spans="1:16" x14ac:dyDescent="0.3">
      <c r="B35" t="s">
        <v>42</v>
      </c>
      <c r="E35">
        <f>P32+P23+P13</f>
        <v>725039.4</v>
      </c>
    </row>
    <row r="37" spans="1:16" ht="15" thickBot="1" x14ac:dyDescent="0.35"/>
    <row r="38" spans="1:16" ht="24.6" thickBot="1" x14ac:dyDescent="0.35">
      <c r="A38" s="98" t="s">
        <v>3</v>
      </c>
      <c r="B38" s="66" t="s">
        <v>4</v>
      </c>
      <c r="C38" s="13" t="s">
        <v>5</v>
      </c>
      <c r="D38" s="13" t="s">
        <v>6</v>
      </c>
      <c r="E38" s="282" t="s">
        <v>7</v>
      </c>
      <c r="F38" s="283"/>
      <c r="G38" s="291"/>
      <c r="H38" s="282" t="s">
        <v>8</v>
      </c>
      <c r="I38" s="283"/>
      <c r="J38" s="291"/>
      <c r="K38" s="282" t="s">
        <v>9</v>
      </c>
      <c r="L38" s="283"/>
      <c r="M38" s="291"/>
      <c r="N38" s="282" t="s">
        <v>10</v>
      </c>
      <c r="O38" s="283"/>
      <c r="P38" s="284"/>
    </row>
    <row r="39" spans="1:16" ht="60.6" thickBot="1" x14ac:dyDescent="0.35">
      <c r="A39" s="48" t="s">
        <v>3</v>
      </c>
      <c r="B39" s="8" t="s">
        <v>4</v>
      </c>
      <c r="C39" s="29" t="s">
        <v>5</v>
      </c>
      <c r="D39" s="29" t="s">
        <v>6</v>
      </c>
      <c r="E39" s="49" t="s">
        <v>11</v>
      </c>
      <c r="F39" s="50" t="s">
        <v>12</v>
      </c>
      <c r="G39" s="51" t="s">
        <v>13</v>
      </c>
      <c r="H39" s="49" t="s">
        <v>11</v>
      </c>
      <c r="I39" s="50" t="s">
        <v>12</v>
      </c>
      <c r="J39" s="51" t="s">
        <v>13</v>
      </c>
      <c r="K39" s="49" t="s">
        <v>11</v>
      </c>
      <c r="L39" s="50" t="s">
        <v>12</v>
      </c>
      <c r="M39" s="51" t="s">
        <v>13</v>
      </c>
      <c r="N39" s="49" t="s">
        <v>11</v>
      </c>
      <c r="O39" s="50" t="s">
        <v>12</v>
      </c>
      <c r="P39" s="52" t="s">
        <v>13</v>
      </c>
    </row>
    <row r="40" spans="1:16" ht="15" thickBot="1" x14ac:dyDescent="0.35">
      <c r="A40" s="11">
        <v>1</v>
      </c>
      <c r="B40" s="61">
        <v>2</v>
      </c>
      <c r="C40" s="41">
        <v>3</v>
      </c>
      <c r="D40" s="40">
        <v>4</v>
      </c>
      <c r="E40" s="101">
        <v>5</v>
      </c>
      <c r="F40" s="102">
        <v>6</v>
      </c>
      <c r="G40" s="103" t="s">
        <v>14</v>
      </c>
      <c r="H40" s="101">
        <v>5</v>
      </c>
      <c r="I40" s="102">
        <v>6</v>
      </c>
      <c r="J40" s="103" t="s">
        <v>14</v>
      </c>
      <c r="K40" s="101">
        <v>8</v>
      </c>
      <c r="L40" s="102">
        <v>9</v>
      </c>
      <c r="M40" s="103" t="s">
        <v>15</v>
      </c>
      <c r="N40" s="101">
        <v>11</v>
      </c>
      <c r="O40" s="102">
        <v>12</v>
      </c>
      <c r="P40" s="107" t="s">
        <v>16</v>
      </c>
    </row>
    <row r="41" spans="1:16" ht="15" thickBot="1" x14ac:dyDescent="0.35">
      <c r="A41" s="63" t="s">
        <v>17</v>
      </c>
      <c r="B41" s="294" t="s">
        <v>53</v>
      </c>
      <c r="C41" s="108" t="s">
        <v>18</v>
      </c>
      <c r="D41" s="109">
        <v>720</v>
      </c>
      <c r="E41" s="104">
        <v>30</v>
      </c>
      <c r="F41" s="58">
        <v>44</v>
      </c>
      <c r="G41" s="106">
        <f>E41*F41</f>
        <v>1320</v>
      </c>
      <c r="H41" s="57">
        <v>30</v>
      </c>
      <c r="I41" s="58">
        <v>55</v>
      </c>
      <c r="J41" s="106">
        <f>H41*I41</f>
        <v>1650</v>
      </c>
      <c r="K41" s="57">
        <v>30</v>
      </c>
      <c r="L41" s="58">
        <v>55</v>
      </c>
      <c r="M41" s="106">
        <f>K41*L41</f>
        <v>1650</v>
      </c>
      <c r="N41" s="57">
        <v>30</v>
      </c>
      <c r="O41" s="58">
        <v>95.7</v>
      </c>
      <c r="P41" s="59">
        <f>N41*O41</f>
        <v>2871</v>
      </c>
    </row>
    <row r="42" spans="1:16" ht="15" thickBot="1" x14ac:dyDescent="0.35">
      <c r="A42" s="64" t="s">
        <v>19</v>
      </c>
      <c r="B42" s="295"/>
      <c r="C42" s="99" t="s">
        <v>20</v>
      </c>
      <c r="D42" s="110">
        <v>1200</v>
      </c>
      <c r="E42" s="105">
        <v>60</v>
      </c>
      <c r="F42" s="56">
        <v>132</v>
      </c>
      <c r="G42" s="28">
        <f>E42*F42</f>
        <v>7920</v>
      </c>
      <c r="H42" s="21">
        <v>50</v>
      </c>
      <c r="I42" s="56">
        <v>170.5</v>
      </c>
      <c r="J42" s="28">
        <f>H42*I42</f>
        <v>8525</v>
      </c>
      <c r="K42" s="21">
        <v>60</v>
      </c>
      <c r="L42" s="56">
        <v>170.5</v>
      </c>
      <c r="M42" s="28">
        <f>K42*L42</f>
        <v>10230</v>
      </c>
      <c r="N42" s="21">
        <v>30</v>
      </c>
      <c r="O42" s="56">
        <v>231</v>
      </c>
      <c r="P42" s="22">
        <f>N42*O42</f>
        <v>6930</v>
      </c>
    </row>
    <row r="43" spans="1:16" ht="34.5" customHeight="1" thickBot="1" x14ac:dyDescent="0.35">
      <c r="A43" s="60" t="s">
        <v>21</v>
      </c>
      <c r="B43" s="292" t="s">
        <v>34</v>
      </c>
      <c r="C43" s="292"/>
      <c r="D43" s="293"/>
      <c r="E43" s="31"/>
      <c r="F43" s="16"/>
      <c r="G43" s="15">
        <f>SUM(G41:G42)</f>
        <v>9240</v>
      </c>
      <c r="H43" s="30"/>
      <c r="I43" s="31"/>
      <c r="J43" s="15">
        <f>SUM(J41:J42)</f>
        <v>10175</v>
      </c>
      <c r="K43" s="32"/>
      <c r="L43" s="33"/>
      <c r="M43" s="15">
        <f>SUM(M41:M42)</f>
        <v>11880</v>
      </c>
      <c r="N43" s="69"/>
      <c r="O43" s="70"/>
      <c r="P43" s="100">
        <f>SUM(P41:P42)</f>
        <v>9801</v>
      </c>
    </row>
    <row r="44" spans="1:16" ht="15" thickBot="1" x14ac:dyDescent="0.35">
      <c r="A44" s="63" t="s">
        <v>23</v>
      </c>
      <c r="B44" s="96"/>
      <c r="C44" s="96"/>
      <c r="D44" s="289"/>
      <c r="E44" s="290"/>
      <c r="F44" s="290"/>
      <c r="G44" s="290"/>
      <c r="H44" s="290"/>
      <c r="I44" s="290"/>
      <c r="J44" s="290"/>
      <c r="K44" s="290"/>
      <c r="L44" s="290"/>
      <c r="M44" s="290"/>
      <c r="N44" s="289"/>
      <c r="O44" s="289"/>
      <c r="P44" s="68">
        <f>G43+J43+M43+P43</f>
        <v>41096</v>
      </c>
    </row>
    <row r="45" spans="1:16" ht="15" thickBot="1" x14ac:dyDescent="0.35">
      <c r="A45" s="65" t="s">
        <v>25</v>
      </c>
      <c r="B45" s="95"/>
      <c r="C45" s="97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36">
        <f>P44*6</f>
        <v>246576</v>
      </c>
    </row>
  </sheetData>
  <mergeCells count="30">
    <mergeCell ref="D44:O44"/>
    <mergeCell ref="D45:O45"/>
    <mergeCell ref="B41:B42"/>
    <mergeCell ref="E38:G38"/>
    <mergeCell ref="H38:J38"/>
    <mergeCell ref="K38:M38"/>
    <mergeCell ref="N38:P38"/>
    <mergeCell ref="B43:D43"/>
    <mergeCell ref="B30:D30"/>
    <mergeCell ref="D31:O31"/>
    <mergeCell ref="D32:O32"/>
    <mergeCell ref="B21:D21"/>
    <mergeCell ref="D22:O22"/>
    <mergeCell ref="D23:O23"/>
    <mergeCell ref="E26:G26"/>
    <mergeCell ref="H26:J26"/>
    <mergeCell ref="K26:M26"/>
    <mergeCell ref="N26:P26"/>
    <mergeCell ref="N17:P17"/>
    <mergeCell ref="D13:O13"/>
    <mergeCell ref="B4:B10"/>
    <mergeCell ref="D12:O12"/>
    <mergeCell ref="H1:J1"/>
    <mergeCell ref="N1:P1"/>
    <mergeCell ref="E1:G1"/>
    <mergeCell ref="B11:D11"/>
    <mergeCell ref="K1:M1"/>
    <mergeCell ref="E17:G17"/>
    <mergeCell ref="H17:J17"/>
    <mergeCell ref="K17:M1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zoomScale="75" zoomScaleNormal="75" zoomScaleSheetLayoutView="70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1:30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1:30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1:30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1:30" ht="13.95" customHeight="1" x14ac:dyDescent="0.3">
      <c r="B4" s="337"/>
      <c r="C4" s="338"/>
      <c r="D4" s="339"/>
      <c r="E4" s="349" t="s">
        <v>112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1:30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1:30" ht="13.95" customHeight="1" x14ac:dyDescent="0.3">
      <c r="B6" s="337"/>
      <c r="C6" s="338"/>
      <c r="D6" s="339"/>
      <c r="E6" s="355" t="s">
        <v>69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1:30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1:30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1:30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1:30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1:30" ht="20.100000000000001" customHeight="1" thickBot="1" x14ac:dyDescent="0.35">
      <c r="B11" s="120"/>
      <c r="C11" s="179">
        <v>1</v>
      </c>
      <c r="D11" s="132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1:30" ht="24.9" customHeight="1" x14ac:dyDescent="0.3">
      <c r="B12" s="128" t="s">
        <v>17</v>
      </c>
      <c r="C12" s="271" t="s">
        <v>60</v>
      </c>
      <c r="D12" s="206" t="s">
        <v>56</v>
      </c>
      <c r="E12" s="249">
        <f>SUM(G12,K12,O12,S12,W12,AA12)</f>
        <v>85</v>
      </c>
      <c r="F12" s="368">
        <v>4</v>
      </c>
      <c r="G12" s="237">
        <v>1</v>
      </c>
      <c r="H12" s="189"/>
      <c r="I12" s="180" t="str">
        <f>IF(H12*G12=0,"",H12*G12)</f>
        <v/>
      </c>
      <c r="J12" s="368">
        <v>4</v>
      </c>
      <c r="K12" s="238">
        <v>1</v>
      </c>
      <c r="L12" s="221"/>
      <c r="M12" s="180" t="str">
        <f>IF(L12*K12=0,"",L12*K12)</f>
        <v/>
      </c>
      <c r="N12" s="368">
        <v>5</v>
      </c>
      <c r="O12" s="239">
        <v>1</v>
      </c>
      <c r="P12" s="221"/>
      <c r="Q12" s="180" t="str">
        <f>IF(P12*O12=0,"",P12*O12)</f>
        <v/>
      </c>
      <c r="R12" s="368">
        <v>4</v>
      </c>
      <c r="S12" s="237">
        <v>1</v>
      </c>
      <c r="T12" s="221"/>
      <c r="U12" s="180" t="str">
        <f>IF(T12*S12=0,"",T12*S12)</f>
        <v/>
      </c>
      <c r="V12" s="368">
        <v>8</v>
      </c>
      <c r="W12" s="237">
        <v>1</v>
      </c>
      <c r="X12" s="221"/>
      <c r="Y12" s="180" t="str">
        <f>IF(X12*W12=0,"",X12*W12)</f>
        <v/>
      </c>
      <c r="Z12" s="368">
        <v>5</v>
      </c>
      <c r="AA12" s="237">
        <v>80</v>
      </c>
      <c r="AB12" s="189"/>
      <c r="AC12" s="180" t="str">
        <f>IF(AB12*AA12=0,"",AB12*AA12)</f>
        <v/>
      </c>
    </row>
    <row r="13" spans="1:30" s="4" customFormat="1" ht="24.9" customHeight="1" thickBot="1" x14ac:dyDescent="0.35">
      <c r="B13" s="236" t="s">
        <v>19</v>
      </c>
      <c r="C13" s="254" t="s">
        <v>121</v>
      </c>
      <c r="D13" s="259" t="s">
        <v>57</v>
      </c>
      <c r="E13" s="266">
        <f>SUM(G13,K13,O13,S13,W13,AA13)</f>
        <v>930</v>
      </c>
      <c r="F13" s="369"/>
      <c r="G13" s="213">
        <v>155</v>
      </c>
      <c r="H13" s="212"/>
      <c r="I13" s="209" t="str">
        <f>IF(H13*G13=0,"",H13*G13)</f>
        <v/>
      </c>
      <c r="J13" s="369"/>
      <c r="K13" s="262">
        <v>80</v>
      </c>
      <c r="L13" s="222"/>
      <c r="M13" s="209" t="str">
        <f>IF(L13*K13=0,"",L13*K13)</f>
        <v/>
      </c>
      <c r="N13" s="369"/>
      <c r="O13" s="223">
        <v>180</v>
      </c>
      <c r="P13" s="222"/>
      <c r="Q13" s="209" t="str">
        <f>IF(P13*O13=0,"",P13*O13)</f>
        <v/>
      </c>
      <c r="R13" s="369"/>
      <c r="S13" s="262">
        <v>130</v>
      </c>
      <c r="T13" s="222"/>
      <c r="U13" s="209" t="str">
        <f>IF(T13*S13=0,"",T13*S13)</f>
        <v/>
      </c>
      <c r="V13" s="369"/>
      <c r="W13" s="210">
        <v>305</v>
      </c>
      <c r="X13" s="222"/>
      <c r="Y13" s="209" t="str">
        <f>IF(X13*W13=0,"",X13*W13)</f>
        <v/>
      </c>
      <c r="Z13" s="369"/>
      <c r="AA13" s="210">
        <v>80</v>
      </c>
      <c r="AB13" s="212"/>
      <c r="AC13" s="209" t="str">
        <f>IF(AB13*AA13=0,"",AB13*AA13)</f>
        <v/>
      </c>
    </row>
    <row r="14" spans="1:30" s="4" customFormat="1" ht="35.1" customHeight="1" thickBot="1" x14ac:dyDescent="0.35">
      <c r="A14"/>
      <c r="B14" s="11" t="s">
        <v>21</v>
      </c>
      <c r="C14" s="306" t="s">
        <v>61</v>
      </c>
      <c r="D14" s="307"/>
      <c r="E14" s="308"/>
      <c r="F14" s="376"/>
      <c r="G14" s="377"/>
      <c r="H14" s="378"/>
      <c r="I14" s="182" t="str">
        <f>IF(SUM(I12:I13)=0,"",SUM(I12:I13))</f>
        <v/>
      </c>
      <c r="J14" s="387"/>
      <c r="K14" s="388"/>
      <c r="L14" s="389"/>
      <c r="M14" s="182" t="str">
        <f>IF(SUM(M12:M13)=0,"",SUM(M12:M13))</f>
        <v/>
      </c>
      <c r="N14" s="381"/>
      <c r="O14" s="377"/>
      <c r="P14" s="377"/>
      <c r="Q14" s="233" t="str">
        <f>IF(SUM(Q12:Q13)=0,"",SUM(Q12:Q13))</f>
        <v/>
      </c>
      <c r="R14" s="388"/>
      <c r="S14" s="388"/>
      <c r="T14" s="388"/>
      <c r="U14" s="182" t="str">
        <f>IF(SUM(U12:U13)=0,"",SUM(U12:U13))</f>
        <v/>
      </c>
      <c r="V14" s="376"/>
      <c r="W14" s="377"/>
      <c r="X14" s="382"/>
      <c r="Y14" s="182" t="str">
        <f>IF(SUM(Y12:Y13)=0,"",SUM(Y12:Y13))</f>
        <v/>
      </c>
      <c r="Z14" s="381"/>
      <c r="AA14" s="377"/>
      <c r="AB14" s="377"/>
      <c r="AC14" s="182" t="str">
        <f>IF(SUM(AC12:AC13)=0,"",SUM(AC12:AC13))</f>
        <v/>
      </c>
      <c r="AD14" s="225"/>
    </row>
    <row r="15" spans="1:30" s="4" customFormat="1" ht="35.1" customHeight="1" thickBot="1" x14ac:dyDescent="0.35">
      <c r="A15"/>
      <c r="B15" s="120" t="s">
        <v>23</v>
      </c>
      <c r="C15" s="298" t="s">
        <v>124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70" t="s">
        <v>132</v>
      </c>
    </row>
    <row r="17" spans="2:29" ht="19.95" customHeight="1" x14ac:dyDescent="0.3">
      <c r="B17" s="159" t="s">
        <v>76</v>
      </c>
      <c r="C17" s="323" t="s">
        <v>93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158"/>
      <c r="R17" s="158"/>
      <c r="S17" s="158"/>
      <c r="T17" s="158"/>
      <c r="U17" s="158"/>
      <c r="V17" s="156"/>
      <c r="W17" s="380"/>
      <c r="X17" s="380"/>
      <c r="Y17" s="380"/>
      <c r="Z17" s="380"/>
      <c r="AA17" s="380"/>
      <c r="AB17" s="147"/>
      <c r="AC17" s="147"/>
    </row>
    <row r="18" spans="2:29" ht="19.95" customHeight="1" x14ac:dyDescent="0.3">
      <c r="B18" s="159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158"/>
      <c r="R18" s="158"/>
      <c r="S18" s="158"/>
      <c r="T18" s="158"/>
      <c r="U18" s="158"/>
      <c r="V18" s="156"/>
      <c r="W18" s="267"/>
      <c r="X18" s="384"/>
      <c r="Y18" s="384"/>
      <c r="Z18" s="384"/>
      <c r="AA18" s="268"/>
      <c r="AB18" s="147"/>
      <c r="AC18" s="147"/>
    </row>
    <row r="19" spans="2:29" ht="19.95" customHeight="1" x14ac:dyDescent="0.3">
      <c r="B19" s="159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86"/>
      <c r="X19" s="385"/>
      <c r="Y19" s="385"/>
      <c r="Z19" s="385"/>
      <c r="AA19" s="379"/>
      <c r="AB19" s="148"/>
      <c r="AC19" s="148"/>
    </row>
    <row r="20" spans="2:29" ht="19.95" customHeight="1" x14ac:dyDescent="0.3">
      <c r="B20" s="148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86"/>
      <c r="X20" s="385"/>
      <c r="Y20" s="385"/>
      <c r="Z20" s="385"/>
      <c r="AA20" s="379"/>
      <c r="AB20" s="148"/>
      <c r="AC20" s="148"/>
    </row>
    <row r="21" spans="2:29" ht="19.95" customHeight="1" x14ac:dyDescent="0.3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0"/>
      <c r="W21" s="386"/>
      <c r="X21" s="385"/>
      <c r="Y21" s="385"/>
      <c r="Z21" s="385"/>
      <c r="AA21" s="383"/>
      <c r="AB21" s="198"/>
      <c r="AC21" s="160"/>
    </row>
    <row r="22" spans="2:29" ht="19.95" customHeight="1" x14ac:dyDescent="0.3">
      <c r="B22" s="16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0"/>
      <c r="W22" s="386"/>
      <c r="X22" s="385"/>
      <c r="Y22" s="385"/>
      <c r="Z22" s="385"/>
      <c r="AA22" s="383"/>
      <c r="AB22" s="269"/>
      <c r="AC22" s="160"/>
    </row>
    <row r="23" spans="2:29" x14ac:dyDescent="0.3">
      <c r="B23" s="160"/>
      <c r="C23" s="161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2"/>
      <c r="Q23" s="160"/>
      <c r="R23" s="160"/>
      <c r="S23" s="160"/>
      <c r="T23" s="160"/>
      <c r="U23" s="160"/>
      <c r="V23" s="160"/>
      <c r="W23" s="160"/>
      <c r="X23" s="162"/>
      <c r="Y23" s="160"/>
      <c r="Z23" s="160"/>
      <c r="AA23" s="160"/>
      <c r="AB23" s="161"/>
      <c r="AC23" s="160"/>
    </row>
    <row r="24" spans="2:29" x14ac:dyDescent="0.3">
      <c r="B24" s="160"/>
      <c r="C24" s="161"/>
      <c r="D24" s="160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0"/>
      <c r="AB24" s="161" t="s">
        <v>50</v>
      </c>
      <c r="AC24" s="160"/>
    </row>
    <row r="25" spans="2:29" x14ac:dyDescent="0.3">
      <c r="B25" s="160"/>
      <c r="C25" s="162"/>
      <c r="D25" s="160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0"/>
      <c r="AB25" s="162"/>
      <c r="AC25" s="160"/>
    </row>
    <row r="26" spans="2:29" x14ac:dyDescent="0.3">
      <c r="B26" s="165"/>
      <c r="C26" s="166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165"/>
      <c r="R26" s="165"/>
      <c r="S26" s="165"/>
      <c r="T26" s="165"/>
      <c r="U26" s="165"/>
      <c r="V26" s="165"/>
      <c r="W26" s="165"/>
      <c r="X26" s="166"/>
      <c r="Y26" s="165"/>
      <c r="Z26" s="165"/>
      <c r="AA26" s="165"/>
      <c r="AB26" s="166" t="s">
        <v>51</v>
      </c>
      <c r="AC26" s="165"/>
    </row>
    <row r="27" spans="2:29" x14ac:dyDescent="0.3">
      <c r="B27" s="165"/>
      <c r="C27" s="166"/>
      <c r="D27" s="165"/>
      <c r="E27" s="165"/>
      <c r="F27" s="165"/>
      <c r="G27" s="165"/>
      <c r="H27" s="235"/>
      <c r="I27" s="165"/>
      <c r="J27" s="165"/>
      <c r="K27" s="165"/>
      <c r="L27" s="165"/>
      <c r="M27" s="165"/>
      <c r="N27" s="165"/>
      <c r="O27" s="165"/>
      <c r="P27" s="166"/>
      <c r="Q27" s="165"/>
      <c r="R27" s="165"/>
      <c r="S27" s="165"/>
      <c r="T27" s="165"/>
      <c r="U27" s="165"/>
      <c r="V27" s="165"/>
      <c r="W27" s="165"/>
      <c r="X27" s="166"/>
      <c r="Y27" s="165"/>
      <c r="Z27" s="165"/>
      <c r="AA27" s="165"/>
      <c r="AB27" s="166"/>
      <c r="AC27" s="165"/>
    </row>
    <row r="28" spans="2:29" x14ac:dyDescent="0.3">
      <c r="B28" s="165"/>
      <c r="C28" s="166"/>
      <c r="D28" s="165"/>
      <c r="AA28" s="165"/>
      <c r="AB28" s="166"/>
      <c r="AC28" s="165"/>
    </row>
    <row r="29" spans="2:29" x14ac:dyDescent="0.3">
      <c r="B29" s="165"/>
      <c r="C29" s="166"/>
      <c r="D29" s="165"/>
      <c r="Y29" s="273"/>
      <c r="AA29" s="165"/>
      <c r="AB29" s="166" t="s">
        <v>51</v>
      </c>
      <c r="AC29" s="165"/>
    </row>
    <row r="30" spans="2:29" x14ac:dyDescent="0.3"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2"/>
      <c r="Q30" s="160"/>
      <c r="R30" s="160"/>
      <c r="S30" s="160"/>
      <c r="T30" s="160"/>
      <c r="U30" s="160"/>
      <c r="V30" s="160"/>
      <c r="W30" s="160"/>
      <c r="X30" s="162"/>
      <c r="Y30" s="160"/>
      <c r="Z30" s="160"/>
    </row>
    <row r="31" spans="2:29" x14ac:dyDescent="0.3">
      <c r="B31" s="160"/>
      <c r="C31" s="160"/>
      <c r="D31" s="160"/>
      <c r="P31" s="87"/>
      <c r="X31" s="87"/>
    </row>
    <row r="32" spans="2:29" x14ac:dyDescent="0.3">
      <c r="P32" s="87"/>
      <c r="X32" s="87"/>
    </row>
    <row r="33" spans="3:28" x14ac:dyDescent="0.3">
      <c r="C33" s="87"/>
      <c r="P33" s="87"/>
      <c r="X33" s="87"/>
      <c r="AB33" s="87"/>
    </row>
  </sheetData>
  <sheetProtection formatCells="0"/>
  <mergeCells count="38">
    <mergeCell ref="F14:H14"/>
    <mergeCell ref="N14:P14"/>
    <mergeCell ref="V14:X14"/>
    <mergeCell ref="Z14:AB14"/>
    <mergeCell ref="AA21:AA22"/>
    <mergeCell ref="X18:Z18"/>
    <mergeCell ref="X19:Z20"/>
    <mergeCell ref="X21:Z22"/>
    <mergeCell ref="W19:W20"/>
    <mergeCell ref="W21:W22"/>
    <mergeCell ref="C15:AB15"/>
    <mergeCell ref="J14:L14"/>
    <mergeCell ref="R14:T14"/>
    <mergeCell ref="C14:E14"/>
    <mergeCell ref="C19:V20"/>
    <mergeCell ref="C17:P18"/>
    <mergeCell ref="AA19:AA20"/>
    <mergeCell ref="W17:AA17"/>
    <mergeCell ref="B2:D7"/>
    <mergeCell ref="Z9:AC9"/>
    <mergeCell ref="V9:Y9"/>
    <mergeCell ref="B9:B10"/>
    <mergeCell ref="R9:U9"/>
    <mergeCell ref="J9:M9"/>
    <mergeCell ref="N9:Q9"/>
    <mergeCell ref="C9:C10"/>
    <mergeCell ref="D9:D10"/>
    <mergeCell ref="E9:E10"/>
    <mergeCell ref="F9:I9"/>
    <mergeCell ref="E2:AC3"/>
    <mergeCell ref="E4:AC5"/>
    <mergeCell ref="E6:AC7"/>
    <mergeCell ref="Z12:Z13"/>
    <mergeCell ref="F12:F13"/>
    <mergeCell ref="J12:J13"/>
    <mergeCell ref="N12:N13"/>
    <mergeCell ref="R12:R13"/>
    <mergeCell ref="V12:V13"/>
  </mergeCells>
  <pageMargins left="0.25" right="0.25" top="0.75" bottom="0.75" header="0.3" footer="0.3"/>
  <pageSetup paperSize="9"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zoomScale="75" zoomScaleNormal="75" zoomScaleSheetLayoutView="85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1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1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1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1:29" ht="13.95" customHeight="1" x14ac:dyDescent="0.3">
      <c r="B4" s="337"/>
      <c r="C4" s="338"/>
      <c r="D4" s="339"/>
      <c r="E4" s="349" t="s">
        <v>130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1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1:29" ht="13.95" customHeight="1" x14ac:dyDescent="0.3">
      <c r="B6" s="337"/>
      <c r="C6" s="338"/>
      <c r="D6" s="339"/>
      <c r="E6" s="355" t="s">
        <v>131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1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1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1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1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220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1:29" ht="20.100000000000001" customHeight="1" thickBot="1" x14ac:dyDescent="0.35">
      <c r="B11" s="120"/>
      <c r="C11" s="179">
        <v>1</v>
      </c>
      <c r="D11" s="132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1:29" s="4" customFormat="1" ht="24.9" customHeight="1" x14ac:dyDescent="0.3">
      <c r="B12" s="178" t="s">
        <v>17</v>
      </c>
      <c r="C12" s="324" t="s">
        <v>41</v>
      </c>
      <c r="D12" s="153" t="s">
        <v>129</v>
      </c>
      <c r="E12" s="260">
        <f>SUM(F12*G12+J12*K12+N12*O12+R12*S12+V12*W12+Z12*AA12)</f>
        <v>1713</v>
      </c>
      <c r="F12" s="368">
        <v>4</v>
      </c>
      <c r="G12" s="192">
        <v>1</v>
      </c>
      <c r="H12" s="211"/>
      <c r="I12" s="194" t="str">
        <f>IF(H12*G12=0,"",H12*G12)</f>
        <v/>
      </c>
      <c r="J12" s="368">
        <v>4</v>
      </c>
      <c r="K12" s="261">
        <v>1</v>
      </c>
      <c r="L12" s="211"/>
      <c r="M12" s="208" t="str">
        <f t="shared" ref="M12:M13" si="0">IF(L12*K12=0,"",L12*K12)</f>
        <v/>
      </c>
      <c r="N12" s="368">
        <v>5</v>
      </c>
      <c r="O12" s="192">
        <v>1</v>
      </c>
      <c r="P12" s="211"/>
      <c r="Q12" s="208" t="str">
        <f t="shared" ref="Q12:Q13" si="1">IF(P12*O12=0,"",P12*O12)</f>
        <v/>
      </c>
      <c r="R12" s="368">
        <v>4</v>
      </c>
      <c r="S12" s="261">
        <v>100</v>
      </c>
      <c r="T12" s="211"/>
      <c r="U12" s="250" t="str">
        <f>IF(R12*S12*T12=0,"",R12*S12*T12)</f>
        <v/>
      </c>
      <c r="V12" s="368">
        <v>8</v>
      </c>
      <c r="W12" s="125">
        <v>100</v>
      </c>
      <c r="X12" s="211"/>
      <c r="Y12" s="250" t="str">
        <f>IF(V12*W12*X12=0,"",V12*W12*X12)</f>
        <v/>
      </c>
      <c r="Z12" s="368">
        <v>5</v>
      </c>
      <c r="AA12" s="125">
        <v>100</v>
      </c>
      <c r="AB12" s="211"/>
      <c r="AC12" s="208" t="str">
        <f>IF(Z12*AA12*AB12=0,"",Z12*AA12*AB12)</f>
        <v/>
      </c>
    </row>
    <row r="13" spans="1:29" s="4" customFormat="1" ht="24.9" customHeight="1" thickBot="1" x14ac:dyDescent="0.35">
      <c r="B13" s="154" t="s">
        <v>19</v>
      </c>
      <c r="C13" s="324"/>
      <c r="D13" s="259" t="s">
        <v>103</v>
      </c>
      <c r="E13" s="255">
        <f>SUM(F12*G13+J12*K13+N12*O13+R12*S13+V12*W13+Z12*AA13)</f>
        <v>1713</v>
      </c>
      <c r="F13" s="369"/>
      <c r="G13" s="152">
        <v>1</v>
      </c>
      <c r="H13" s="212"/>
      <c r="I13" s="181" t="str">
        <f>IF(H13*G13=0,"",H13*G13)</f>
        <v/>
      </c>
      <c r="J13" s="369"/>
      <c r="K13" s="262">
        <v>1</v>
      </c>
      <c r="L13" s="212"/>
      <c r="M13" s="209" t="str">
        <f t="shared" si="0"/>
        <v/>
      </c>
      <c r="N13" s="369"/>
      <c r="O13" s="152">
        <v>1</v>
      </c>
      <c r="P13" s="212"/>
      <c r="Q13" s="209" t="str">
        <f t="shared" si="1"/>
        <v/>
      </c>
      <c r="R13" s="369"/>
      <c r="S13" s="262">
        <v>100</v>
      </c>
      <c r="T13" s="212"/>
      <c r="U13" s="209" t="str">
        <f>IF(R13*S13*T13=0,"",R13*S13*T13)</f>
        <v/>
      </c>
      <c r="V13" s="369"/>
      <c r="W13" s="126">
        <v>100</v>
      </c>
      <c r="X13" s="212"/>
      <c r="Y13" s="209" t="str">
        <f>IF(V13*W13*X13=0,"",V13*W13*X13)</f>
        <v/>
      </c>
      <c r="Z13" s="369"/>
      <c r="AA13" s="126">
        <v>100</v>
      </c>
      <c r="AB13" s="212"/>
      <c r="AC13" s="264" t="str">
        <f>IF(Z13*AA13*AB13=0,"",Z13*AA13*AB13)</f>
        <v/>
      </c>
    </row>
    <row r="14" spans="1:29" s="4" customFormat="1" ht="35.1" customHeight="1" thickBot="1" x14ac:dyDescent="0.35">
      <c r="A14"/>
      <c r="B14" s="120" t="s">
        <v>21</v>
      </c>
      <c r="C14" s="306" t="s">
        <v>61</v>
      </c>
      <c r="D14" s="307"/>
      <c r="E14" s="308"/>
      <c r="F14" s="376"/>
      <c r="G14" s="377"/>
      <c r="H14" s="378"/>
      <c r="I14" s="182" t="str">
        <f>IF(SUM(I12:I13)=0,"",SUM(I12:I13))</f>
        <v/>
      </c>
      <c r="J14" s="391"/>
      <c r="K14" s="392"/>
      <c r="L14" s="393"/>
      <c r="M14" s="182" t="str">
        <f>IF(SUM(M12:M13)=0,"",SUM(M12:M13))</f>
        <v/>
      </c>
      <c r="N14" s="381"/>
      <c r="O14" s="377"/>
      <c r="P14" s="377"/>
      <c r="Q14" s="233" t="str">
        <f>IF(SUM(Q12:Q13)=0,"",SUM(Q12:Q13))</f>
        <v/>
      </c>
      <c r="R14" s="392"/>
      <c r="S14" s="392"/>
      <c r="T14" s="392"/>
      <c r="U14" s="224" t="str">
        <f>IF(SUM(U12:U13)=0,"",SUM(U12:U13))</f>
        <v/>
      </c>
      <c r="V14" s="376"/>
      <c r="W14" s="377"/>
      <c r="X14" s="382"/>
      <c r="Y14" s="263" t="str">
        <f>IF(SUM(Y12:Y13)=0,"",SUM(Y12:Y13))</f>
        <v/>
      </c>
      <c r="Z14" s="381"/>
      <c r="AA14" s="377"/>
      <c r="AB14" s="377"/>
      <c r="AC14" s="224" t="str">
        <f>IF(SUM(AC12:AC13)=0,"",SUM(AC12:AC13))</f>
        <v/>
      </c>
    </row>
    <row r="15" spans="1:29" s="4" customFormat="1" ht="35.1" customHeight="1" thickBot="1" x14ac:dyDescent="0.35">
      <c r="A15"/>
      <c r="B15" s="120" t="s">
        <v>23</v>
      </c>
      <c r="C15" s="298" t="s">
        <v>123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183" t="str">
        <f>IF(SUM(I14,M14,Q14,U14,Y14,AC14)=0,"",SUM(I14,M14,Q14,U14,Y14,AC14))</f>
        <v/>
      </c>
    </row>
    <row r="17" spans="2:29" ht="19.95" customHeight="1" x14ac:dyDescent="0.3">
      <c r="B17" s="159" t="s">
        <v>76</v>
      </c>
      <c r="C17" s="323" t="s">
        <v>93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158"/>
      <c r="R17" s="158"/>
      <c r="S17" s="158"/>
      <c r="T17" s="158"/>
      <c r="U17" s="158"/>
      <c r="V17" s="156"/>
      <c r="W17" s="147"/>
      <c r="X17" s="147"/>
    </row>
    <row r="18" spans="2:29" ht="19.95" customHeight="1" x14ac:dyDescent="0.3">
      <c r="B18" s="159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158"/>
      <c r="R18" s="158"/>
      <c r="S18" s="158"/>
      <c r="T18" s="158"/>
      <c r="U18" s="158"/>
      <c r="V18" s="156"/>
      <c r="W18" s="147"/>
      <c r="X18" s="147"/>
    </row>
    <row r="19" spans="2:29" ht="19.95" customHeight="1" x14ac:dyDescent="0.3">
      <c r="B19" s="159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148"/>
      <c r="X19" s="148"/>
    </row>
    <row r="20" spans="2:29" ht="19.95" customHeight="1" x14ac:dyDescent="0.3">
      <c r="B20" s="148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148"/>
      <c r="X20" s="148"/>
    </row>
    <row r="21" spans="2:29" ht="19.95" customHeight="1" x14ac:dyDescent="0.3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0"/>
      <c r="W21" s="160"/>
      <c r="X21" s="160"/>
    </row>
    <row r="22" spans="2:29" ht="19.95" customHeight="1" x14ac:dyDescent="0.3">
      <c r="B22" s="16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0"/>
      <c r="W22" s="161"/>
      <c r="X22" s="160"/>
    </row>
    <row r="23" spans="2:29" x14ac:dyDescent="0.3">
      <c r="B23" s="160"/>
      <c r="C23" s="161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2"/>
      <c r="Q23" s="160"/>
      <c r="R23" s="160"/>
      <c r="S23" s="160"/>
      <c r="T23" s="160"/>
      <c r="U23" s="160"/>
      <c r="V23" s="160"/>
      <c r="W23" s="160"/>
      <c r="X23" s="162"/>
      <c r="Y23" s="160"/>
      <c r="Z23" s="160"/>
      <c r="AA23" s="160"/>
      <c r="AB23" s="161"/>
      <c r="AC23" s="160"/>
    </row>
    <row r="24" spans="2:29" x14ac:dyDescent="0.3">
      <c r="B24" s="160"/>
      <c r="C24" s="161"/>
      <c r="D24" s="160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0"/>
      <c r="AB24" s="161" t="s">
        <v>50</v>
      </c>
      <c r="AC24" s="160"/>
    </row>
    <row r="25" spans="2:29" x14ac:dyDescent="0.3">
      <c r="B25" s="160"/>
      <c r="C25" s="162"/>
      <c r="D25" s="160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0"/>
      <c r="AB25" s="162"/>
      <c r="AC25" s="160"/>
    </row>
    <row r="26" spans="2:29" x14ac:dyDescent="0.3">
      <c r="B26" s="165"/>
      <c r="C26" s="166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165"/>
      <c r="R26" s="165"/>
      <c r="S26" s="165"/>
      <c r="T26" s="165"/>
      <c r="U26" s="165"/>
      <c r="V26" s="165"/>
      <c r="W26" s="165"/>
      <c r="X26" s="166"/>
      <c r="Y26" s="165"/>
      <c r="Z26" s="165"/>
      <c r="AA26" s="165"/>
      <c r="AB26" s="166" t="s">
        <v>51</v>
      </c>
      <c r="AC26" s="165"/>
    </row>
    <row r="27" spans="2:29" x14ac:dyDescent="0.3">
      <c r="B27" s="165"/>
      <c r="C27" s="166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6"/>
      <c r="Q27" s="165"/>
      <c r="R27" s="165"/>
      <c r="S27" s="165"/>
      <c r="T27" s="165"/>
      <c r="U27" s="165"/>
      <c r="V27" s="165"/>
      <c r="W27" s="165"/>
      <c r="X27" s="166"/>
      <c r="Y27" s="165"/>
      <c r="Z27" s="165"/>
      <c r="AA27" s="165"/>
      <c r="AB27" s="166"/>
      <c r="AC27" s="165"/>
    </row>
    <row r="28" spans="2:29" x14ac:dyDescent="0.3">
      <c r="B28" s="165"/>
      <c r="C28" s="166"/>
      <c r="D28" s="165"/>
      <c r="R28" s="265"/>
      <c r="AA28" s="165"/>
      <c r="AB28" s="166"/>
      <c r="AC28" s="165"/>
    </row>
    <row r="29" spans="2:29" x14ac:dyDescent="0.3">
      <c r="B29" s="165"/>
      <c r="C29" s="166"/>
      <c r="D29" s="165"/>
      <c r="AA29" s="165"/>
      <c r="AB29" s="166" t="s">
        <v>51</v>
      </c>
      <c r="AC29" s="165"/>
    </row>
    <row r="30" spans="2:29" x14ac:dyDescent="0.3"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2"/>
      <c r="Q30" s="160"/>
      <c r="R30" s="160"/>
      <c r="S30" s="160"/>
      <c r="T30" s="160"/>
      <c r="U30" s="160"/>
      <c r="V30" s="160"/>
      <c r="W30" s="160"/>
      <c r="X30" s="162"/>
      <c r="Y30" s="160"/>
      <c r="Z30" s="160"/>
    </row>
    <row r="31" spans="2:29" x14ac:dyDescent="0.3">
      <c r="B31" s="160"/>
      <c r="C31" s="160"/>
      <c r="D31" s="160"/>
      <c r="P31" s="87"/>
      <c r="X31" s="87"/>
    </row>
    <row r="32" spans="2:29" x14ac:dyDescent="0.3">
      <c r="P32" s="87"/>
      <c r="X32" s="87"/>
    </row>
    <row r="33" spans="3:28" x14ac:dyDescent="0.3">
      <c r="C33" s="87"/>
      <c r="P33" s="87"/>
      <c r="X33" s="87"/>
      <c r="AB33" s="87"/>
    </row>
  </sheetData>
  <sheetProtection formatCells="0"/>
  <mergeCells count="31">
    <mergeCell ref="Z14:AB14"/>
    <mergeCell ref="C15:AB15"/>
    <mergeCell ref="C17:P18"/>
    <mergeCell ref="C19:V20"/>
    <mergeCell ref="J14:L14"/>
    <mergeCell ref="R14:T14"/>
    <mergeCell ref="C14:E14"/>
    <mergeCell ref="F14:H14"/>
    <mergeCell ref="N14:P14"/>
    <mergeCell ref="V14:X14"/>
    <mergeCell ref="F12:F13"/>
    <mergeCell ref="J12:J13"/>
    <mergeCell ref="N12:N13"/>
    <mergeCell ref="R12:R13"/>
    <mergeCell ref="V12:V13"/>
    <mergeCell ref="Z12:Z13"/>
    <mergeCell ref="B2:D7"/>
    <mergeCell ref="E2:AC3"/>
    <mergeCell ref="E4:AC5"/>
    <mergeCell ref="E6:AC7"/>
    <mergeCell ref="B9:B10"/>
    <mergeCell ref="C9:C10"/>
    <mergeCell ref="D9:D10"/>
    <mergeCell ref="E9:E10"/>
    <mergeCell ref="F9:I9"/>
    <mergeCell ref="N9:Q9"/>
    <mergeCell ref="V9:Y9"/>
    <mergeCell ref="Z9:AC9"/>
    <mergeCell ref="J9:M9"/>
    <mergeCell ref="R9:U9"/>
    <mergeCell ref="C12:C13"/>
  </mergeCells>
  <pageMargins left="0.25" right="0.25" top="0.75" bottom="0.75" header="0.3" footer="0.3"/>
  <pageSetup paperSize="9"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zoomScale="75" zoomScaleNormal="75" zoomScaleSheetLayoutView="85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1:30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1:30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1:30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1:30" ht="13.95" customHeight="1" x14ac:dyDescent="0.3">
      <c r="B4" s="337"/>
      <c r="C4" s="338"/>
      <c r="D4" s="339"/>
      <c r="E4" s="349" t="s">
        <v>113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1:30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1:30" ht="13.95" customHeight="1" x14ac:dyDescent="0.3">
      <c r="B6" s="337"/>
      <c r="C6" s="338"/>
      <c r="D6" s="339"/>
      <c r="E6" s="355" t="s">
        <v>102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1:30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1:30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1:30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1:30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101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121" t="s">
        <v>58</v>
      </c>
      <c r="O10" s="122" t="s">
        <v>98</v>
      </c>
      <c r="P10" s="122" t="s">
        <v>101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101</v>
      </c>
      <c r="Y10" s="123" t="s">
        <v>78</v>
      </c>
      <c r="Z10" s="121" t="s">
        <v>58</v>
      </c>
      <c r="AA10" s="122" t="s">
        <v>98</v>
      </c>
      <c r="AB10" s="122" t="s">
        <v>101</v>
      </c>
      <c r="AC10" s="123" t="s">
        <v>78</v>
      </c>
    </row>
    <row r="11" spans="1:30" ht="20.100000000000001" customHeight="1" thickBot="1" x14ac:dyDescent="0.35">
      <c r="B11" s="128"/>
      <c r="C11" s="61">
        <v>1</v>
      </c>
      <c r="D11" s="41">
        <v>2</v>
      </c>
      <c r="E11" s="191" t="s">
        <v>119</v>
      </c>
      <c r="F11" s="131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1:30" s="4" customFormat="1" ht="24.9" customHeight="1" x14ac:dyDescent="0.3">
      <c r="B12" s="129" t="s">
        <v>17</v>
      </c>
      <c r="C12" s="247" t="s">
        <v>60</v>
      </c>
      <c r="D12" s="315" t="s">
        <v>99</v>
      </c>
      <c r="E12" s="402">
        <f>SUM(G12,K12,O12,S12,W12,AA12)</f>
        <v>300</v>
      </c>
      <c r="F12" s="394">
        <v>4</v>
      </c>
      <c r="G12" s="398">
        <v>50</v>
      </c>
      <c r="H12" s="400"/>
      <c r="I12" s="396" t="str">
        <f>IF(G12*H12=0,"",G12*H12)</f>
        <v/>
      </c>
      <c r="J12" s="394">
        <v>4</v>
      </c>
      <c r="K12" s="406">
        <v>50</v>
      </c>
      <c r="L12" s="400"/>
      <c r="M12" s="396" t="str">
        <f>IF(K12*L12=0,"",K12*L12)</f>
        <v/>
      </c>
      <c r="N12" s="394">
        <v>5</v>
      </c>
      <c r="O12" s="398">
        <v>50</v>
      </c>
      <c r="P12" s="400"/>
      <c r="Q12" s="396" t="str">
        <f>IF(O12*P12=0,"",O12*P12)</f>
        <v/>
      </c>
      <c r="R12" s="394">
        <v>4</v>
      </c>
      <c r="S12" s="406">
        <v>50</v>
      </c>
      <c r="T12" s="400"/>
      <c r="U12" s="396" t="str">
        <f>IF(S12*T12=0,"",S12*T12)</f>
        <v/>
      </c>
      <c r="V12" s="394">
        <v>8</v>
      </c>
      <c r="W12" s="398">
        <v>50</v>
      </c>
      <c r="X12" s="400"/>
      <c r="Y12" s="396" t="str">
        <f>IF(W12*X12=0,"",W12*X12)</f>
        <v/>
      </c>
      <c r="Z12" s="394">
        <v>5</v>
      </c>
      <c r="AA12" s="398">
        <v>50</v>
      </c>
      <c r="AB12" s="400"/>
      <c r="AC12" s="396" t="str">
        <f>IF(AA12*AB12=0,"",AA12*AB12)</f>
        <v/>
      </c>
    </row>
    <row r="13" spans="1:30" s="4" customFormat="1" ht="24.9" customHeight="1" thickBot="1" x14ac:dyDescent="0.35">
      <c r="B13" s="155" t="s">
        <v>19</v>
      </c>
      <c r="C13" s="254" t="s">
        <v>121</v>
      </c>
      <c r="D13" s="316"/>
      <c r="E13" s="403"/>
      <c r="F13" s="395"/>
      <c r="G13" s="399"/>
      <c r="H13" s="401"/>
      <c r="I13" s="397"/>
      <c r="J13" s="395"/>
      <c r="K13" s="407"/>
      <c r="L13" s="401"/>
      <c r="M13" s="397"/>
      <c r="N13" s="395"/>
      <c r="O13" s="399"/>
      <c r="P13" s="401"/>
      <c r="Q13" s="397"/>
      <c r="R13" s="395"/>
      <c r="S13" s="407"/>
      <c r="T13" s="401"/>
      <c r="U13" s="397"/>
      <c r="V13" s="395"/>
      <c r="W13" s="399"/>
      <c r="X13" s="401"/>
      <c r="Y13" s="397"/>
      <c r="Z13" s="395"/>
      <c r="AA13" s="399"/>
      <c r="AB13" s="401"/>
      <c r="AC13" s="397"/>
    </row>
    <row r="14" spans="1:30" s="4" customFormat="1" ht="35.1" customHeight="1" thickBot="1" x14ac:dyDescent="0.35">
      <c r="A14"/>
      <c r="B14" s="120" t="s">
        <v>21</v>
      </c>
      <c r="C14" s="295" t="s">
        <v>122</v>
      </c>
      <c r="D14" s="292"/>
      <c r="E14" s="293"/>
      <c r="F14" s="376"/>
      <c r="G14" s="377"/>
      <c r="H14" s="378"/>
      <c r="I14" s="182" t="str">
        <f>IF(SUM(I12:I13)=0,"",SUM(I12:I13))</f>
        <v/>
      </c>
      <c r="J14" s="387"/>
      <c r="K14" s="388"/>
      <c r="L14" s="389"/>
      <c r="M14" s="182" t="str">
        <f>IF(SUM(M12:M13)=0,"",SUM(M12:M13))</f>
        <v/>
      </c>
      <c r="N14" s="381"/>
      <c r="O14" s="377"/>
      <c r="P14" s="377"/>
      <c r="Q14" s="182" t="str">
        <f>IF(SUM(Q12:Q13)=0,"",SUM(Q12:Q13))</f>
        <v/>
      </c>
      <c r="R14" s="404"/>
      <c r="S14" s="388"/>
      <c r="T14" s="405"/>
      <c r="U14" s="182" t="str">
        <f>IF(SUM(U12:U13)=0,"",SUM(U12:U13))</f>
        <v/>
      </c>
      <c r="V14" s="376"/>
      <c r="W14" s="377"/>
      <c r="X14" s="382"/>
      <c r="Y14" s="182" t="str">
        <f>IF(SUM(Y12:Y13)=0,"",SUM(Y12:Y13))</f>
        <v/>
      </c>
      <c r="Z14" s="381"/>
      <c r="AA14" s="377"/>
      <c r="AB14" s="377"/>
      <c r="AC14" s="182" t="str">
        <f>IF(SUM(AC12:AC13)=0,"",SUM(AC12:AC13))</f>
        <v/>
      </c>
      <c r="AD14" s="225"/>
    </row>
    <row r="15" spans="1:30" s="4" customFormat="1" ht="35.1" customHeight="1" thickBot="1" x14ac:dyDescent="0.35">
      <c r="A15"/>
      <c r="B15" s="120" t="s">
        <v>23</v>
      </c>
      <c r="C15" s="298" t="s">
        <v>124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183" t="str">
        <f>IF(SUM(I14,M14,Q14,U14,Y14,AC14)=0,"",SUM(I14,M14,Q14,U14,Y14,AC14))</f>
        <v/>
      </c>
    </row>
    <row r="17" spans="2:29" ht="19.95" customHeight="1" x14ac:dyDescent="0.3">
      <c r="B17" s="159" t="s">
        <v>76</v>
      </c>
      <c r="C17" s="323" t="s">
        <v>97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47"/>
      <c r="AA17" s="147"/>
      <c r="AB17" s="147"/>
      <c r="AC17" s="147"/>
    </row>
    <row r="18" spans="2:29" ht="19.95" customHeight="1" x14ac:dyDescent="0.3">
      <c r="B18" s="159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147"/>
      <c r="AA18" s="147"/>
      <c r="AB18" s="147"/>
      <c r="AC18" s="147"/>
    </row>
    <row r="19" spans="2:29" ht="19.95" customHeight="1" x14ac:dyDescent="0.3">
      <c r="B19" s="159" t="s">
        <v>77</v>
      </c>
      <c r="C19" s="323" t="s">
        <v>100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205"/>
      <c r="S19" s="205"/>
      <c r="T19" s="205"/>
      <c r="U19" s="205"/>
      <c r="V19" s="164"/>
      <c r="W19" s="167"/>
      <c r="X19" s="168"/>
    </row>
    <row r="20" spans="2:29" x14ac:dyDescent="0.3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2"/>
      <c r="Q20" s="160"/>
      <c r="R20" s="160"/>
      <c r="S20" s="160"/>
      <c r="T20" s="160"/>
      <c r="U20" s="160"/>
      <c r="V20" s="160"/>
      <c r="W20" s="160"/>
      <c r="X20" s="162"/>
      <c r="Y20" s="160"/>
      <c r="Z20" s="160"/>
      <c r="AA20" s="160"/>
      <c r="AB20" s="160"/>
      <c r="AC20" s="160"/>
    </row>
    <row r="21" spans="2:29" x14ac:dyDescent="0.3">
      <c r="B21" s="160"/>
      <c r="C21" s="16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 t="s">
        <v>50</v>
      </c>
      <c r="AC21" s="160"/>
    </row>
    <row r="22" spans="2:29" x14ac:dyDescent="0.3">
      <c r="B22" s="160"/>
      <c r="C22" s="162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160"/>
      <c r="R22" s="160"/>
      <c r="S22" s="160"/>
      <c r="T22" s="160"/>
      <c r="U22" s="160"/>
      <c r="V22" s="160"/>
      <c r="W22" s="160"/>
      <c r="X22" s="161"/>
      <c r="Y22" s="160"/>
      <c r="Z22" s="160"/>
      <c r="AA22" s="160"/>
      <c r="AB22" s="162"/>
      <c r="AC22" s="160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 t="s">
        <v>51</v>
      </c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/>
      <c r="AC24" s="165"/>
    </row>
    <row r="25" spans="2:29" x14ac:dyDescent="0.3">
      <c r="B25" s="165"/>
      <c r="C25" s="166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  <c r="Q25" s="165"/>
      <c r="R25" s="165"/>
      <c r="S25" s="165"/>
      <c r="T25" s="165"/>
      <c r="U25" s="165"/>
      <c r="V25" s="165"/>
      <c r="W25" s="165"/>
      <c r="X25" s="166"/>
      <c r="Y25" s="165"/>
      <c r="Z25" s="165"/>
      <c r="AA25" s="165"/>
      <c r="AB25" s="166"/>
      <c r="AC25" s="165"/>
    </row>
    <row r="26" spans="2:29" x14ac:dyDescent="0.3">
      <c r="B26" s="165"/>
      <c r="C26" s="166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165"/>
      <c r="R26" s="165"/>
      <c r="S26" s="165"/>
      <c r="T26" s="165"/>
      <c r="U26" s="165"/>
      <c r="V26" s="165"/>
      <c r="W26" s="165"/>
      <c r="X26" s="166"/>
      <c r="Y26" s="165"/>
      <c r="Z26" s="165"/>
      <c r="AA26" s="165"/>
      <c r="AB26" s="166" t="s">
        <v>51</v>
      </c>
      <c r="AC26" s="165"/>
    </row>
    <row r="27" spans="2:29" x14ac:dyDescent="0.3">
      <c r="B27" s="165"/>
      <c r="C27" s="86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86"/>
      <c r="Q27" s="165"/>
      <c r="R27" s="165"/>
      <c r="S27" s="165"/>
      <c r="T27" s="165"/>
      <c r="U27" s="165"/>
      <c r="V27" s="165"/>
      <c r="W27" s="165"/>
      <c r="X27" s="86"/>
      <c r="Y27" s="165"/>
      <c r="Z27" s="165"/>
      <c r="AA27" s="165"/>
      <c r="AB27" s="86"/>
      <c r="AC27" s="165"/>
    </row>
  </sheetData>
  <sheetProtection formatCells="0"/>
  <mergeCells count="50">
    <mergeCell ref="S12:S13"/>
    <mergeCell ref="T12:T13"/>
    <mergeCell ref="U12:U13"/>
    <mergeCell ref="J12:J13"/>
    <mergeCell ref="K12:K13"/>
    <mergeCell ref="L12:L13"/>
    <mergeCell ref="M12:M13"/>
    <mergeCell ref="R12:R13"/>
    <mergeCell ref="B2:D7"/>
    <mergeCell ref="E2:AC3"/>
    <mergeCell ref="E4:AC5"/>
    <mergeCell ref="E6:AC7"/>
    <mergeCell ref="B9:B10"/>
    <mergeCell ref="C9:C10"/>
    <mergeCell ref="D9:D10"/>
    <mergeCell ref="E9:E10"/>
    <mergeCell ref="F9:I9"/>
    <mergeCell ref="N9:Q9"/>
    <mergeCell ref="V9:Y9"/>
    <mergeCell ref="Z9:AC9"/>
    <mergeCell ref="J9:M9"/>
    <mergeCell ref="R9:U9"/>
    <mergeCell ref="C14:E14"/>
    <mergeCell ref="F14:H14"/>
    <mergeCell ref="N14:P14"/>
    <mergeCell ref="V14:X14"/>
    <mergeCell ref="Z14:AB14"/>
    <mergeCell ref="J14:L14"/>
    <mergeCell ref="R14:T14"/>
    <mergeCell ref="I12:I13"/>
    <mergeCell ref="N12:N13"/>
    <mergeCell ref="C19:Q19"/>
    <mergeCell ref="D12:D13"/>
    <mergeCell ref="E12:E13"/>
    <mergeCell ref="F12:F13"/>
    <mergeCell ref="G12:G13"/>
    <mergeCell ref="H12:H13"/>
    <mergeCell ref="C17:Y18"/>
    <mergeCell ref="O12:O13"/>
    <mergeCell ref="P12:P13"/>
    <mergeCell ref="Q12:Q13"/>
    <mergeCell ref="V12:V13"/>
    <mergeCell ref="W12:W13"/>
    <mergeCell ref="X12:X13"/>
    <mergeCell ref="C15:AB15"/>
    <mergeCell ref="Z12:Z13"/>
    <mergeCell ref="Y12:Y13"/>
    <mergeCell ref="AA12:AA13"/>
    <mergeCell ref="AB12:AB13"/>
    <mergeCell ref="AC12:AC13"/>
  </mergeCells>
  <pageMargins left="0.25" right="0.25" top="0.75" bottom="0.75" header="0.3" footer="0.3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75" zoomScaleNormal="75" zoomScaleSheetLayoutView="130" workbookViewId="0">
      <selection activeCell="D2" sqref="D2:F3"/>
    </sheetView>
  </sheetViews>
  <sheetFormatPr defaultRowHeight="14.4" x14ac:dyDescent="0.3"/>
  <cols>
    <col min="1" max="1" width="1.44140625" customWidth="1"/>
    <col min="2" max="2" width="4.33203125" customWidth="1"/>
    <col min="3" max="3" width="18.109375" customWidth="1"/>
    <col min="5" max="5" width="24.44140625" customWidth="1"/>
    <col min="6" max="6" width="21.44140625" customWidth="1"/>
    <col min="7" max="8" width="18.88671875" customWidth="1"/>
  </cols>
  <sheetData>
    <row r="1" spans="2:10" ht="15" thickBot="1" x14ac:dyDescent="0.35"/>
    <row r="2" spans="2:10" ht="14.4" customHeight="1" x14ac:dyDescent="0.3">
      <c r="D2" s="408" t="s">
        <v>134</v>
      </c>
      <c r="E2" s="409"/>
      <c r="F2" s="410"/>
      <c r="G2" s="139"/>
      <c r="H2" s="139"/>
      <c r="I2" s="140"/>
      <c r="J2" s="135"/>
    </row>
    <row r="3" spans="2:10" ht="15" customHeight="1" thickBot="1" x14ac:dyDescent="0.35">
      <c r="D3" s="411"/>
      <c r="E3" s="412"/>
      <c r="F3" s="413"/>
      <c r="G3" s="140"/>
      <c r="H3" s="140"/>
      <c r="I3" s="140"/>
      <c r="J3" s="135"/>
    </row>
    <row r="4" spans="2:10" ht="14.4" customHeight="1" x14ac:dyDescent="0.3">
      <c r="B4" s="425" t="s">
        <v>64</v>
      </c>
      <c r="C4" s="149" t="s">
        <v>79</v>
      </c>
      <c r="D4" s="428" t="s">
        <v>75</v>
      </c>
      <c r="E4" s="428"/>
      <c r="F4" s="145" t="str">
        <f>'Zadanie 1'!AC14</f>
        <v/>
      </c>
      <c r="G4" s="141"/>
      <c r="H4" s="141"/>
      <c r="I4" s="137"/>
      <c r="J4" s="137"/>
    </row>
    <row r="5" spans="2:10" ht="14.4" customHeight="1" x14ac:dyDescent="0.3">
      <c r="B5" s="426"/>
      <c r="C5" s="150" t="s">
        <v>80</v>
      </c>
      <c r="D5" s="418" t="s">
        <v>125</v>
      </c>
      <c r="E5" s="418"/>
      <c r="F5" s="146" t="str">
        <f>'Zadanie 2'!AC15</f>
        <v/>
      </c>
      <c r="G5" s="141"/>
      <c r="H5" s="141"/>
      <c r="I5" s="137"/>
      <c r="J5" s="137"/>
    </row>
    <row r="6" spans="2:10" ht="14.4" customHeight="1" x14ac:dyDescent="0.3">
      <c r="B6" s="426"/>
      <c r="C6" s="150" t="s">
        <v>81</v>
      </c>
      <c r="D6" s="418" t="s">
        <v>53</v>
      </c>
      <c r="E6" s="418"/>
      <c r="F6" s="146" t="str">
        <f>'Zadanie 3'!AC15</f>
        <v/>
      </c>
      <c r="G6" s="141"/>
      <c r="H6" s="141"/>
      <c r="I6" s="137"/>
      <c r="J6" s="137"/>
    </row>
    <row r="7" spans="2:10" ht="14.4" customHeight="1" x14ac:dyDescent="0.3">
      <c r="B7" s="426"/>
      <c r="C7" s="150" t="s">
        <v>94</v>
      </c>
      <c r="D7" s="414" t="s">
        <v>41</v>
      </c>
      <c r="E7" s="415"/>
      <c r="F7" s="146" t="str">
        <f>'Zadanie 4'!AC14</f>
        <v/>
      </c>
      <c r="G7" s="141"/>
      <c r="H7" s="141"/>
      <c r="I7" s="137"/>
      <c r="J7" s="137"/>
    </row>
    <row r="8" spans="2:10" x14ac:dyDescent="0.3">
      <c r="B8" s="426"/>
      <c r="C8" s="150" t="s">
        <v>82</v>
      </c>
      <c r="D8" s="418" t="s">
        <v>40</v>
      </c>
      <c r="E8" s="418"/>
      <c r="F8" s="146" t="str">
        <f>'Zadanie 5'!AC14</f>
        <v/>
      </c>
      <c r="G8" s="141"/>
      <c r="H8" s="141"/>
      <c r="I8" s="137"/>
      <c r="J8" s="137"/>
    </row>
    <row r="9" spans="2:10" x14ac:dyDescent="0.3">
      <c r="B9" s="426"/>
      <c r="C9" s="150" t="s">
        <v>83</v>
      </c>
      <c r="D9" s="418" t="s">
        <v>65</v>
      </c>
      <c r="E9" s="418"/>
      <c r="F9" s="146" t="str">
        <f>'Zadanie 6'!AC14</f>
        <v/>
      </c>
      <c r="G9" s="141"/>
      <c r="H9" s="141"/>
      <c r="I9" s="137"/>
      <c r="J9" s="137"/>
    </row>
    <row r="10" spans="2:10" x14ac:dyDescent="0.3">
      <c r="B10" s="426"/>
      <c r="C10" s="150" t="s">
        <v>84</v>
      </c>
      <c r="D10" s="414" t="s">
        <v>126</v>
      </c>
      <c r="E10" s="415"/>
      <c r="F10" s="146" t="str">
        <f>'Zadanie 7'!AC15</f>
        <v>`</v>
      </c>
      <c r="G10" s="141"/>
      <c r="H10" s="141"/>
      <c r="I10" s="137"/>
      <c r="J10" s="137"/>
    </row>
    <row r="11" spans="2:10" x14ac:dyDescent="0.3">
      <c r="B11" s="426"/>
      <c r="C11" s="150" t="s">
        <v>96</v>
      </c>
      <c r="D11" s="414" t="s">
        <v>128</v>
      </c>
      <c r="E11" s="415"/>
      <c r="F11" s="146" t="str">
        <f>'Zadanie 8'!AC15</f>
        <v/>
      </c>
      <c r="G11" s="141"/>
      <c r="H11" s="141"/>
      <c r="I11" s="137"/>
      <c r="J11" s="137"/>
    </row>
    <row r="12" spans="2:10" ht="15" thickBot="1" x14ac:dyDescent="0.35">
      <c r="B12" s="427"/>
      <c r="C12" s="151" t="s">
        <v>104</v>
      </c>
      <c r="D12" s="416" t="s">
        <v>95</v>
      </c>
      <c r="E12" s="417"/>
      <c r="F12" s="275" t="str">
        <f>'Zadanie 9'!AC15</f>
        <v/>
      </c>
      <c r="G12" s="141"/>
      <c r="H12" s="141"/>
      <c r="I12" s="137"/>
      <c r="J12" s="137"/>
    </row>
    <row r="13" spans="2:10" x14ac:dyDescent="0.3">
      <c r="D13" s="419" t="s">
        <v>63</v>
      </c>
      <c r="E13" s="420"/>
      <c r="F13" s="423">
        <f>SUM(F4:F12)</f>
        <v>0</v>
      </c>
      <c r="G13" s="277"/>
      <c r="H13" s="277"/>
      <c r="I13" s="138"/>
      <c r="J13" s="138"/>
    </row>
    <row r="14" spans="2:10" ht="15" thickBot="1" x14ac:dyDescent="0.35">
      <c r="D14" s="421"/>
      <c r="E14" s="422"/>
      <c r="F14" s="424"/>
      <c r="G14" s="277"/>
      <c r="H14" s="277"/>
      <c r="I14" s="138"/>
      <c r="J14" s="138"/>
    </row>
    <row r="15" spans="2:10" x14ac:dyDescent="0.3">
      <c r="D15" s="136"/>
      <c r="E15" s="136"/>
      <c r="F15" s="133"/>
      <c r="G15" s="134"/>
      <c r="H15" s="134"/>
    </row>
    <row r="22" spans="8:8" x14ac:dyDescent="0.3">
      <c r="H22" s="276"/>
    </row>
  </sheetData>
  <sheetProtection formatCells="0"/>
  <mergeCells count="13">
    <mergeCell ref="D13:E14"/>
    <mergeCell ref="F13:F14"/>
    <mergeCell ref="B4:B12"/>
    <mergeCell ref="D4:E4"/>
    <mergeCell ref="D8:E8"/>
    <mergeCell ref="D9:E9"/>
    <mergeCell ref="D2:F3"/>
    <mergeCell ref="D7:E7"/>
    <mergeCell ref="D12:E12"/>
    <mergeCell ref="D11:E11"/>
    <mergeCell ref="D10:E10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zoomScale="85" zoomScaleNormal="85" workbookViewId="0">
      <selection activeCell="P45" sqref="P45"/>
    </sheetView>
  </sheetViews>
  <sheetFormatPr defaultRowHeight="14.4" x14ac:dyDescent="0.3"/>
  <cols>
    <col min="2" max="2" width="15.6640625" customWidth="1"/>
    <col min="3" max="3" width="12.5546875" bestFit="1" customWidth="1"/>
    <col min="4" max="16" width="10.6640625" customWidth="1"/>
  </cols>
  <sheetData>
    <row r="1" spans="1:16" s="4" customFormat="1" ht="48.6" thickBot="1" x14ac:dyDescent="0.35">
      <c r="A1" s="62" t="s">
        <v>3</v>
      </c>
      <c r="B1" s="66" t="s">
        <v>4</v>
      </c>
      <c r="C1" s="13" t="s">
        <v>5</v>
      </c>
      <c r="D1" s="13" t="s">
        <v>6</v>
      </c>
      <c r="E1" s="282" t="s">
        <v>7</v>
      </c>
      <c r="F1" s="283"/>
      <c r="G1" s="291"/>
      <c r="H1" s="282" t="s">
        <v>8</v>
      </c>
      <c r="I1" s="283"/>
      <c r="J1" s="291"/>
      <c r="K1" s="282" t="s">
        <v>9</v>
      </c>
      <c r="L1" s="283"/>
      <c r="M1" s="291"/>
      <c r="N1" s="282" t="s">
        <v>10</v>
      </c>
      <c r="O1" s="283"/>
      <c r="P1" s="284"/>
    </row>
    <row r="2" spans="1:16" s="4" customFormat="1" ht="65.099999999999994" customHeight="1" thickBot="1" x14ac:dyDescent="0.35">
      <c r="A2" s="48" t="s">
        <v>3</v>
      </c>
      <c r="B2" s="8" t="s">
        <v>4</v>
      </c>
      <c r="C2" s="29" t="s">
        <v>5</v>
      </c>
      <c r="D2" s="29" t="s">
        <v>6</v>
      </c>
      <c r="E2" s="49" t="s">
        <v>11</v>
      </c>
      <c r="F2" s="50" t="s">
        <v>12</v>
      </c>
      <c r="G2" s="51" t="s">
        <v>13</v>
      </c>
      <c r="H2" s="49" t="s">
        <v>11</v>
      </c>
      <c r="I2" s="50" t="s">
        <v>12</v>
      </c>
      <c r="J2" s="51" t="s">
        <v>13</v>
      </c>
      <c r="K2" s="49" t="s">
        <v>11</v>
      </c>
      <c r="L2" s="50" t="s">
        <v>12</v>
      </c>
      <c r="M2" s="51" t="s">
        <v>13</v>
      </c>
      <c r="N2" s="49" t="s">
        <v>11</v>
      </c>
      <c r="O2" s="50" t="s">
        <v>12</v>
      </c>
      <c r="P2" s="52" t="s">
        <v>13</v>
      </c>
    </row>
    <row r="3" spans="1:16" s="4" customFormat="1" ht="20.100000000000001" customHeight="1" thickBot="1" x14ac:dyDescent="0.35">
      <c r="A3" s="11">
        <v>1</v>
      </c>
      <c r="B3" s="61">
        <v>2</v>
      </c>
      <c r="C3" s="41">
        <v>3</v>
      </c>
      <c r="D3" s="40">
        <v>4</v>
      </c>
      <c r="E3" s="25">
        <v>5</v>
      </c>
      <c r="F3" s="19">
        <v>6</v>
      </c>
      <c r="G3" s="26" t="s">
        <v>14</v>
      </c>
      <c r="H3" s="25">
        <v>8</v>
      </c>
      <c r="I3" s="19">
        <v>9</v>
      </c>
      <c r="J3" s="26" t="s">
        <v>44</v>
      </c>
      <c r="K3" s="25">
        <v>11</v>
      </c>
      <c r="L3" s="19">
        <v>12</v>
      </c>
      <c r="M3" s="53" t="s">
        <v>16</v>
      </c>
      <c r="N3" s="25">
        <v>14</v>
      </c>
      <c r="O3" s="19">
        <v>15</v>
      </c>
      <c r="P3" s="53" t="s">
        <v>43</v>
      </c>
    </row>
    <row r="4" spans="1:16" s="4" customFormat="1" ht="24.9" customHeight="1" thickBot="1" x14ac:dyDescent="0.35">
      <c r="A4" s="63" t="s">
        <v>17</v>
      </c>
      <c r="B4" s="286" t="s">
        <v>39</v>
      </c>
      <c r="C4" s="43" t="s">
        <v>18</v>
      </c>
      <c r="D4" s="44">
        <v>738</v>
      </c>
      <c r="E4" s="37">
        <v>30</v>
      </c>
      <c r="F4" s="54"/>
      <c r="G4" s="27"/>
      <c r="H4" s="23">
        <v>31</v>
      </c>
      <c r="I4" s="54"/>
      <c r="J4" s="27"/>
      <c r="K4" s="23">
        <v>31</v>
      </c>
      <c r="L4" s="54"/>
      <c r="M4" s="27"/>
      <c r="N4" s="57">
        <v>31</v>
      </c>
      <c r="O4" s="58"/>
      <c r="P4" s="59"/>
    </row>
    <row r="5" spans="1:16" s="4" customFormat="1" ht="24.9" customHeight="1" thickBot="1" x14ac:dyDescent="0.35">
      <c r="A5" s="63" t="s">
        <v>19</v>
      </c>
      <c r="B5" s="287"/>
      <c r="C5" s="18" t="s">
        <v>20</v>
      </c>
      <c r="D5" s="45">
        <v>1830</v>
      </c>
      <c r="E5" s="38">
        <v>65</v>
      </c>
      <c r="F5" s="55"/>
      <c r="G5" s="27"/>
      <c r="H5" s="20">
        <v>60</v>
      </c>
      <c r="I5" s="55"/>
      <c r="J5" s="27"/>
      <c r="K5" s="20">
        <v>120</v>
      </c>
      <c r="L5" s="55"/>
      <c r="M5" s="27"/>
      <c r="N5" s="20">
        <v>60</v>
      </c>
      <c r="O5" s="55"/>
      <c r="P5" s="24"/>
    </row>
    <row r="6" spans="1:16" s="4" customFormat="1" ht="24.9" customHeight="1" thickBot="1" x14ac:dyDescent="0.35">
      <c r="A6" s="63" t="s">
        <v>21</v>
      </c>
      <c r="B6" s="287"/>
      <c r="C6" s="18" t="s">
        <v>22</v>
      </c>
      <c r="D6" s="45">
        <v>132</v>
      </c>
      <c r="E6" s="38">
        <v>4</v>
      </c>
      <c r="F6" s="55"/>
      <c r="G6" s="27"/>
      <c r="H6" s="20">
        <v>5</v>
      </c>
      <c r="I6" s="55"/>
      <c r="J6" s="27"/>
      <c r="K6" s="20">
        <v>8</v>
      </c>
      <c r="L6" s="55"/>
      <c r="M6" s="27"/>
      <c r="N6" s="20">
        <v>5</v>
      </c>
      <c r="O6" s="55"/>
      <c r="P6" s="24"/>
    </row>
    <row r="7" spans="1:16" s="4" customFormat="1" ht="24.9" customHeight="1" thickBot="1" x14ac:dyDescent="0.35">
      <c r="A7" s="63" t="s">
        <v>23</v>
      </c>
      <c r="B7" s="287"/>
      <c r="C7" s="18" t="s">
        <v>24</v>
      </c>
      <c r="D7" s="45">
        <v>132</v>
      </c>
      <c r="E7" s="38">
        <v>4</v>
      </c>
      <c r="F7" s="55"/>
      <c r="G7" s="27"/>
      <c r="H7" s="20">
        <v>5</v>
      </c>
      <c r="I7" s="55"/>
      <c r="J7" s="27"/>
      <c r="K7" s="20">
        <v>8</v>
      </c>
      <c r="L7" s="55"/>
      <c r="M7" s="27"/>
      <c r="N7" s="20">
        <v>5</v>
      </c>
      <c r="O7" s="55"/>
      <c r="P7" s="24"/>
    </row>
    <row r="8" spans="1:16" s="4" customFormat="1" ht="24.6" thickBot="1" x14ac:dyDescent="0.35">
      <c r="A8" s="63" t="s">
        <v>25</v>
      </c>
      <c r="B8" s="287"/>
      <c r="C8" s="18" t="s">
        <v>26</v>
      </c>
      <c r="D8" s="45">
        <v>936</v>
      </c>
      <c r="E8" s="38">
        <v>30</v>
      </c>
      <c r="F8" s="55"/>
      <c r="G8" s="27"/>
      <c r="H8" s="20">
        <v>35</v>
      </c>
      <c r="I8" s="55"/>
      <c r="J8" s="27"/>
      <c r="K8" s="20">
        <v>56</v>
      </c>
      <c r="L8" s="55"/>
      <c r="M8" s="27"/>
      <c r="N8" s="20">
        <v>35</v>
      </c>
      <c r="O8" s="55"/>
      <c r="P8" s="24"/>
    </row>
    <row r="9" spans="1:16" s="4" customFormat="1" ht="24.6" thickBot="1" x14ac:dyDescent="0.35">
      <c r="A9" s="63" t="s">
        <v>27</v>
      </c>
      <c r="B9" s="287"/>
      <c r="C9" s="18" t="s">
        <v>28</v>
      </c>
      <c r="D9" s="45">
        <v>936</v>
      </c>
      <c r="E9" s="38">
        <v>30</v>
      </c>
      <c r="F9" s="55"/>
      <c r="G9" s="27"/>
      <c r="H9" s="20">
        <v>35</v>
      </c>
      <c r="I9" s="55"/>
      <c r="J9" s="27"/>
      <c r="K9" s="20">
        <v>56</v>
      </c>
      <c r="L9" s="55"/>
      <c r="M9" s="27"/>
      <c r="N9" s="20">
        <v>35</v>
      </c>
      <c r="O9" s="55"/>
      <c r="P9" s="24"/>
    </row>
    <row r="10" spans="1:16" s="4" customFormat="1" ht="24.9" customHeight="1" thickBot="1" x14ac:dyDescent="0.35">
      <c r="A10" s="64" t="s">
        <v>29</v>
      </c>
      <c r="B10" s="288"/>
      <c r="C10" s="46" t="s">
        <v>30</v>
      </c>
      <c r="D10" s="47" t="s">
        <v>31</v>
      </c>
      <c r="E10" s="39" t="s">
        <v>32</v>
      </c>
      <c r="F10" s="56"/>
      <c r="G10" s="28"/>
      <c r="H10" s="21" t="s">
        <v>32</v>
      </c>
      <c r="I10" s="56"/>
      <c r="J10" s="28"/>
      <c r="K10" s="21" t="s">
        <v>32</v>
      </c>
      <c r="L10" s="56"/>
      <c r="M10" s="28"/>
      <c r="N10" s="21" t="s">
        <v>32</v>
      </c>
      <c r="O10" s="56"/>
      <c r="P10" s="22"/>
    </row>
    <row r="11" spans="1:16" s="4" customFormat="1" ht="30" customHeight="1" thickBot="1" x14ac:dyDescent="0.35">
      <c r="A11" s="60" t="s">
        <v>33</v>
      </c>
      <c r="B11" s="301" t="s">
        <v>34</v>
      </c>
      <c r="C11" s="301"/>
      <c r="D11" s="302"/>
      <c r="E11" s="309"/>
      <c r="F11" s="310"/>
      <c r="G11" s="14"/>
      <c r="H11" s="311"/>
      <c r="I11" s="310"/>
      <c r="J11" s="14"/>
      <c r="K11" s="296"/>
      <c r="L11" s="312"/>
      <c r="M11" s="14"/>
      <c r="N11" s="296"/>
      <c r="O11" s="297"/>
      <c r="P11" s="34"/>
    </row>
    <row r="12" spans="1:16" s="4" customFormat="1" ht="30" customHeight="1" thickBot="1" x14ac:dyDescent="0.35">
      <c r="A12" s="63" t="s">
        <v>35</v>
      </c>
      <c r="B12" s="298" t="s">
        <v>45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300"/>
      <c r="P12" s="35">
        <f>G11+J11+M11+P11</f>
        <v>0</v>
      </c>
    </row>
    <row r="13" spans="1:16" s="4" customFormat="1" ht="30" customHeight="1" thickBot="1" x14ac:dyDescent="0.35">
      <c r="A13" s="65" t="s">
        <v>37</v>
      </c>
      <c r="B13" s="298" t="s">
        <v>38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36">
        <f>P12*6</f>
        <v>0</v>
      </c>
    </row>
    <row r="16" spans="1:16" ht="15" thickBot="1" x14ac:dyDescent="0.35"/>
    <row r="17" spans="1:16" s="4" customFormat="1" ht="30" customHeight="1" thickBot="1" x14ac:dyDescent="0.35">
      <c r="A17" s="62" t="s">
        <v>3</v>
      </c>
      <c r="B17" s="66" t="s">
        <v>4</v>
      </c>
      <c r="C17" s="13" t="s">
        <v>5</v>
      </c>
      <c r="D17" s="13" t="s">
        <v>6</v>
      </c>
      <c r="E17" s="282" t="s">
        <v>7</v>
      </c>
      <c r="F17" s="283"/>
      <c r="G17" s="291"/>
      <c r="H17" s="282" t="s">
        <v>8</v>
      </c>
      <c r="I17" s="283"/>
      <c r="J17" s="291"/>
      <c r="K17" s="282" t="s">
        <v>9</v>
      </c>
      <c r="L17" s="283"/>
      <c r="M17" s="291"/>
      <c r="N17" s="282" t="s">
        <v>10</v>
      </c>
      <c r="O17" s="283"/>
      <c r="P17" s="284"/>
    </row>
    <row r="18" spans="1:16" s="4" customFormat="1" ht="65.099999999999994" customHeight="1" thickBot="1" x14ac:dyDescent="0.35">
      <c r="A18" s="48" t="s">
        <v>3</v>
      </c>
      <c r="B18" s="8" t="s">
        <v>4</v>
      </c>
      <c r="C18" s="29" t="s">
        <v>5</v>
      </c>
      <c r="D18" s="29" t="s">
        <v>6</v>
      </c>
      <c r="E18" s="49" t="s">
        <v>11</v>
      </c>
      <c r="F18" s="50" t="s">
        <v>12</v>
      </c>
      <c r="G18" s="51" t="s">
        <v>13</v>
      </c>
      <c r="H18" s="49" t="s">
        <v>11</v>
      </c>
      <c r="I18" s="50" t="s">
        <v>12</v>
      </c>
      <c r="J18" s="51" t="s">
        <v>13</v>
      </c>
      <c r="K18" s="49" t="s">
        <v>11</v>
      </c>
      <c r="L18" s="50" t="s">
        <v>12</v>
      </c>
      <c r="M18" s="51" t="s">
        <v>13</v>
      </c>
      <c r="N18" s="49" t="s">
        <v>11</v>
      </c>
      <c r="O18" s="50" t="s">
        <v>12</v>
      </c>
      <c r="P18" s="52" t="s">
        <v>13</v>
      </c>
    </row>
    <row r="19" spans="1:16" s="4" customFormat="1" ht="20.100000000000001" customHeight="1" thickBot="1" x14ac:dyDescent="0.35">
      <c r="A19" s="11">
        <v>1</v>
      </c>
      <c r="B19" s="61">
        <v>2</v>
      </c>
      <c r="C19" s="41">
        <v>3</v>
      </c>
      <c r="D19" s="40">
        <v>4</v>
      </c>
      <c r="E19" s="25">
        <v>5</v>
      </c>
      <c r="F19" s="19">
        <v>6</v>
      </c>
      <c r="G19" s="26" t="s">
        <v>14</v>
      </c>
      <c r="H19" s="25">
        <v>5</v>
      </c>
      <c r="I19" s="19">
        <v>6</v>
      </c>
      <c r="J19" s="26" t="s">
        <v>14</v>
      </c>
      <c r="K19" s="25">
        <v>8</v>
      </c>
      <c r="L19" s="19">
        <v>9</v>
      </c>
      <c r="M19" s="26" t="s">
        <v>15</v>
      </c>
      <c r="N19" s="25">
        <v>11</v>
      </c>
      <c r="O19" s="26">
        <v>12</v>
      </c>
      <c r="P19" s="78" t="s">
        <v>16</v>
      </c>
    </row>
    <row r="20" spans="1:16" s="4" customFormat="1" ht="20.100000000000001" customHeight="1" thickBot="1" x14ac:dyDescent="0.35">
      <c r="A20" s="63" t="s">
        <v>17</v>
      </c>
      <c r="B20" s="67" t="s">
        <v>40</v>
      </c>
      <c r="C20" s="43" t="s">
        <v>18</v>
      </c>
      <c r="D20" s="44">
        <v>738</v>
      </c>
      <c r="E20" s="72">
        <v>40</v>
      </c>
      <c r="F20" s="73"/>
      <c r="G20" s="74"/>
      <c r="H20" s="75">
        <v>35</v>
      </c>
      <c r="I20" s="73"/>
      <c r="J20" s="74"/>
      <c r="K20" s="75">
        <v>60</v>
      </c>
      <c r="L20" s="73"/>
      <c r="M20" s="74"/>
      <c r="N20" s="75">
        <v>35</v>
      </c>
      <c r="O20" s="77"/>
      <c r="P20" s="79"/>
    </row>
    <row r="21" spans="1:16" s="4" customFormat="1" ht="30" customHeight="1" thickBot="1" x14ac:dyDescent="0.35">
      <c r="A21" s="60" t="s">
        <v>33</v>
      </c>
      <c r="B21" s="292" t="s">
        <v>47</v>
      </c>
      <c r="C21" s="292"/>
      <c r="D21" s="293"/>
      <c r="E21" s="31"/>
      <c r="F21" s="16"/>
      <c r="G21" s="15"/>
      <c r="H21" s="30"/>
      <c r="I21" s="31"/>
      <c r="J21" s="15"/>
      <c r="K21" s="81"/>
      <c r="L21" s="82"/>
      <c r="M21" s="15"/>
      <c r="N21" s="81"/>
      <c r="O21" s="82"/>
      <c r="P21" s="80"/>
    </row>
    <row r="22" spans="1:16" s="4" customFormat="1" ht="30" customHeight="1" thickBot="1" x14ac:dyDescent="0.35">
      <c r="A22" s="63" t="s">
        <v>35</v>
      </c>
      <c r="B22" s="298" t="s">
        <v>36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300"/>
      <c r="P22" s="35"/>
    </row>
    <row r="23" spans="1:16" s="4" customFormat="1" ht="30" customHeight="1" thickBot="1" x14ac:dyDescent="0.35">
      <c r="A23" s="65" t="s">
        <v>37</v>
      </c>
      <c r="B23" s="298" t="s">
        <v>38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300"/>
      <c r="P23" s="36"/>
    </row>
    <row r="25" spans="1:16" ht="15" thickBot="1" x14ac:dyDescent="0.35"/>
    <row r="26" spans="1:16" s="6" customFormat="1" ht="30" customHeight="1" thickBot="1" x14ac:dyDescent="0.35">
      <c r="A26" s="62" t="s">
        <v>3</v>
      </c>
      <c r="B26" s="66" t="s">
        <v>4</v>
      </c>
      <c r="C26" s="13" t="s">
        <v>5</v>
      </c>
      <c r="D26" s="13" t="s">
        <v>6</v>
      </c>
      <c r="E26" s="282" t="s">
        <v>9</v>
      </c>
      <c r="F26" s="283"/>
      <c r="G26" s="291"/>
      <c r="H26" s="282" t="s">
        <v>10</v>
      </c>
      <c r="I26" s="283"/>
      <c r="J26" s="284"/>
    </row>
    <row r="27" spans="1:16" s="6" customFormat="1" ht="65.099999999999994" customHeight="1" thickBot="1" x14ac:dyDescent="0.35">
      <c r="A27" s="48" t="s">
        <v>3</v>
      </c>
      <c r="B27" s="8" t="s">
        <v>4</v>
      </c>
      <c r="C27" s="29" t="s">
        <v>5</v>
      </c>
      <c r="D27" s="29" t="s">
        <v>6</v>
      </c>
      <c r="E27" s="49" t="s">
        <v>11</v>
      </c>
      <c r="F27" s="50" t="s">
        <v>12</v>
      </c>
      <c r="G27" s="51" t="s">
        <v>13</v>
      </c>
      <c r="H27" s="49" t="s">
        <v>11</v>
      </c>
      <c r="I27" s="50" t="s">
        <v>12</v>
      </c>
      <c r="J27" s="52" t="s">
        <v>13</v>
      </c>
    </row>
    <row r="28" spans="1:16" s="6" customFormat="1" ht="20.100000000000001" customHeight="1" thickBot="1" x14ac:dyDescent="0.35">
      <c r="A28" s="11">
        <v>1</v>
      </c>
      <c r="B28" s="61">
        <v>2</v>
      </c>
      <c r="C28" s="41">
        <v>3</v>
      </c>
      <c r="D28" s="40">
        <v>4</v>
      </c>
      <c r="E28" s="25">
        <v>8</v>
      </c>
      <c r="F28" s="19">
        <v>9</v>
      </c>
      <c r="G28" s="26" t="s">
        <v>15</v>
      </c>
      <c r="H28" s="25">
        <v>11</v>
      </c>
      <c r="I28" s="19">
        <v>12</v>
      </c>
      <c r="J28" s="53" t="s">
        <v>16</v>
      </c>
    </row>
    <row r="29" spans="1:16" s="6" customFormat="1" ht="20.100000000000001" customHeight="1" thickBot="1" x14ac:dyDescent="0.35">
      <c r="A29" s="63" t="s">
        <v>17</v>
      </c>
      <c r="B29" s="67" t="s">
        <v>41</v>
      </c>
      <c r="C29" s="43" t="s">
        <v>18</v>
      </c>
      <c r="D29" s="44">
        <v>738</v>
      </c>
      <c r="E29" s="75">
        <v>60</v>
      </c>
      <c r="F29" s="73"/>
      <c r="G29" s="74"/>
      <c r="H29" s="75">
        <v>35</v>
      </c>
      <c r="I29" s="73"/>
      <c r="J29" s="76"/>
    </row>
    <row r="30" spans="1:16" s="6" customFormat="1" ht="30" customHeight="1" thickBot="1" x14ac:dyDescent="0.35">
      <c r="A30" s="60" t="s">
        <v>33</v>
      </c>
      <c r="B30" s="292" t="s">
        <v>46</v>
      </c>
      <c r="C30" s="292"/>
      <c r="D30" s="293"/>
      <c r="E30" s="81"/>
      <c r="F30" s="82"/>
      <c r="G30" s="15"/>
      <c r="H30" s="83"/>
      <c r="I30" s="84"/>
      <c r="J30" s="71"/>
    </row>
    <row r="31" spans="1:16" s="6" customFormat="1" ht="30" customHeight="1" thickBot="1" x14ac:dyDescent="0.35">
      <c r="A31" s="63" t="s">
        <v>35</v>
      </c>
      <c r="B31" s="303" t="s">
        <v>36</v>
      </c>
      <c r="C31" s="304"/>
      <c r="D31" s="304"/>
      <c r="E31" s="304"/>
      <c r="F31" s="304"/>
      <c r="G31" s="304"/>
      <c r="H31" s="304"/>
      <c r="I31" s="305"/>
      <c r="J31" s="68"/>
    </row>
    <row r="32" spans="1:16" s="6" customFormat="1" ht="30" customHeight="1" thickBot="1" x14ac:dyDescent="0.35">
      <c r="A32" s="65" t="s">
        <v>37</v>
      </c>
      <c r="B32" s="306" t="s">
        <v>38</v>
      </c>
      <c r="C32" s="307"/>
      <c r="D32" s="307"/>
      <c r="E32" s="307"/>
      <c r="F32" s="307"/>
      <c r="G32" s="307"/>
      <c r="H32" s="307"/>
      <c r="I32" s="308"/>
      <c r="J32" s="36"/>
    </row>
    <row r="35" spans="2:5" x14ac:dyDescent="0.3">
      <c r="B35" t="s">
        <v>42</v>
      </c>
      <c r="E35">
        <f>J32+P23+P13</f>
        <v>0</v>
      </c>
    </row>
  </sheetData>
  <mergeCells count="24">
    <mergeCell ref="B31:I31"/>
    <mergeCell ref="B32:I32"/>
    <mergeCell ref="E11:F11"/>
    <mergeCell ref="H11:I11"/>
    <mergeCell ref="K11:L11"/>
    <mergeCell ref="N11:O11"/>
    <mergeCell ref="B30:D30"/>
    <mergeCell ref="B22:O22"/>
    <mergeCell ref="B23:O23"/>
    <mergeCell ref="B12:O12"/>
    <mergeCell ref="B13:O13"/>
    <mergeCell ref="B21:D21"/>
    <mergeCell ref="E26:G26"/>
    <mergeCell ref="H26:J26"/>
    <mergeCell ref="E17:G17"/>
    <mergeCell ref="H17:J17"/>
    <mergeCell ref="K17:M17"/>
    <mergeCell ref="N17:P17"/>
    <mergeCell ref="B11:D11"/>
    <mergeCell ref="E1:G1"/>
    <mergeCell ref="H1:J1"/>
    <mergeCell ref="K1:M1"/>
    <mergeCell ref="N1:P1"/>
    <mergeCell ref="B4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view="pageBreakPreview" topLeftCell="A14" zoomScaleNormal="70" zoomScaleSheetLayoutView="100" workbookViewId="0">
      <selection activeCell="P45" sqref="P45"/>
    </sheetView>
  </sheetViews>
  <sheetFormatPr defaultRowHeight="14.4" x14ac:dyDescent="0.3"/>
  <cols>
    <col min="3" max="5" width="12.6640625" customWidth="1"/>
    <col min="7" max="7" width="11.6640625" customWidth="1"/>
    <col min="10" max="10" width="11.6640625" customWidth="1"/>
    <col min="13" max="13" width="11.6640625" customWidth="1"/>
    <col min="14" max="14" width="9.88671875" bestFit="1" customWidth="1"/>
    <col min="16" max="16" width="11.6640625" customWidth="1"/>
    <col min="17" max="17" width="10.33203125" bestFit="1" customWidth="1"/>
  </cols>
  <sheetData>
    <row r="1" spans="2:17" x14ac:dyDescent="0.3">
      <c r="B1" s="1"/>
      <c r="C1" s="91"/>
      <c r="D1" s="91"/>
      <c r="E1" s="91"/>
      <c r="F1" s="91"/>
      <c r="G1" s="91"/>
      <c r="H1" s="91"/>
      <c r="I1" s="90" t="s">
        <v>52</v>
      </c>
      <c r="J1" s="91"/>
      <c r="L1" s="91"/>
      <c r="M1" s="2"/>
      <c r="N1" s="2"/>
      <c r="O1" s="2"/>
      <c r="P1" s="2"/>
    </row>
    <row r="2" spans="2:17" x14ac:dyDescent="0.3">
      <c r="B2" s="1"/>
      <c r="C2" s="91"/>
      <c r="D2" s="91"/>
      <c r="E2" s="91"/>
      <c r="F2" s="91"/>
      <c r="G2" s="91"/>
      <c r="H2" s="91"/>
      <c r="I2" s="90"/>
      <c r="J2" s="91"/>
      <c r="L2" s="91"/>
      <c r="M2" s="2"/>
      <c r="N2" s="2"/>
      <c r="O2" s="2"/>
      <c r="P2" s="2"/>
    </row>
    <row r="3" spans="2:17" ht="17.399999999999999" x14ac:dyDescent="0.3">
      <c r="B3" s="3"/>
      <c r="C3" s="3"/>
      <c r="D3" s="92"/>
      <c r="E3" s="92"/>
      <c r="F3" s="88" t="s">
        <v>0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ht="15.6" x14ac:dyDescent="0.3">
      <c r="B4" s="5"/>
      <c r="C4" s="5"/>
      <c r="D4" s="93"/>
      <c r="E4" s="93"/>
      <c r="F4" s="89" t="s">
        <v>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17" x14ac:dyDescent="0.3">
      <c r="B5" s="91"/>
      <c r="C5" s="91"/>
      <c r="D5" s="91"/>
      <c r="E5" s="91"/>
      <c r="F5" s="91"/>
      <c r="G5" s="91"/>
      <c r="H5" s="91"/>
      <c r="I5" s="91"/>
      <c r="J5" s="91"/>
      <c r="K5" s="91"/>
      <c r="L5" s="2"/>
      <c r="M5" s="2"/>
      <c r="N5" s="2"/>
      <c r="O5" s="2"/>
      <c r="P5" s="2"/>
      <c r="Q5" s="2"/>
    </row>
    <row r="6" spans="2:17" ht="15" thickBot="1" x14ac:dyDescent="0.35">
      <c r="B6" s="7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17"/>
      <c r="N6" s="17"/>
      <c r="O6" s="17"/>
      <c r="P6" s="17"/>
      <c r="Q6" s="17"/>
    </row>
    <row r="7" spans="2:17" s="4" customFormat="1" ht="30" customHeight="1" thickBot="1" x14ac:dyDescent="0.35">
      <c r="B7" s="315" t="s">
        <v>3</v>
      </c>
      <c r="C7" s="317" t="s">
        <v>4</v>
      </c>
      <c r="D7" s="319" t="s">
        <v>5</v>
      </c>
      <c r="E7" s="321" t="s">
        <v>6</v>
      </c>
      <c r="F7" s="282" t="s">
        <v>7</v>
      </c>
      <c r="G7" s="283"/>
      <c r="H7" s="291"/>
      <c r="I7" s="282" t="s">
        <v>8</v>
      </c>
      <c r="J7" s="283"/>
      <c r="K7" s="291"/>
      <c r="L7" s="282" t="s">
        <v>9</v>
      </c>
      <c r="M7" s="283"/>
      <c r="N7" s="291"/>
      <c r="O7" s="282" t="s">
        <v>10</v>
      </c>
      <c r="P7" s="283"/>
      <c r="Q7" s="284"/>
    </row>
    <row r="8" spans="2:17" ht="72.75" customHeight="1" thickBot="1" x14ac:dyDescent="0.35">
      <c r="B8" s="316"/>
      <c r="C8" s="318"/>
      <c r="D8" s="320"/>
      <c r="E8" s="322"/>
      <c r="F8" s="49" t="s">
        <v>11</v>
      </c>
      <c r="G8" s="50" t="s">
        <v>12</v>
      </c>
      <c r="H8" s="51" t="s">
        <v>13</v>
      </c>
      <c r="I8" s="49" t="s">
        <v>11</v>
      </c>
      <c r="J8" s="50" t="s">
        <v>12</v>
      </c>
      <c r="K8" s="51" t="s">
        <v>13</v>
      </c>
      <c r="L8" s="49" t="s">
        <v>11</v>
      </c>
      <c r="M8" s="50" t="s">
        <v>12</v>
      </c>
      <c r="N8" s="51" t="s">
        <v>13</v>
      </c>
      <c r="O8" s="49" t="s">
        <v>11</v>
      </c>
      <c r="P8" s="50" t="s">
        <v>12</v>
      </c>
      <c r="Q8" s="52" t="s">
        <v>13</v>
      </c>
    </row>
    <row r="9" spans="2:17" ht="20.100000000000001" customHeight="1" thickBot="1" x14ac:dyDescent="0.35">
      <c r="B9" s="11">
        <v>1</v>
      </c>
      <c r="C9" s="61">
        <v>2</v>
      </c>
      <c r="D9" s="41">
        <v>3</v>
      </c>
      <c r="E9" s="40">
        <v>4</v>
      </c>
      <c r="F9" s="101">
        <v>5</v>
      </c>
      <c r="G9" s="102">
        <v>6</v>
      </c>
      <c r="H9" s="103" t="s">
        <v>14</v>
      </c>
      <c r="I9" s="101">
        <v>8</v>
      </c>
      <c r="J9" s="102">
        <v>9</v>
      </c>
      <c r="K9" s="103" t="s">
        <v>44</v>
      </c>
      <c r="L9" s="101">
        <v>11</v>
      </c>
      <c r="M9" s="102">
        <v>12</v>
      </c>
      <c r="N9" s="107" t="s">
        <v>16</v>
      </c>
      <c r="O9" s="101">
        <v>14</v>
      </c>
      <c r="P9" s="102">
        <v>15</v>
      </c>
      <c r="Q9" s="107" t="s">
        <v>43</v>
      </c>
    </row>
    <row r="10" spans="2:17" s="4" customFormat="1" ht="24.9" customHeight="1" thickBot="1" x14ac:dyDescent="0.35">
      <c r="B10" s="111" t="s">
        <v>17</v>
      </c>
      <c r="C10" s="313" t="s">
        <v>53</v>
      </c>
      <c r="D10" s="116" t="s">
        <v>18</v>
      </c>
      <c r="E10" s="113">
        <f>(F10+I10+L10+O10)*6</f>
        <v>360</v>
      </c>
      <c r="F10" s="104">
        <v>15</v>
      </c>
      <c r="G10" s="58">
        <v>44</v>
      </c>
      <c r="H10" s="59">
        <f>F10*G10</f>
        <v>660</v>
      </c>
      <c r="I10" s="114">
        <v>15</v>
      </c>
      <c r="J10" s="58">
        <v>55</v>
      </c>
      <c r="K10" s="59">
        <f>I10*J10</f>
        <v>825</v>
      </c>
      <c r="L10" s="57">
        <v>15</v>
      </c>
      <c r="M10" s="58">
        <v>55</v>
      </c>
      <c r="N10" s="59">
        <f>L10*M10</f>
        <v>825</v>
      </c>
      <c r="O10" s="57">
        <v>15</v>
      </c>
      <c r="P10" s="58">
        <v>95.7</v>
      </c>
      <c r="Q10" s="59">
        <f>O10*P10</f>
        <v>1435.5</v>
      </c>
    </row>
    <row r="11" spans="2:17" s="4" customFormat="1" ht="24.9" customHeight="1" thickBot="1" x14ac:dyDescent="0.35">
      <c r="B11" s="112" t="s">
        <v>19</v>
      </c>
      <c r="C11" s="314"/>
      <c r="D11" s="117" t="s">
        <v>20</v>
      </c>
      <c r="E11" s="118">
        <f>(F11+I11+L11+O11)*6</f>
        <v>1200</v>
      </c>
      <c r="F11" s="105">
        <v>65</v>
      </c>
      <c r="G11" s="56">
        <v>132</v>
      </c>
      <c r="H11" s="22">
        <f>F11*G11</f>
        <v>8580</v>
      </c>
      <c r="I11" s="115">
        <v>55</v>
      </c>
      <c r="J11" s="56">
        <v>170.5</v>
      </c>
      <c r="K11" s="22">
        <f>I11*J11</f>
        <v>9377.5</v>
      </c>
      <c r="L11" s="21">
        <v>45</v>
      </c>
      <c r="M11" s="56">
        <v>170.5</v>
      </c>
      <c r="N11" s="22">
        <f>L11*M11</f>
        <v>7672.5</v>
      </c>
      <c r="O11" s="21">
        <v>35</v>
      </c>
      <c r="P11" s="56">
        <v>231.5</v>
      </c>
      <c r="Q11" s="22">
        <f>O11*P11</f>
        <v>8102.5</v>
      </c>
    </row>
    <row r="12" spans="2:17" s="4" customFormat="1" ht="35.1" customHeight="1" thickBot="1" x14ac:dyDescent="0.35">
      <c r="B12" s="60" t="s">
        <v>21</v>
      </c>
      <c r="C12" s="292" t="s">
        <v>54</v>
      </c>
      <c r="D12" s="292"/>
      <c r="E12" s="293"/>
      <c r="F12" s="30"/>
      <c r="G12" s="31"/>
      <c r="H12" s="15">
        <f>SUM(H10:H11)</f>
        <v>9240</v>
      </c>
      <c r="I12" s="30"/>
      <c r="J12" s="31"/>
      <c r="K12" s="15">
        <f>SUM(K10:K11)</f>
        <v>10202.5</v>
      </c>
      <c r="L12" s="81"/>
      <c r="M12" s="82"/>
      <c r="N12" s="15">
        <f>SUM(N10:N11)</f>
        <v>8497.5</v>
      </c>
      <c r="O12" s="81"/>
      <c r="P12" s="82"/>
      <c r="Q12" s="48">
        <f>SUM(Q10:Q11)</f>
        <v>9538</v>
      </c>
    </row>
    <row r="13" spans="2:17" s="4" customFormat="1" ht="35.1" customHeight="1" thickBot="1" x14ac:dyDescent="0.35">
      <c r="B13" s="63" t="s">
        <v>23</v>
      </c>
      <c r="C13" s="298" t="s">
        <v>55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300"/>
      <c r="Q13" s="68">
        <f>SUM(Q12,N12,K12,H12)</f>
        <v>37478</v>
      </c>
    </row>
    <row r="14" spans="2:17" s="4" customFormat="1" ht="35.1" customHeight="1" thickBot="1" x14ac:dyDescent="0.35">
      <c r="B14" s="65" t="s">
        <v>25</v>
      </c>
      <c r="C14" s="298" t="s">
        <v>38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300"/>
      <c r="Q14" s="68">
        <f>Q13*6</f>
        <v>224868</v>
      </c>
    </row>
    <row r="17" spans="3:17" ht="15" thickBot="1" x14ac:dyDescent="0.35">
      <c r="C17" s="85" t="s">
        <v>48</v>
      </c>
      <c r="Q17" s="68">
        <f>Q14*1.23</f>
        <v>276587.64</v>
      </c>
    </row>
    <row r="18" spans="3:17" x14ac:dyDescent="0.3">
      <c r="C18" s="85"/>
    </row>
    <row r="19" spans="3:17" x14ac:dyDescent="0.3">
      <c r="C19" s="86" t="s">
        <v>49</v>
      </c>
      <c r="M19" s="86" t="s">
        <v>50</v>
      </c>
      <c r="Q19" s="119">
        <f>Q14/4.3117</f>
        <v>52152.9791033699</v>
      </c>
    </row>
    <row r="20" spans="3:17" x14ac:dyDescent="0.3">
      <c r="C20" s="87"/>
    </row>
    <row r="21" spans="3:17" x14ac:dyDescent="0.3">
      <c r="C21" s="87" t="s">
        <v>51</v>
      </c>
      <c r="L21" s="87" t="s">
        <v>51</v>
      </c>
    </row>
    <row r="22" spans="3:17" x14ac:dyDescent="0.3">
      <c r="C22" s="87"/>
    </row>
    <row r="23" spans="3:17" x14ac:dyDescent="0.3">
      <c r="C23" s="87"/>
    </row>
    <row r="24" spans="3:17" x14ac:dyDescent="0.3">
      <c r="C24" s="87" t="s">
        <v>51</v>
      </c>
      <c r="L24" s="87" t="s">
        <v>51</v>
      </c>
    </row>
    <row r="34" spans="17:17" x14ac:dyDescent="0.3">
      <c r="Q34">
        <v>2</v>
      </c>
    </row>
  </sheetData>
  <mergeCells count="12">
    <mergeCell ref="B7:B8"/>
    <mergeCell ref="C7:C8"/>
    <mergeCell ref="D7:D8"/>
    <mergeCell ref="E7:E8"/>
    <mergeCell ref="C13:P13"/>
    <mergeCell ref="C14:P14"/>
    <mergeCell ref="C12:E12"/>
    <mergeCell ref="F7:H7"/>
    <mergeCell ref="I7:K7"/>
    <mergeCell ref="L7:N7"/>
    <mergeCell ref="O7:Q7"/>
    <mergeCell ref="C10:C1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8"/>
  <sheetViews>
    <sheetView topLeftCell="B1" zoomScale="75" zoomScaleNormal="75" zoomScaleSheetLayoutView="70" workbookViewId="0">
      <selection activeCell="G12" sqref="G12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30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30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30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30" ht="13.95" customHeight="1" x14ac:dyDescent="0.3">
      <c r="B4" s="337"/>
      <c r="C4" s="338"/>
      <c r="D4" s="339"/>
      <c r="E4" s="349" t="s">
        <v>106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30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30" ht="13.95" customHeight="1" x14ac:dyDescent="0.3">
      <c r="B6" s="337"/>
      <c r="C6" s="338"/>
      <c r="D6" s="339"/>
      <c r="E6" s="355" t="s">
        <v>68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30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30" ht="13.95" customHeight="1" thickBot="1" x14ac:dyDescent="0.35">
      <c r="B8" s="7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3"/>
      <c r="AB8" s="143"/>
      <c r="AC8" s="143"/>
    </row>
    <row r="9" spans="2:30" s="4" customFormat="1" ht="30" customHeight="1" thickBot="1" x14ac:dyDescent="0.35">
      <c r="B9" s="315" t="s">
        <v>3</v>
      </c>
      <c r="C9" s="361" t="s">
        <v>4</v>
      </c>
      <c r="D9" s="362" t="s">
        <v>85</v>
      </c>
      <c r="E9" s="363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30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123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30" ht="20.100000000000001" customHeight="1" thickBot="1" x14ac:dyDescent="0.35">
      <c r="B11" s="128"/>
      <c r="C11" s="61">
        <v>1</v>
      </c>
      <c r="D11" s="41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102">
        <v>13</v>
      </c>
      <c r="P11" s="102">
        <v>14</v>
      </c>
      <c r="Q11" s="127" t="s">
        <v>71</v>
      </c>
      <c r="R11" s="130">
        <v>16</v>
      </c>
      <c r="S11" s="102">
        <v>17</v>
      </c>
      <c r="T11" s="102">
        <v>18</v>
      </c>
      <c r="U11" s="127" t="s">
        <v>72</v>
      </c>
      <c r="V11" s="25">
        <v>20</v>
      </c>
      <c r="W11" s="102">
        <v>21</v>
      </c>
      <c r="X11" s="102">
        <v>22</v>
      </c>
      <c r="Y11" s="127" t="s">
        <v>117</v>
      </c>
      <c r="Z11" s="130">
        <v>24</v>
      </c>
      <c r="AA11" s="102">
        <v>25</v>
      </c>
      <c r="AB11" s="102">
        <v>26</v>
      </c>
      <c r="AC11" s="127" t="s">
        <v>116</v>
      </c>
    </row>
    <row r="12" spans="2:30" s="4" customFormat="1" ht="24.9" customHeight="1" thickBot="1" x14ac:dyDescent="0.35">
      <c r="B12" s="132" t="s">
        <v>17</v>
      </c>
      <c r="C12" s="48" t="s">
        <v>75</v>
      </c>
      <c r="D12" s="48" t="s">
        <v>105</v>
      </c>
      <c r="E12" s="246">
        <f>SUM(G12,K12,O12,S12,W12,AA12)</f>
        <v>424</v>
      </c>
      <c r="F12" s="72">
        <v>4</v>
      </c>
      <c r="G12" s="200">
        <v>1</v>
      </c>
      <c r="H12" s="201"/>
      <c r="I12" s="202" t="str">
        <f>IF(G12*H12=0,"",H12*G12)</f>
        <v/>
      </c>
      <c r="J12" s="72">
        <v>4</v>
      </c>
      <c r="K12" s="251">
        <v>1</v>
      </c>
      <c r="L12" s="219"/>
      <c r="M12" s="202" t="str">
        <f>IF(K12*L12=0,"",L12*K12)</f>
        <v/>
      </c>
      <c r="N12" s="72">
        <v>5</v>
      </c>
      <c r="O12" s="203">
        <v>140</v>
      </c>
      <c r="P12" s="201"/>
      <c r="Q12" s="202" t="str">
        <f>IF(O12*P12=0,"",P12*O12)</f>
        <v/>
      </c>
      <c r="R12" s="72">
        <v>4</v>
      </c>
      <c r="S12" s="251">
        <v>280</v>
      </c>
      <c r="T12" s="219"/>
      <c r="U12" s="202" t="str">
        <f>IF(S12*T12=0,"",T12*S12)</f>
        <v/>
      </c>
      <c r="V12" s="72">
        <v>8</v>
      </c>
      <c r="W12" s="200">
        <v>1</v>
      </c>
      <c r="X12" s="201"/>
      <c r="Y12" s="202" t="str">
        <f>IF(W12*X12=0,"",X12*W12)</f>
        <v/>
      </c>
      <c r="Z12" s="72">
        <v>5</v>
      </c>
      <c r="AA12" s="200">
        <v>1</v>
      </c>
      <c r="AB12" s="201"/>
      <c r="AC12" s="202" t="str">
        <f>IF(AA12*AB12=0,"",AB12*AA12)</f>
        <v/>
      </c>
    </row>
    <row r="13" spans="2:30" s="4" customFormat="1" ht="35.1" customHeight="1" thickBot="1" x14ac:dyDescent="0.35">
      <c r="B13" s="11" t="s">
        <v>19</v>
      </c>
      <c r="C13" s="324" t="s">
        <v>62</v>
      </c>
      <c r="D13" s="301"/>
      <c r="E13" s="302"/>
      <c r="F13" s="325"/>
      <c r="G13" s="326"/>
      <c r="H13" s="327"/>
      <c r="I13" s="199" t="str">
        <f>IF(SUM(I12)=0,"",SUM(I12))</f>
        <v/>
      </c>
      <c r="J13" s="330"/>
      <c r="K13" s="331"/>
      <c r="L13" s="331"/>
      <c r="M13" s="199" t="str">
        <f>IF(SUM(M12)=0,"",SUM(M12))</f>
        <v/>
      </c>
      <c r="N13" s="328"/>
      <c r="O13" s="326"/>
      <c r="P13" s="326"/>
      <c r="Q13" s="199" t="str">
        <f>IF(SUM(Q12)=0,"",SUM(Q12))</f>
        <v/>
      </c>
      <c r="R13" s="330"/>
      <c r="S13" s="331"/>
      <c r="T13" s="331"/>
      <c r="U13" s="199" t="str">
        <f>IF(SUM(U12)=0,"",SUM(U12))</f>
        <v/>
      </c>
      <c r="V13" s="325"/>
      <c r="W13" s="326"/>
      <c r="X13" s="329"/>
      <c r="Y13" s="199" t="str">
        <f>IF(SUM(Y12)=0,"",SUM(Y12))</f>
        <v/>
      </c>
      <c r="Z13" s="328"/>
      <c r="AA13" s="326"/>
      <c r="AB13" s="326"/>
      <c r="AC13" s="199" t="str">
        <f>IF(SUM(AC12)=0,"",SUM(AC12))</f>
        <v/>
      </c>
    </row>
    <row r="14" spans="2:30" s="4" customFormat="1" ht="35.1" customHeight="1" thickBot="1" x14ac:dyDescent="0.35">
      <c r="B14" s="120" t="s">
        <v>21</v>
      </c>
      <c r="C14" s="298" t="s">
        <v>118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/>
      <c r="AC14" s="183" t="str">
        <f>IF(SUM(I13,M13,Q13,U13,Y13,AC13)=0,"",SUM(I13,M13,Q13,U13,Y13,AC13))</f>
        <v/>
      </c>
      <c r="AD14" s="197"/>
    </row>
    <row r="16" spans="2:30" ht="19.95" customHeight="1" x14ac:dyDescent="0.3">
      <c r="B16" s="159" t="s">
        <v>76</v>
      </c>
      <c r="C16" s="323" t="s">
        <v>93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163"/>
      <c r="AA16" s="163"/>
      <c r="AB16" s="163"/>
      <c r="AC16" s="163"/>
    </row>
    <row r="17" spans="2:29" ht="19.95" customHeight="1" x14ac:dyDescent="0.3">
      <c r="B17" s="159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4.4" customHeight="1" x14ac:dyDescent="0.3">
      <c r="B18" s="16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0"/>
      <c r="W18" s="160"/>
      <c r="X18" s="160"/>
      <c r="Y18" s="160"/>
      <c r="Z18" s="160"/>
      <c r="AA18" s="160"/>
      <c r="AB18" s="160"/>
      <c r="AC18" s="160"/>
    </row>
    <row r="19" spans="2:29" ht="14.4" customHeight="1" x14ac:dyDescent="0.3">
      <c r="B19" s="160"/>
      <c r="C19" s="16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60"/>
      <c r="R19" s="160"/>
      <c r="S19" s="160"/>
      <c r="T19" s="160"/>
      <c r="U19" s="160"/>
      <c r="V19" s="160"/>
      <c r="W19" s="160"/>
      <c r="X19" s="161"/>
      <c r="Y19" s="160"/>
      <c r="Z19" s="160"/>
      <c r="AA19" s="160"/>
      <c r="AB19" s="161" t="s">
        <v>50</v>
      </c>
      <c r="AC19" s="160"/>
    </row>
    <row r="20" spans="2:29" ht="14.4" customHeight="1" x14ac:dyDescent="0.3">
      <c r="B20" s="160"/>
      <c r="C20" s="162"/>
      <c r="D20" s="160"/>
      <c r="E20" s="160"/>
      <c r="F20" s="160"/>
      <c r="G20" s="160"/>
      <c r="H20" s="160"/>
      <c r="I20" s="160"/>
      <c r="J20" s="160"/>
      <c r="K20" s="160"/>
      <c r="L20" s="160"/>
      <c r="M20" s="160" t="s">
        <v>127</v>
      </c>
      <c r="N20" s="160"/>
      <c r="O20" s="160"/>
      <c r="P20" s="162"/>
      <c r="Q20" s="160"/>
      <c r="R20" s="160"/>
      <c r="S20" s="160"/>
      <c r="T20" s="160"/>
      <c r="U20" s="160"/>
      <c r="V20" s="160"/>
      <c r="W20" s="160"/>
      <c r="X20" s="162"/>
      <c r="Y20" s="160"/>
      <c r="Z20" s="160"/>
      <c r="AA20" s="160"/>
      <c r="AB20" s="162"/>
      <c r="AC20" s="160"/>
    </row>
    <row r="21" spans="2:29" ht="14.4" customHeight="1" x14ac:dyDescent="0.3">
      <c r="B21" s="165"/>
      <c r="C21" s="16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5"/>
      <c r="R21" s="165"/>
      <c r="S21" s="165"/>
      <c r="T21" s="165"/>
      <c r="U21" s="165"/>
      <c r="V21" s="165"/>
      <c r="W21" s="165"/>
      <c r="X21" s="166"/>
      <c r="Y21" s="165"/>
      <c r="Z21" s="165"/>
      <c r="AA21" s="165"/>
      <c r="AB21" s="166" t="s">
        <v>51</v>
      </c>
      <c r="AC21" s="165"/>
    </row>
    <row r="22" spans="2:29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/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 t="s">
        <v>51</v>
      </c>
      <c r="AC24" s="165"/>
    </row>
    <row r="25" spans="2:29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8" spans="2:29" x14ac:dyDescent="0.3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</row>
  </sheetData>
  <sheetProtection formatCells="0"/>
  <mergeCells count="23">
    <mergeCell ref="N9:Q9"/>
    <mergeCell ref="V9:Y9"/>
    <mergeCell ref="Z9:AC9"/>
    <mergeCell ref="B2:D7"/>
    <mergeCell ref="E2:AC3"/>
    <mergeCell ref="E4:AC5"/>
    <mergeCell ref="E6:AC7"/>
    <mergeCell ref="B9:B10"/>
    <mergeCell ref="C9:C10"/>
    <mergeCell ref="D9:D10"/>
    <mergeCell ref="E9:E10"/>
    <mergeCell ref="F9:I9"/>
    <mergeCell ref="J9:M9"/>
    <mergeCell ref="R9:U9"/>
    <mergeCell ref="C14:AB14"/>
    <mergeCell ref="C16:Y17"/>
    <mergeCell ref="C13:E13"/>
    <mergeCell ref="F13:H13"/>
    <mergeCell ref="N13:P13"/>
    <mergeCell ref="V13:X13"/>
    <mergeCell ref="Z13:AB13"/>
    <mergeCell ref="J13:L13"/>
    <mergeCell ref="R13:T13"/>
  </mergeCells>
  <pageMargins left="0.25" right="0.25" top="0.75" bottom="0.75" header="0.3" footer="0.3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0"/>
  <sheetViews>
    <sheetView zoomScale="75" zoomScaleNormal="75" zoomScaleSheetLayoutView="70" workbookViewId="0">
      <selection activeCell="O12" sqref="O12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29" ht="13.95" customHeight="1" x14ac:dyDescent="0.3">
      <c r="B4" s="337"/>
      <c r="C4" s="338"/>
      <c r="D4" s="339"/>
      <c r="E4" s="349" t="s">
        <v>107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29" ht="13.95" customHeight="1" x14ac:dyDescent="0.3">
      <c r="B6" s="337"/>
      <c r="C6" s="338"/>
      <c r="D6" s="339"/>
      <c r="E6" s="355" t="s">
        <v>74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2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123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29" ht="20.100000000000001" customHeight="1" thickBot="1" x14ac:dyDescent="0.35">
      <c r="B11" s="128"/>
      <c r="C11" s="61">
        <v>1</v>
      </c>
      <c r="D11" s="40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19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2:29" ht="24.9" customHeight="1" x14ac:dyDescent="0.3">
      <c r="B12" s="242" t="s">
        <v>17</v>
      </c>
      <c r="C12" s="365" t="s">
        <v>73</v>
      </c>
      <c r="D12" s="204" t="s">
        <v>56</v>
      </c>
      <c r="E12" s="256">
        <f>SUM(G12,K12,O12,S12,W12,AA12)</f>
        <v>6</v>
      </c>
      <c r="F12" s="368">
        <v>4</v>
      </c>
      <c r="G12" s="243">
        <v>1</v>
      </c>
      <c r="H12" s="188"/>
      <c r="I12" s="195" t="str">
        <f>IF(G12*H12=0,"",H12*G12)</f>
        <v/>
      </c>
      <c r="J12" s="370">
        <v>4</v>
      </c>
      <c r="K12" s="243">
        <v>1</v>
      </c>
      <c r="L12" s="229"/>
      <c r="M12" s="195" t="str">
        <f>IF(K12*L12=0,"",L12*K12)</f>
        <v/>
      </c>
      <c r="N12" s="370">
        <v>5</v>
      </c>
      <c r="O12" s="244">
        <v>1</v>
      </c>
      <c r="P12" s="229"/>
      <c r="Q12" s="245" t="str">
        <f>IF(O12*P12=0,"",P12*O12)</f>
        <v/>
      </c>
      <c r="R12" s="370">
        <v>4</v>
      </c>
      <c r="S12" s="244">
        <v>1</v>
      </c>
      <c r="T12" s="229"/>
      <c r="U12" s="245" t="str">
        <f>IF(S12*T12=0,"",T12*S12)</f>
        <v/>
      </c>
      <c r="V12" s="368">
        <v>8</v>
      </c>
      <c r="W12" s="244">
        <v>1</v>
      </c>
      <c r="X12" s="229"/>
      <c r="Y12" s="245" t="str">
        <f>IF(W12*X12=0,"",X12*W12)</f>
        <v/>
      </c>
      <c r="Z12" s="368">
        <v>5</v>
      </c>
      <c r="AA12" s="244">
        <v>1</v>
      </c>
      <c r="AB12" s="229"/>
      <c r="AC12" s="245" t="str">
        <f>IF(AA12*AB12=0,"",AB12*AA12)</f>
        <v/>
      </c>
    </row>
    <row r="13" spans="2:29" s="4" customFormat="1" ht="24.9" customHeight="1" thickBot="1" x14ac:dyDescent="0.35">
      <c r="B13" s="157" t="s">
        <v>19</v>
      </c>
      <c r="C13" s="366"/>
      <c r="D13" s="218" t="s">
        <v>57</v>
      </c>
      <c r="E13" s="255">
        <f>SUM(G13,K13,O13,S13,W13,AA13)</f>
        <v>1771</v>
      </c>
      <c r="F13" s="369"/>
      <c r="G13" s="215">
        <v>470</v>
      </c>
      <c r="H13" s="217"/>
      <c r="I13" s="240" t="str">
        <f>IF(G13*H13=0,"",H13*G13)</f>
        <v/>
      </c>
      <c r="J13" s="371"/>
      <c r="K13" s="274">
        <v>1</v>
      </c>
      <c r="L13" s="227"/>
      <c r="M13" s="240" t="str">
        <f>IF(K13*L13=0,"",L13*K13)</f>
        <v/>
      </c>
      <c r="N13" s="371"/>
      <c r="O13" s="241">
        <v>320</v>
      </c>
      <c r="P13" s="217"/>
      <c r="Q13" s="240" t="str">
        <f>IF(O13*P13=0,"",P13*O13)</f>
        <v/>
      </c>
      <c r="R13" s="371"/>
      <c r="S13" s="274">
        <v>150</v>
      </c>
      <c r="T13" s="227"/>
      <c r="U13" s="240" t="str">
        <f>IF(S13*T13=0,"",T13*S13)</f>
        <v/>
      </c>
      <c r="V13" s="369"/>
      <c r="W13" s="215">
        <v>585</v>
      </c>
      <c r="X13" s="217"/>
      <c r="Y13" s="240" t="str">
        <f>IF(W13*X13=0,"",X13*W13)</f>
        <v/>
      </c>
      <c r="Z13" s="369"/>
      <c r="AA13" s="241">
        <v>245</v>
      </c>
      <c r="AB13" s="217"/>
      <c r="AC13" s="240" t="str">
        <f>IF(AA13*AB13=0,"",AB13*AA13)</f>
        <v/>
      </c>
    </row>
    <row r="14" spans="2:29" s="4" customFormat="1" ht="35.1" customHeight="1" thickBot="1" x14ac:dyDescent="0.35">
      <c r="B14" s="120" t="s">
        <v>21</v>
      </c>
      <c r="C14" s="306" t="s">
        <v>61</v>
      </c>
      <c r="D14" s="307"/>
      <c r="E14" s="308"/>
      <c r="F14" s="309"/>
      <c r="G14" s="367"/>
      <c r="H14" s="310"/>
      <c r="I14" s="185" t="str">
        <f>IF(SUM(I12:I13)=0,"",SUM(I12:I13))</f>
        <v/>
      </c>
      <c r="J14" s="330"/>
      <c r="K14" s="331"/>
      <c r="L14" s="331"/>
      <c r="M14" s="185" t="str">
        <f>IF(SUM(M12:M13)=0,"",SUM(M12:M13))</f>
        <v/>
      </c>
      <c r="N14" s="309"/>
      <c r="O14" s="367"/>
      <c r="P14" s="310"/>
      <c r="Q14" s="185" t="str">
        <f>IF(SUM(Q12:Q13)=0,"",SUM(Q12:Q13))</f>
        <v/>
      </c>
      <c r="R14" s="330"/>
      <c r="S14" s="331"/>
      <c r="T14" s="331"/>
      <c r="U14" s="185" t="str">
        <f>IF(SUM(U12:U13)=0,"",SUM(U12:U13))</f>
        <v/>
      </c>
      <c r="V14" s="309"/>
      <c r="W14" s="367"/>
      <c r="X14" s="367"/>
      <c r="Y14" s="185" t="str">
        <f>IF(SUM(Y12:Y13)=0,"",SUM(Y12:Y13))</f>
        <v/>
      </c>
      <c r="Z14" s="309"/>
      <c r="AA14" s="367"/>
      <c r="AB14" s="367"/>
      <c r="AC14" s="185" t="str">
        <f>IF(SUM(AC12:AC13)=0,"",SUM(AC12:AC13))</f>
        <v/>
      </c>
    </row>
    <row r="15" spans="2:29" s="4" customFormat="1" ht="34.950000000000003" customHeight="1" thickBot="1" x14ac:dyDescent="0.35">
      <c r="B15" s="132" t="s">
        <v>23</v>
      </c>
      <c r="C15" s="298" t="s">
        <v>120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300"/>
      <c r="AC15" s="252" t="str">
        <f>IF(SUM(I14,M14,Q14,U14,Y14,AC14)=0,"",SUM(I14,M14,Q14,U14,Y14,AC14))</f>
        <v/>
      </c>
    </row>
    <row r="17" spans="2:29" ht="19.95" customHeight="1" x14ac:dyDescent="0.3">
      <c r="B17" s="159" t="s">
        <v>76</v>
      </c>
      <c r="C17" s="323" t="s">
        <v>97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9.95" customHeight="1" x14ac:dyDescent="0.3">
      <c r="B18" s="159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163"/>
      <c r="AA18" s="163"/>
      <c r="AB18" s="163"/>
      <c r="AC18" s="163"/>
    </row>
    <row r="19" spans="2:29" ht="14.4" customHeight="1" x14ac:dyDescent="0.3">
      <c r="B19" s="160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0"/>
      <c r="W19" s="160"/>
      <c r="X19" s="160"/>
      <c r="Y19" s="160"/>
      <c r="Z19" s="160"/>
      <c r="AA19" s="160"/>
      <c r="AB19" s="160"/>
      <c r="AC19" s="160"/>
    </row>
    <row r="20" spans="2:29" ht="14.4" customHeight="1" x14ac:dyDescent="0.3">
      <c r="B20" s="160"/>
      <c r="C20" s="161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60"/>
      <c r="R20" s="160"/>
      <c r="S20" s="160"/>
      <c r="T20" s="160"/>
      <c r="U20" s="160"/>
      <c r="V20" s="160"/>
      <c r="W20" s="160"/>
      <c r="X20" s="161"/>
      <c r="Y20" s="160"/>
      <c r="Z20" s="160"/>
      <c r="AA20" s="160"/>
      <c r="AB20" s="161" t="s">
        <v>50</v>
      </c>
      <c r="AC20" s="160"/>
    </row>
    <row r="21" spans="2:29" ht="14.4" customHeight="1" x14ac:dyDescent="0.3">
      <c r="B21" s="160"/>
      <c r="C21" s="162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2"/>
      <c r="Q21" s="160"/>
      <c r="R21" s="160"/>
      <c r="S21" s="160"/>
      <c r="T21" s="160"/>
      <c r="U21" s="160"/>
      <c r="V21" s="160"/>
      <c r="W21" s="160"/>
      <c r="X21" s="162"/>
      <c r="Y21" s="160"/>
      <c r="Z21" s="160"/>
      <c r="AA21" s="160"/>
      <c r="AB21" s="162"/>
      <c r="AC21" s="160"/>
    </row>
    <row r="22" spans="2:29" ht="14.4" customHeight="1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 t="s">
        <v>51</v>
      </c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/>
      <c r="AC24" s="165"/>
    </row>
    <row r="25" spans="2:29" x14ac:dyDescent="0.3">
      <c r="B25" s="165"/>
      <c r="C25" s="166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  <c r="Q25" s="165"/>
      <c r="R25" s="165"/>
      <c r="S25" s="165"/>
      <c r="T25" s="165"/>
      <c r="U25" s="165"/>
      <c r="V25" s="165"/>
      <c r="W25" s="165"/>
      <c r="X25" s="166"/>
      <c r="Y25" s="165"/>
      <c r="Z25" s="165"/>
      <c r="AA25" s="165"/>
      <c r="AB25" s="166" t="s">
        <v>51</v>
      </c>
      <c r="AC25" s="165"/>
    </row>
    <row r="26" spans="2:29" x14ac:dyDescent="0.3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9" spans="2:29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  <row r="30" spans="2:29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272"/>
    </row>
  </sheetData>
  <sheetProtection formatCells="0"/>
  <mergeCells count="30">
    <mergeCell ref="C12:C13"/>
    <mergeCell ref="C17:Y18"/>
    <mergeCell ref="C14:E14"/>
    <mergeCell ref="C15:AB15"/>
    <mergeCell ref="F14:H14"/>
    <mergeCell ref="Z14:AB14"/>
    <mergeCell ref="N14:P14"/>
    <mergeCell ref="V14:X14"/>
    <mergeCell ref="J14:L14"/>
    <mergeCell ref="R14:T14"/>
    <mergeCell ref="F12:F13"/>
    <mergeCell ref="J12:J13"/>
    <mergeCell ref="N12:N13"/>
    <mergeCell ref="R12:R13"/>
    <mergeCell ref="V12:V13"/>
    <mergeCell ref="Z12:Z13"/>
    <mergeCell ref="E2:AC3"/>
    <mergeCell ref="E4:AC5"/>
    <mergeCell ref="B2:D7"/>
    <mergeCell ref="E6:AC7"/>
    <mergeCell ref="B9:B10"/>
    <mergeCell ref="C9:C10"/>
    <mergeCell ref="D9:D10"/>
    <mergeCell ref="E9:E10"/>
    <mergeCell ref="F9:I9"/>
    <mergeCell ref="Z9:AC9"/>
    <mergeCell ref="N9:Q9"/>
    <mergeCell ref="V9:Y9"/>
    <mergeCell ref="J9:M9"/>
    <mergeCell ref="R9:U9"/>
  </mergeCells>
  <pageMargins left="0.25" right="0.25" top="0.75" bottom="0.75" header="0.3" footer="0.3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0"/>
  <sheetViews>
    <sheetView zoomScale="75" zoomScaleNormal="75" zoomScaleSheetLayoutView="85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29" ht="13.95" customHeight="1" x14ac:dyDescent="0.3">
      <c r="B4" s="337"/>
      <c r="C4" s="338"/>
      <c r="D4" s="339"/>
      <c r="E4" s="349" t="s">
        <v>108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29" ht="13.95" customHeight="1" x14ac:dyDescent="0.3">
      <c r="B6" s="337"/>
      <c r="C6" s="338"/>
      <c r="D6" s="339"/>
      <c r="E6" s="355" t="s">
        <v>67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2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29" ht="20.100000000000001" customHeight="1" thickBot="1" x14ac:dyDescent="0.35">
      <c r="B11" s="128"/>
      <c r="C11" s="61">
        <v>1</v>
      </c>
      <c r="D11" s="40">
        <v>2</v>
      </c>
      <c r="E11" s="258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2:29" s="4" customFormat="1" ht="24.9" customHeight="1" x14ac:dyDescent="0.3">
      <c r="B12" s="144" t="s">
        <v>17</v>
      </c>
      <c r="C12" s="315" t="s">
        <v>53</v>
      </c>
      <c r="D12" s="173" t="s">
        <v>56</v>
      </c>
      <c r="E12" s="257">
        <f>SUM(G12,K12,O12,S12,W12,AA12)</f>
        <v>6</v>
      </c>
      <c r="F12" s="368">
        <v>4</v>
      </c>
      <c r="G12" s="125">
        <v>1</v>
      </c>
      <c r="H12" s="193"/>
      <c r="I12" s="195" t="str">
        <f>IF(G12*H12=0,"",H12*G12)</f>
        <v/>
      </c>
      <c r="J12" s="368">
        <v>4</v>
      </c>
      <c r="K12" s="278">
        <v>1</v>
      </c>
      <c r="L12" s="226"/>
      <c r="M12" s="195" t="str">
        <f>IF(K12*L12=0,"",L12*K12)</f>
        <v/>
      </c>
      <c r="N12" s="368">
        <v>5</v>
      </c>
      <c r="O12" s="192">
        <v>1</v>
      </c>
      <c r="P12" s="226"/>
      <c r="Q12" s="195" t="str">
        <f>IF(O12*P12=0,"",P12*O12)</f>
        <v/>
      </c>
      <c r="R12" s="368">
        <v>4</v>
      </c>
      <c r="S12" s="280">
        <v>1</v>
      </c>
      <c r="T12" s="230"/>
      <c r="U12" s="195" t="str">
        <f>IF(S12*T12=0,"",T12*S12)</f>
        <v/>
      </c>
      <c r="V12" s="368">
        <v>8</v>
      </c>
      <c r="W12" s="125">
        <v>1</v>
      </c>
      <c r="X12" s="226"/>
      <c r="Y12" s="195" t="str">
        <f>IF(W12*X12=0,"",X12*W12)</f>
        <v/>
      </c>
      <c r="Z12" s="368">
        <v>5</v>
      </c>
      <c r="AA12" s="192">
        <v>1</v>
      </c>
      <c r="AB12" s="193"/>
      <c r="AC12" s="195" t="str">
        <f>IF(AA12*AB12=0,"",AB12*AA12)</f>
        <v/>
      </c>
    </row>
    <row r="13" spans="2:29" s="4" customFormat="1" ht="24.9" customHeight="1" thickBot="1" x14ac:dyDescent="0.35">
      <c r="B13" s="155" t="s">
        <v>19</v>
      </c>
      <c r="C13" s="316"/>
      <c r="D13" s="174" t="s">
        <v>57</v>
      </c>
      <c r="E13" s="255">
        <f>SUM(G13,K13,O13,S13,W13,AA13)</f>
        <v>613</v>
      </c>
      <c r="F13" s="369"/>
      <c r="G13" s="126">
        <v>1</v>
      </c>
      <c r="H13" s="190"/>
      <c r="I13" s="228" t="str">
        <f>IF(G13*H13=0,"",H13*G13)</f>
        <v/>
      </c>
      <c r="J13" s="369"/>
      <c r="K13" s="279">
        <v>1</v>
      </c>
      <c r="L13" s="232"/>
      <c r="M13" s="228" t="str">
        <f>IF(K13*L13=0,"",L13*K13)</f>
        <v/>
      </c>
      <c r="N13" s="369"/>
      <c r="O13" s="152">
        <v>245</v>
      </c>
      <c r="P13" s="190"/>
      <c r="Q13" s="196" t="str">
        <f>IF(O13*P13=0,"",P13*O13)</f>
        <v/>
      </c>
      <c r="R13" s="369"/>
      <c r="S13" s="281">
        <v>1</v>
      </c>
      <c r="T13" s="231"/>
      <c r="U13" s="228" t="str">
        <f>IF(S13*T13=0,"",T13*S13)</f>
        <v/>
      </c>
      <c r="V13" s="369"/>
      <c r="W13" s="126">
        <v>220</v>
      </c>
      <c r="X13" s="190"/>
      <c r="Y13" s="196" t="str">
        <f>IF(W13*X13=0,"",X13*W13)</f>
        <v/>
      </c>
      <c r="Z13" s="369"/>
      <c r="AA13" s="152">
        <v>145</v>
      </c>
      <c r="AB13" s="190"/>
      <c r="AC13" s="196" t="str">
        <f>IF(AA13*AB13=0,"",AB13*AA13)</f>
        <v/>
      </c>
    </row>
    <row r="14" spans="2:29" s="4" customFormat="1" ht="35.1" customHeight="1" thickBot="1" x14ac:dyDescent="0.35">
      <c r="B14" s="132" t="s">
        <v>21</v>
      </c>
      <c r="C14" s="295" t="s">
        <v>61</v>
      </c>
      <c r="D14" s="307"/>
      <c r="E14" s="308"/>
      <c r="F14" s="309"/>
      <c r="G14" s="367"/>
      <c r="H14" s="310"/>
      <c r="I14" s="185" t="str">
        <f>IF(SUM(I12:I13)=0,"",SUM(I12:I13))</f>
        <v/>
      </c>
      <c r="J14" s="372"/>
      <c r="K14" s="373"/>
      <c r="L14" s="374"/>
      <c r="M14" s="185" t="str">
        <f>IF(SUM(M12:M13)=0,"",SUM(M12:M13))</f>
        <v/>
      </c>
      <c r="N14" s="309"/>
      <c r="O14" s="367"/>
      <c r="P14" s="310"/>
      <c r="Q14" s="185" t="str">
        <f>IF(SUM(Q12:Q13)=0,"",SUM(Q12:Q13))</f>
        <v/>
      </c>
      <c r="R14" s="330"/>
      <c r="S14" s="331"/>
      <c r="T14" s="375"/>
      <c r="U14" s="185" t="str">
        <f>IF(SUM(U12:U13)=0,"",SUM(U12:U13))</f>
        <v/>
      </c>
      <c r="V14" s="309"/>
      <c r="W14" s="367"/>
      <c r="X14" s="367"/>
      <c r="Y14" s="185" t="str">
        <f>IF(SUM(Y12:Y13)=0,"",SUM(Y12:Y13))</f>
        <v/>
      </c>
      <c r="Z14" s="309"/>
      <c r="AA14" s="367"/>
      <c r="AB14" s="367"/>
      <c r="AC14" s="185" t="str">
        <f>IF(SUM(AC12:AC13)=0,"",SUM(AC12:AC13))</f>
        <v/>
      </c>
    </row>
    <row r="15" spans="2:29" s="4" customFormat="1" ht="34.950000000000003" customHeight="1" thickBot="1" x14ac:dyDescent="0.35">
      <c r="B15" s="132" t="s">
        <v>23</v>
      </c>
      <c r="C15" s="298" t="s">
        <v>120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300"/>
      <c r="AC15" s="183" t="str">
        <f>IF(SUM(I14,M14,Q14,U14,Y14,AC14)=0,"",SUM(I14,M14,Q14,U14,Y14,AC14))</f>
        <v/>
      </c>
    </row>
    <row r="17" spans="2:29" ht="19.95" customHeight="1" x14ac:dyDescent="0.3">
      <c r="B17" s="159" t="s">
        <v>76</v>
      </c>
      <c r="C17" s="323" t="s">
        <v>97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9.95" customHeight="1" x14ac:dyDescent="0.3">
      <c r="B18" s="159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163"/>
      <c r="AA18" s="163"/>
      <c r="AB18" s="163"/>
      <c r="AC18" s="163"/>
    </row>
    <row r="19" spans="2:29" ht="14.4" customHeight="1" x14ac:dyDescent="0.3">
      <c r="B19" s="160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0"/>
      <c r="W19" s="160"/>
      <c r="X19" s="160"/>
      <c r="Y19" s="160"/>
      <c r="Z19" s="160"/>
      <c r="AA19" s="160"/>
      <c r="AB19" s="160"/>
      <c r="AC19" s="160"/>
    </row>
    <row r="20" spans="2:29" ht="14.4" customHeight="1" x14ac:dyDescent="0.3">
      <c r="B20" s="160"/>
      <c r="C20" s="161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60"/>
      <c r="R20" s="160"/>
      <c r="S20" s="160"/>
      <c r="T20" s="160"/>
      <c r="U20" s="160"/>
      <c r="V20" s="160"/>
      <c r="W20" s="160"/>
      <c r="X20" s="161"/>
      <c r="Y20" s="160"/>
      <c r="Z20" s="160"/>
      <c r="AA20" s="160"/>
      <c r="AB20" s="161" t="s">
        <v>50</v>
      </c>
      <c r="AC20" s="160"/>
    </row>
    <row r="21" spans="2:29" ht="14.4" customHeight="1" x14ac:dyDescent="0.3">
      <c r="B21" s="160"/>
      <c r="C21" s="162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2"/>
      <c r="Q21" s="160"/>
      <c r="R21" s="160"/>
      <c r="S21" s="160"/>
      <c r="T21" s="160"/>
      <c r="U21" s="160"/>
      <c r="V21" s="160"/>
      <c r="W21" s="160"/>
      <c r="X21" s="162"/>
      <c r="Y21" s="160"/>
      <c r="Z21" s="160"/>
      <c r="AA21" s="160"/>
      <c r="AB21" s="162"/>
      <c r="AC21" s="160"/>
    </row>
    <row r="22" spans="2:29" ht="14.4" customHeight="1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 t="s">
        <v>51</v>
      </c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/>
      <c r="AC24" s="165"/>
    </row>
    <row r="25" spans="2:29" x14ac:dyDescent="0.3">
      <c r="B25" s="165"/>
      <c r="C25" s="166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  <c r="Q25" s="165"/>
      <c r="R25" s="165"/>
      <c r="S25" s="165"/>
      <c r="T25" s="165"/>
      <c r="U25" s="165"/>
      <c r="V25" s="165"/>
      <c r="W25" s="165"/>
      <c r="X25" s="166"/>
      <c r="Y25" s="165"/>
      <c r="Z25" s="165"/>
      <c r="AA25" s="165"/>
      <c r="AB25" s="166" t="s">
        <v>51</v>
      </c>
      <c r="AC25" s="165"/>
    </row>
    <row r="26" spans="2:29" x14ac:dyDescent="0.3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9" spans="2:29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  <row r="30" spans="2:29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</row>
  </sheetData>
  <sheetProtection formatCells="0"/>
  <mergeCells count="30">
    <mergeCell ref="C17:Y18"/>
    <mergeCell ref="C12:C13"/>
    <mergeCell ref="F12:F13"/>
    <mergeCell ref="N12:N13"/>
    <mergeCell ref="V12:V13"/>
    <mergeCell ref="C14:E14"/>
    <mergeCell ref="F14:H14"/>
    <mergeCell ref="N14:P14"/>
    <mergeCell ref="V14:X14"/>
    <mergeCell ref="J12:J13"/>
    <mergeCell ref="R12:R13"/>
    <mergeCell ref="Z14:AB14"/>
    <mergeCell ref="C15:AB15"/>
    <mergeCell ref="Z12:Z13"/>
    <mergeCell ref="J14:L14"/>
    <mergeCell ref="R14:T14"/>
    <mergeCell ref="B2:D7"/>
    <mergeCell ref="E2:AC3"/>
    <mergeCell ref="E4:AC5"/>
    <mergeCell ref="E6:AC7"/>
    <mergeCell ref="B9:B10"/>
    <mergeCell ref="C9:C10"/>
    <mergeCell ref="D9:D10"/>
    <mergeCell ref="E9:E10"/>
    <mergeCell ref="F9:I9"/>
    <mergeCell ref="N9:Q9"/>
    <mergeCell ref="V9:Y9"/>
    <mergeCell ref="Z9:AC9"/>
    <mergeCell ref="J9:M9"/>
    <mergeCell ref="R9:U9"/>
  </mergeCells>
  <pageMargins left="0.25" right="0.25" top="0.75" bottom="0.75" header="0.3" footer="0.3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9"/>
  <sheetViews>
    <sheetView zoomScale="75" zoomScaleNormal="75" zoomScaleSheetLayoutView="85" workbookViewId="0">
      <selection activeCell="E12" sqref="E12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29" ht="13.95" customHeight="1" x14ac:dyDescent="0.3">
      <c r="B4" s="337"/>
      <c r="C4" s="338"/>
      <c r="D4" s="339"/>
      <c r="E4" s="349" t="s">
        <v>109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29" ht="13.95" customHeight="1" x14ac:dyDescent="0.3">
      <c r="B6" s="337"/>
      <c r="C6" s="338"/>
      <c r="D6" s="339"/>
      <c r="E6" s="355" t="s">
        <v>66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2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48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29" ht="20.100000000000001" customHeight="1" thickBot="1" x14ac:dyDescent="0.35">
      <c r="B11" s="128"/>
      <c r="C11" s="61">
        <v>1</v>
      </c>
      <c r="D11" s="40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2:29" s="4" customFormat="1" ht="24.9" customHeight="1" thickBot="1" x14ac:dyDescent="0.35">
      <c r="B12" s="120" t="s">
        <v>17</v>
      </c>
      <c r="C12" s="48" t="s">
        <v>41</v>
      </c>
      <c r="D12" s="48" t="s">
        <v>56</v>
      </c>
      <c r="E12" s="246">
        <f>SUM(G12,K12,O12,S12,W12,AA12)</f>
        <v>594</v>
      </c>
      <c r="F12" s="72">
        <v>4</v>
      </c>
      <c r="G12" s="200">
        <v>1</v>
      </c>
      <c r="H12" s="201"/>
      <c r="I12" s="202" t="str">
        <f>IF(G12*H12=0,"",H12*G12)</f>
        <v/>
      </c>
      <c r="J12" s="72">
        <v>4</v>
      </c>
      <c r="K12" s="251">
        <v>1</v>
      </c>
      <c r="L12" s="219"/>
      <c r="M12" s="202" t="str">
        <f>IF(K12*L12=0,"",L12*K12)</f>
        <v/>
      </c>
      <c r="N12" s="72">
        <v>5</v>
      </c>
      <c r="O12" s="203">
        <v>1</v>
      </c>
      <c r="P12" s="219"/>
      <c r="Q12" s="202" t="str">
        <f>IF(O12*P12=0,"",P12*O12)</f>
        <v/>
      </c>
      <c r="R12" s="72">
        <v>4</v>
      </c>
      <c r="S12" s="251">
        <v>1</v>
      </c>
      <c r="T12" s="219"/>
      <c r="U12" s="202" t="str">
        <f>IF(S12*T12=0,"",T12*S12)</f>
        <v/>
      </c>
      <c r="V12" s="72">
        <v>8</v>
      </c>
      <c r="W12" s="200">
        <v>425</v>
      </c>
      <c r="X12" s="219"/>
      <c r="Y12" s="202" t="str">
        <f>IF(W12*X12=0,"",X12*W12)</f>
        <v/>
      </c>
      <c r="Z12" s="72">
        <v>5</v>
      </c>
      <c r="AA12" s="203">
        <v>165</v>
      </c>
      <c r="AB12" s="201"/>
      <c r="AC12" s="202" t="str">
        <f>IF(AA12*AB12=0,"",AB12*AA12)</f>
        <v/>
      </c>
    </row>
    <row r="13" spans="2:29" s="4" customFormat="1" ht="35.1" customHeight="1" thickBot="1" x14ac:dyDescent="0.35">
      <c r="B13" s="253" t="s">
        <v>19</v>
      </c>
      <c r="C13" s="295" t="s">
        <v>62</v>
      </c>
      <c r="D13" s="292"/>
      <c r="E13" s="293"/>
      <c r="F13" s="376"/>
      <c r="G13" s="377"/>
      <c r="H13" s="378"/>
      <c r="I13" s="199" t="str">
        <f>IF(SUM(I12:I12)=0,"",SUM(I12:I12))</f>
        <v/>
      </c>
      <c r="J13" s="372"/>
      <c r="K13" s="373"/>
      <c r="L13" s="374"/>
      <c r="M13" s="199" t="str">
        <f>IF(SUM(M12:M12)=0,"",SUM(M12:M12))</f>
        <v/>
      </c>
      <c r="N13" s="376"/>
      <c r="O13" s="377"/>
      <c r="P13" s="378"/>
      <c r="Q13" s="199" t="str">
        <f>IF(SUM(Q12:Q12)=0,"",SUM(Q12:Q12))</f>
        <v/>
      </c>
      <c r="R13" s="372"/>
      <c r="S13" s="373"/>
      <c r="T13" s="374"/>
      <c r="U13" s="199" t="str">
        <f>IF(SUM(U12:U12)=0,"",SUM(U12:U12))</f>
        <v/>
      </c>
      <c r="V13" s="376"/>
      <c r="W13" s="377"/>
      <c r="X13" s="377"/>
      <c r="Y13" s="199" t="str">
        <f>IF(SUM(Y12:Y12)=0,"",SUM(Y12:Y12))</f>
        <v/>
      </c>
      <c r="Z13" s="376"/>
      <c r="AA13" s="377"/>
      <c r="AB13" s="377"/>
      <c r="AC13" s="199" t="str">
        <f>IF(SUM(AC12:AC12)=0,"",SUM(AC12:AC12))</f>
        <v/>
      </c>
    </row>
    <row r="14" spans="2:29" s="4" customFormat="1" ht="34.950000000000003" customHeight="1" thickBot="1" x14ac:dyDescent="0.35">
      <c r="B14" s="132" t="s">
        <v>21</v>
      </c>
      <c r="C14" s="298" t="s">
        <v>118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/>
      <c r="AC14" s="183" t="str">
        <f>IF(SUM(I13,M13,Q13,U13,Y13,AC13)=0,"",SUM(I13,M13,Q13,U13,Y13,AC13))</f>
        <v/>
      </c>
    </row>
    <row r="16" spans="2:29" ht="19.95" customHeight="1" x14ac:dyDescent="0.3">
      <c r="B16" s="159" t="s">
        <v>76</v>
      </c>
      <c r="C16" s="323" t="s">
        <v>97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163"/>
      <c r="AA16" s="163"/>
      <c r="AB16" s="163"/>
      <c r="AC16" s="163"/>
    </row>
    <row r="17" spans="2:29" ht="19.95" customHeight="1" x14ac:dyDescent="0.3">
      <c r="B17" s="159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4.4" customHeight="1" x14ac:dyDescent="0.3">
      <c r="B18" s="16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0"/>
      <c r="W18" s="160"/>
      <c r="X18" s="160"/>
      <c r="Y18" s="160"/>
      <c r="Z18" s="160"/>
      <c r="AA18" s="160"/>
      <c r="AB18" s="160"/>
      <c r="AC18" s="160"/>
    </row>
    <row r="19" spans="2:29" ht="14.4" customHeight="1" x14ac:dyDescent="0.3">
      <c r="B19" s="160"/>
      <c r="C19" s="16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60"/>
      <c r="R19" s="160"/>
      <c r="S19" s="160"/>
      <c r="T19" s="160"/>
      <c r="U19" s="160"/>
      <c r="V19" s="160"/>
      <c r="W19" s="160"/>
      <c r="X19" s="161"/>
      <c r="Y19" s="160"/>
      <c r="Z19" s="160"/>
      <c r="AA19" s="160"/>
      <c r="AB19" s="161" t="s">
        <v>50</v>
      </c>
      <c r="AC19" s="160"/>
    </row>
    <row r="20" spans="2:29" ht="14.4" customHeight="1" x14ac:dyDescent="0.3">
      <c r="B20" s="160"/>
      <c r="C20" s="162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2"/>
      <c r="Q20" s="160"/>
      <c r="R20" s="160"/>
      <c r="S20" s="160"/>
      <c r="T20" s="160"/>
      <c r="U20" s="160"/>
      <c r="V20" s="160"/>
      <c r="W20" s="160"/>
      <c r="X20" s="162"/>
      <c r="Y20" s="160"/>
      <c r="Z20" s="160"/>
      <c r="AA20" s="160"/>
      <c r="AB20" s="162"/>
      <c r="AC20" s="160"/>
    </row>
    <row r="21" spans="2:29" ht="14.4" customHeight="1" x14ac:dyDescent="0.3">
      <c r="B21" s="165"/>
      <c r="C21" s="16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5"/>
      <c r="R21" s="165"/>
      <c r="S21" s="165"/>
      <c r="T21" s="165"/>
      <c r="U21" s="165"/>
      <c r="V21" s="165"/>
      <c r="W21" s="165"/>
      <c r="X21" s="166"/>
      <c r="Y21" s="165"/>
      <c r="Z21" s="165"/>
      <c r="AA21" s="165"/>
      <c r="AB21" s="166" t="s">
        <v>51</v>
      </c>
      <c r="AC21" s="165"/>
    </row>
    <row r="22" spans="2:29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/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 t="s">
        <v>51</v>
      </c>
      <c r="AC24" s="165"/>
    </row>
    <row r="25" spans="2:29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8" spans="2:29" x14ac:dyDescent="0.3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</row>
    <row r="29" spans="2:29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</sheetData>
  <sheetProtection formatCells="0"/>
  <mergeCells count="23">
    <mergeCell ref="C14:AB14"/>
    <mergeCell ref="C16:Y17"/>
    <mergeCell ref="C13:E13"/>
    <mergeCell ref="F13:H13"/>
    <mergeCell ref="J13:L13"/>
    <mergeCell ref="N13:P13"/>
    <mergeCell ref="R13:T13"/>
    <mergeCell ref="V13:X13"/>
    <mergeCell ref="Z13:AB13"/>
    <mergeCell ref="N9:Q9"/>
    <mergeCell ref="R9:U9"/>
    <mergeCell ref="V9:Y9"/>
    <mergeCell ref="Z9:AC9"/>
    <mergeCell ref="B2:D7"/>
    <mergeCell ref="E2:AC3"/>
    <mergeCell ref="E4:AC5"/>
    <mergeCell ref="E6:AC7"/>
    <mergeCell ref="B9:B10"/>
    <mergeCell ref="C9:C10"/>
    <mergeCell ref="D9:D10"/>
    <mergeCell ref="E9:E10"/>
    <mergeCell ref="F9:I9"/>
    <mergeCell ref="J9:M9"/>
  </mergeCells>
  <pageMargins left="0.25" right="0.25" top="0.75" bottom="0.75" header="0.3" footer="0.3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9"/>
  <sheetViews>
    <sheetView zoomScale="75" zoomScaleNormal="75" zoomScaleSheetLayoutView="85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29" ht="13.95" customHeight="1" x14ac:dyDescent="0.3">
      <c r="B4" s="337"/>
      <c r="C4" s="338"/>
      <c r="D4" s="339"/>
      <c r="E4" s="349" t="s">
        <v>110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29" ht="13.95" customHeight="1" x14ac:dyDescent="0.3">
      <c r="B6" s="337"/>
      <c r="C6" s="338"/>
      <c r="D6" s="339"/>
      <c r="E6" s="355" t="s">
        <v>86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2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29" ht="20.100000000000001" customHeight="1" thickBot="1" x14ac:dyDescent="0.35">
      <c r="B11" s="128"/>
      <c r="C11" s="61">
        <v>1</v>
      </c>
      <c r="D11" s="40">
        <v>2</v>
      </c>
      <c r="E11" s="191" t="s">
        <v>119</v>
      </c>
      <c r="F11" s="25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2:29" s="4" customFormat="1" ht="24.9" customHeight="1" thickBot="1" x14ac:dyDescent="0.35">
      <c r="B12" s="120" t="s">
        <v>17</v>
      </c>
      <c r="C12" s="48" t="s">
        <v>40</v>
      </c>
      <c r="D12" s="48" t="s">
        <v>56</v>
      </c>
      <c r="E12" s="246">
        <f>SUM(G12,K12,O12,S12,W12,AA12)</f>
        <v>1017</v>
      </c>
      <c r="F12" s="72">
        <v>4</v>
      </c>
      <c r="G12" s="200">
        <v>300</v>
      </c>
      <c r="H12" s="201"/>
      <c r="I12" s="202" t="str">
        <f>IF(G12*H12=0,"",H12*G12)</f>
        <v/>
      </c>
      <c r="J12" s="72">
        <v>4</v>
      </c>
      <c r="K12" s="251">
        <v>1</v>
      </c>
      <c r="L12" s="219"/>
      <c r="M12" s="202" t="str">
        <f>IF(K12*L12=0,"",L12*K12)</f>
        <v/>
      </c>
      <c r="N12" s="72">
        <v>5</v>
      </c>
      <c r="O12" s="203">
        <v>285</v>
      </c>
      <c r="P12" s="219"/>
      <c r="Q12" s="202" t="str">
        <f>IF(O12*P12=0,"",P12*O12)</f>
        <v/>
      </c>
      <c r="R12" s="72">
        <v>4</v>
      </c>
      <c r="S12" s="251">
        <v>1</v>
      </c>
      <c r="T12" s="219"/>
      <c r="U12" s="202" t="str">
        <f>IF(S12*T12=0,"",T12*S12)</f>
        <v/>
      </c>
      <c r="V12" s="72">
        <v>8</v>
      </c>
      <c r="W12" s="200">
        <v>165</v>
      </c>
      <c r="X12" s="219"/>
      <c r="Y12" s="202" t="str">
        <f>IF(W12*X12=0,"",X12*W12)</f>
        <v/>
      </c>
      <c r="Z12" s="72">
        <v>5</v>
      </c>
      <c r="AA12" s="203">
        <v>265</v>
      </c>
      <c r="AB12" s="201"/>
      <c r="AC12" s="202" t="str">
        <f>IF(AA12*AB12=0,"",AB12*AA12)</f>
        <v/>
      </c>
    </row>
    <row r="13" spans="2:29" s="4" customFormat="1" ht="35.1" customHeight="1" thickBot="1" x14ac:dyDescent="0.35">
      <c r="B13" s="155" t="s">
        <v>19</v>
      </c>
      <c r="C13" s="295" t="s">
        <v>62</v>
      </c>
      <c r="D13" s="292"/>
      <c r="E13" s="293"/>
      <c r="F13" s="376"/>
      <c r="G13" s="377"/>
      <c r="H13" s="378"/>
      <c r="I13" s="199" t="str">
        <f>IF(SUM(I12)=0,"",SUM(I12))</f>
        <v/>
      </c>
      <c r="J13" s="372"/>
      <c r="K13" s="373"/>
      <c r="L13" s="374"/>
      <c r="M13" s="199"/>
      <c r="N13" s="376"/>
      <c r="O13" s="377"/>
      <c r="P13" s="378"/>
      <c r="Q13" s="199" t="str">
        <f>IF(SUM(Q12)=0,"",SUM(Q12))</f>
        <v/>
      </c>
      <c r="R13" s="372"/>
      <c r="S13" s="373"/>
      <c r="T13" s="373"/>
      <c r="U13" s="199" t="str">
        <f>IF(SUM(U12)=0,"",SUM(U12))</f>
        <v/>
      </c>
      <c r="V13" s="376"/>
      <c r="W13" s="377"/>
      <c r="X13" s="377"/>
      <c r="Y13" s="199" t="str">
        <f>IF(SUM(Y12)=0,"",SUM(Y12))</f>
        <v/>
      </c>
      <c r="Z13" s="376"/>
      <c r="AA13" s="377"/>
      <c r="AB13" s="377"/>
      <c r="AC13" s="199" t="str">
        <f>IF(SUM(AC12)=0,"",SUM(AC12))</f>
        <v/>
      </c>
    </row>
    <row r="14" spans="2:29" s="4" customFormat="1" ht="34.950000000000003" customHeight="1" thickBot="1" x14ac:dyDescent="0.35">
      <c r="B14" s="132" t="s">
        <v>21</v>
      </c>
      <c r="C14" s="298" t="s">
        <v>118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/>
      <c r="AC14" s="186" t="str">
        <f>IF(SUM(I13,M13,Q13,U13,Y13,AC13)=0,"",SUM(I13,M13,Q13,U13,Y13,AC13))</f>
        <v/>
      </c>
    </row>
    <row r="16" spans="2:29" ht="19.95" customHeight="1" x14ac:dyDescent="0.3">
      <c r="B16" s="159" t="s">
        <v>76</v>
      </c>
      <c r="C16" s="323" t="s">
        <v>97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163"/>
      <c r="AA16" s="163"/>
      <c r="AB16" s="163"/>
      <c r="AC16" s="163"/>
    </row>
    <row r="17" spans="2:29" ht="19.95" customHeight="1" x14ac:dyDescent="0.3">
      <c r="B17" s="159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4.4" customHeight="1" x14ac:dyDescent="0.3">
      <c r="B18" s="16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0"/>
      <c r="W18" s="160"/>
      <c r="X18" s="160"/>
      <c r="Y18" s="160"/>
      <c r="Z18" s="160"/>
      <c r="AA18" s="160"/>
      <c r="AB18" s="160"/>
      <c r="AC18" s="160"/>
    </row>
    <row r="19" spans="2:29" ht="14.4" customHeight="1" x14ac:dyDescent="0.3">
      <c r="B19" s="160"/>
      <c r="C19" s="16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60"/>
      <c r="R19" s="160"/>
      <c r="S19" s="160"/>
      <c r="T19" s="160"/>
      <c r="U19" s="160"/>
      <c r="V19" s="160"/>
      <c r="W19" s="160"/>
      <c r="X19" s="161"/>
      <c r="Y19" s="160"/>
      <c r="Z19" s="160"/>
      <c r="AA19" s="160"/>
      <c r="AB19" s="161" t="s">
        <v>50</v>
      </c>
      <c r="AC19" s="160"/>
    </row>
    <row r="20" spans="2:29" ht="14.4" customHeight="1" x14ac:dyDescent="0.3">
      <c r="B20" s="160"/>
      <c r="C20" s="162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2"/>
      <c r="Q20" s="160"/>
      <c r="R20" s="160"/>
      <c r="S20" s="160"/>
      <c r="T20" s="160"/>
      <c r="U20" s="160"/>
      <c r="V20" s="160"/>
      <c r="W20" s="160"/>
      <c r="X20" s="162"/>
      <c r="Y20" s="160"/>
      <c r="Z20" s="160"/>
      <c r="AA20" s="160"/>
      <c r="AB20" s="162"/>
      <c r="AC20" s="160"/>
    </row>
    <row r="21" spans="2:29" ht="14.4" customHeight="1" x14ac:dyDescent="0.3">
      <c r="B21" s="165"/>
      <c r="C21" s="16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5"/>
      <c r="R21" s="165"/>
      <c r="S21" s="165"/>
      <c r="T21" s="165"/>
      <c r="U21" s="165"/>
      <c r="V21" s="165"/>
      <c r="W21" s="165"/>
      <c r="X21" s="166"/>
      <c r="Y21" s="165"/>
      <c r="Z21" s="165"/>
      <c r="AA21" s="165"/>
      <c r="AB21" s="166" t="s">
        <v>51</v>
      </c>
      <c r="AC21" s="165"/>
    </row>
    <row r="22" spans="2:29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/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 t="s">
        <v>51</v>
      </c>
      <c r="AC24" s="165"/>
    </row>
    <row r="25" spans="2:29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8" spans="2:29" x14ac:dyDescent="0.3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</row>
    <row r="29" spans="2:29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</sheetData>
  <sheetProtection formatCells="0"/>
  <mergeCells count="23">
    <mergeCell ref="C14:AB14"/>
    <mergeCell ref="C16:Y17"/>
    <mergeCell ref="N9:Q9"/>
    <mergeCell ref="V9:Y9"/>
    <mergeCell ref="Z9:AC9"/>
    <mergeCell ref="C13:E13"/>
    <mergeCell ref="F13:H13"/>
    <mergeCell ref="N13:P13"/>
    <mergeCell ref="V13:X13"/>
    <mergeCell ref="Z13:AB13"/>
    <mergeCell ref="J9:M9"/>
    <mergeCell ref="R9:U9"/>
    <mergeCell ref="J13:L13"/>
    <mergeCell ref="R13:T13"/>
    <mergeCell ref="B2:D7"/>
    <mergeCell ref="E2:AC3"/>
    <mergeCell ref="E4:AC5"/>
    <mergeCell ref="E6:AC7"/>
    <mergeCell ref="B9:B10"/>
    <mergeCell ref="C9:C10"/>
    <mergeCell ref="D9:D10"/>
    <mergeCell ref="E9:E10"/>
    <mergeCell ref="F9:I9"/>
  </mergeCells>
  <pageMargins left="0.25" right="0.25" top="0.75" bottom="0.75" header="0.3" footer="0.3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9"/>
  <sheetViews>
    <sheetView topLeftCell="C1" zoomScale="75" zoomScaleNormal="75" zoomScaleSheetLayoutView="85" workbookViewId="0">
      <selection activeCell="E2" sqref="E2:AC3"/>
    </sheetView>
  </sheetViews>
  <sheetFormatPr defaultRowHeight="14.4" x14ac:dyDescent="0.3"/>
  <cols>
    <col min="1" max="1" width="2.664062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6640625" customWidth="1"/>
    <col min="10" max="11" width="9.109375" customWidth="1"/>
    <col min="12" max="12" width="11.6640625" customWidth="1"/>
    <col min="13" max="13" width="13.6640625" customWidth="1"/>
    <col min="16" max="16" width="11.6640625" customWidth="1"/>
    <col min="17" max="17" width="13.6640625" customWidth="1"/>
    <col min="18" max="19" width="9.109375" customWidth="1"/>
    <col min="20" max="20" width="11.6640625" customWidth="1"/>
    <col min="21" max="21" width="13.6640625" customWidth="1"/>
    <col min="24" max="24" width="11.6640625" customWidth="1"/>
    <col min="25" max="25" width="13.6640625" customWidth="1"/>
    <col min="28" max="28" width="11.6640625" customWidth="1"/>
    <col min="29" max="29" width="13.6640625" customWidth="1"/>
  </cols>
  <sheetData>
    <row r="1" spans="2:29" ht="13.95" customHeight="1" thickBot="1" x14ac:dyDescent="0.35">
      <c r="B1" s="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0"/>
      <c r="X1" s="91"/>
      <c r="Z1" s="91"/>
      <c r="AA1" s="2"/>
      <c r="AB1" s="2"/>
    </row>
    <row r="2" spans="2:29" ht="13.95" customHeight="1" x14ac:dyDescent="0.3">
      <c r="B2" s="334"/>
      <c r="C2" s="335"/>
      <c r="D2" s="336"/>
      <c r="E2" s="343" t="s">
        <v>133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ht="13.95" customHeight="1" thickBot="1" x14ac:dyDescent="0.35">
      <c r="B3" s="337"/>
      <c r="C3" s="338"/>
      <c r="D3" s="339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8"/>
    </row>
    <row r="4" spans="2:29" ht="13.95" customHeight="1" x14ac:dyDescent="0.3">
      <c r="B4" s="337"/>
      <c r="C4" s="338"/>
      <c r="D4" s="339"/>
      <c r="E4" s="349" t="s">
        <v>111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</row>
    <row r="5" spans="2:29" ht="13.95" customHeight="1" thickBot="1" x14ac:dyDescent="0.35">
      <c r="B5" s="337"/>
      <c r="C5" s="338"/>
      <c r="D5" s="339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</row>
    <row r="6" spans="2:29" ht="13.95" customHeight="1" x14ac:dyDescent="0.3">
      <c r="B6" s="337"/>
      <c r="C6" s="338"/>
      <c r="D6" s="339"/>
      <c r="E6" s="355" t="s">
        <v>87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/>
    </row>
    <row r="7" spans="2:29" ht="13.95" customHeight="1" thickBot="1" x14ac:dyDescent="0.35">
      <c r="B7" s="340"/>
      <c r="C7" s="341"/>
      <c r="D7" s="342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60"/>
    </row>
    <row r="8" spans="2:29" ht="13.95" customHeight="1" thickBot="1" x14ac:dyDescent="0.3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7"/>
      <c r="AB8" s="17"/>
      <c r="AC8" s="17"/>
    </row>
    <row r="9" spans="2:29" s="4" customFormat="1" ht="30" customHeight="1" thickBot="1" x14ac:dyDescent="0.35">
      <c r="B9" s="315" t="s">
        <v>3</v>
      </c>
      <c r="C9" s="317" t="s">
        <v>4</v>
      </c>
      <c r="D9" s="319" t="s">
        <v>85</v>
      </c>
      <c r="E9" s="321" t="s">
        <v>92</v>
      </c>
      <c r="F9" s="332" t="s">
        <v>88</v>
      </c>
      <c r="G9" s="285"/>
      <c r="H9" s="285"/>
      <c r="I9" s="333"/>
      <c r="J9" s="332" t="s">
        <v>114</v>
      </c>
      <c r="K9" s="285"/>
      <c r="L9" s="285"/>
      <c r="M9" s="333"/>
      <c r="N9" s="332" t="s">
        <v>89</v>
      </c>
      <c r="O9" s="285"/>
      <c r="P9" s="285"/>
      <c r="Q9" s="333"/>
      <c r="R9" s="332" t="s">
        <v>115</v>
      </c>
      <c r="S9" s="285"/>
      <c r="T9" s="285"/>
      <c r="U9" s="333"/>
      <c r="V9" s="332" t="s">
        <v>90</v>
      </c>
      <c r="W9" s="285"/>
      <c r="X9" s="285"/>
      <c r="Y9" s="333"/>
      <c r="Z9" s="332" t="s">
        <v>91</v>
      </c>
      <c r="AA9" s="285"/>
      <c r="AB9" s="285"/>
      <c r="AC9" s="333"/>
    </row>
    <row r="10" spans="2:29" ht="72.75" customHeight="1" thickBot="1" x14ac:dyDescent="0.35">
      <c r="B10" s="316"/>
      <c r="C10" s="318"/>
      <c r="D10" s="320"/>
      <c r="E10" s="364"/>
      <c r="F10" s="121" t="s">
        <v>58</v>
      </c>
      <c r="G10" s="122" t="s">
        <v>98</v>
      </c>
      <c r="H10" s="122" t="s">
        <v>12</v>
      </c>
      <c r="I10" s="123" t="s">
        <v>59</v>
      </c>
      <c r="J10" s="121" t="s">
        <v>58</v>
      </c>
      <c r="K10" s="122" t="s">
        <v>98</v>
      </c>
      <c r="L10" s="122" t="s">
        <v>12</v>
      </c>
      <c r="M10" s="207" t="s">
        <v>59</v>
      </c>
      <c r="N10" s="121" t="s">
        <v>58</v>
      </c>
      <c r="O10" s="122" t="s">
        <v>98</v>
      </c>
      <c r="P10" s="122" t="s">
        <v>12</v>
      </c>
      <c r="Q10" s="123" t="s">
        <v>78</v>
      </c>
      <c r="R10" s="121" t="s">
        <v>58</v>
      </c>
      <c r="S10" s="122" t="s">
        <v>98</v>
      </c>
      <c r="T10" s="122" t="s">
        <v>12</v>
      </c>
      <c r="U10" s="123" t="s">
        <v>78</v>
      </c>
      <c r="V10" s="121" t="s">
        <v>58</v>
      </c>
      <c r="W10" s="122" t="s">
        <v>98</v>
      </c>
      <c r="X10" s="122" t="s">
        <v>12</v>
      </c>
      <c r="Y10" s="123" t="s">
        <v>78</v>
      </c>
      <c r="Z10" s="121" t="s">
        <v>58</v>
      </c>
      <c r="AA10" s="122" t="s">
        <v>98</v>
      </c>
      <c r="AB10" s="122" t="s">
        <v>12</v>
      </c>
      <c r="AC10" s="123" t="s">
        <v>78</v>
      </c>
    </row>
    <row r="11" spans="2:29" ht="20.100000000000001" customHeight="1" thickBot="1" x14ac:dyDescent="0.35">
      <c r="B11" s="128"/>
      <c r="C11" s="61">
        <v>1</v>
      </c>
      <c r="D11" s="40">
        <v>2</v>
      </c>
      <c r="E11" s="258" t="s">
        <v>119</v>
      </c>
      <c r="F11" s="131">
        <v>4</v>
      </c>
      <c r="G11" s="19">
        <v>5</v>
      </c>
      <c r="H11" s="19">
        <v>6</v>
      </c>
      <c r="I11" s="124" t="s">
        <v>14</v>
      </c>
      <c r="J11" s="25">
        <v>8</v>
      </c>
      <c r="K11" s="19">
        <v>9</v>
      </c>
      <c r="L11" s="19">
        <v>10</v>
      </c>
      <c r="M11" s="124" t="s">
        <v>70</v>
      </c>
      <c r="N11" s="25">
        <v>12</v>
      </c>
      <c r="O11" s="234">
        <v>13</v>
      </c>
      <c r="P11" s="19">
        <v>14</v>
      </c>
      <c r="Q11" s="124" t="s">
        <v>71</v>
      </c>
      <c r="R11" s="131">
        <v>16</v>
      </c>
      <c r="S11" s="19">
        <v>17</v>
      </c>
      <c r="T11" s="19">
        <v>18</v>
      </c>
      <c r="U11" s="124" t="s">
        <v>72</v>
      </c>
      <c r="V11" s="25">
        <v>20</v>
      </c>
      <c r="W11" s="19">
        <v>21</v>
      </c>
      <c r="X11" s="19">
        <v>22</v>
      </c>
      <c r="Y11" s="124" t="s">
        <v>117</v>
      </c>
      <c r="Z11" s="131">
        <v>24</v>
      </c>
      <c r="AA11" s="19">
        <v>25</v>
      </c>
      <c r="AB11" s="19">
        <v>26</v>
      </c>
      <c r="AC11" s="124" t="s">
        <v>116</v>
      </c>
    </row>
    <row r="12" spans="2:29" s="4" customFormat="1" ht="24.9" customHeight="1" thickBot="1" x14ac:dyDescent="0.35">
      <c r="B12" s="120" t="s">
        <v>17</v>
      </c>
      <c r="C12" s="48" t="s">
        <v>65</v>
      </c>
      <c r="D12" s="172" t="s">
        <v>56</v>
      </c>
      <c r="E12" s="260">
        <f>SUM(G12,K12,O12,S12,W12,AA12)</f>
        <v>30</v>
      </c>
      <c r="F12" s="175">
        <v>4</v>
      </c>
      <c r="G12" s="176">
        <v>1</v>
      </c>
      <c r="H12" s="216"/>
      <c r="I12" s="184" t="str">
        <f>IF(G12*H12=0,"",H12*G12)</f>
        <v/>
      </c>
      <c r="J12" s="214">
        <v>4</v>
      </c>
      <c r="K12" s="251">
        <v>1</v>
      </c>
      <c r="L12" s="219"/>
      <c r="M12" s="184" t="str">
        <f>IF(K12*L12=0,"",L12*K12)</f>
        <v/>
      </c>
      <c r="N12" s="175">
        <v>5</v>
      </c>
      <c r="O12" s="177">
        <v>1</v>
      </c>
      <c r="P12" s="219"/>
      <c r="Q12" s="184" t="str">
        <f>IF(O12*P12=0,"",P12*O12)</f>
        <v/>
      </c>
      <c r="R12" s="214">
        <v>4</v>
      </c>
      <c r="S12" s="251">
        <v>1</v>
      </c>
      <c r="T12" s="219"/>
      <c r="U12" s="184" t="str">
        <f>IF(S12*T12=0,"",T12*S12)</f>
        <v/>
      </c>
      <c r="V12" s="175">
        <v>8</v>
      </c>
      <c r="W12" s="176">
        <v>25</v>
      </c>
      <c r="X12" s="219"/>
      <c r="Y12" s="184" t="str">
        <f>IF(W12*X12=0,"",X12*W12)</f>
        <v/>
      </c>
      <c r="Z12" s="175">
        <v>5</v>
      </c>
      <c r="AA12" s="177">
        <v>1</v>
      </c>
      <c r="AB12" s="187"/>
      <c r="AC12" s="184" t="str">
        <f>IF(AA12*AB12=0,"",AB12*AA12)</f>
        <v/>
      </c>
    </row>
    <row r="13" spans="2:29" s="4" customFormat="1" ht="35.1" customHeight="1" thickBot="1" x14ac:dyDescent="0.35">
      <c r="B13" s="155" t="s">
        <v>19</v>
      </c>
      <c r="C13" s="295" t="s">
        <v>62</v>
      </c>
      <c r="D13" s="307"/>
      <c r="E13" s="308"/>
      <c r="F13" s="309"/>
      <c r="G13" s="367"/>
      <c r="H13" s="310"/>
      <c r="I13" s="185" t="str">
        <f>IF(SUM(I12)=0,"",SUM(I12))</f>
        <v/>
      </c>
      <c r="J13" s="330"/>
      <c r="K13" s="331"/>
      <c r="L13" s="375"/>
      <c r="M13" s="185" t="str">
        <f>IF(SUM(M12)=0,"",SUM(M12))</f>
        <v/>
      </c>
      <c r="N13" s="309"/>
      <c r="O13" s="367"/>
      <c r="P13" s="310"/>
      <c r="Q13" s="185" t="str">
        <f>IF(SUM(Q12)=0,"",SUM(Q12))</f>
        <v/>
      </c>
      <c r="R13" s="330"/>
      <c r="S13" s="331"/>
      <c r="T13" s="375"/>
      <c r="U13" s="185" t="str">
        <f>IF(SUM(U12)=0,"",SUM(U12))</f>
        <v/>
      </c>
      <c r="V13" s="309"/>
      <c r="W13" s="367"/>
      <c r="X13" s="367"/>
      <c r="Y13" s="185" t="str">
        <f>IF(SUM(Y12)=0,"",SUM(Y12))</f>
        <v/>
      </c>
      <c r="Z13" s="309"/>
      <c r="AA13" s="367"/>
      <c r="AB13" s="367"/>
      <c r="AC13" s="185" t="str">
        <f>IF(SUM(AC12)=0,"",SUM(AC12))</f>
        <v/>
      </c>
    </row>
    <row r="14" spans="2:29" s="4" customFormat="1" ht="34.950000000000003" customHeight="1" thickBot="1" x14ac:dyDescent="0.35">
      <c r="B14" s="132" t="s">
        <v>21</v>
      </c>
      <c r="C14" s="298" t="s">
        <v>118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/>
      <c r="AC14" s="186" t="str">
        <f>IF(SUM(I13,M13,Q13,U13,Y13,AC13)=0,"",SUM(I13,M13,Q13,U13,Y13,AC13))</f>
        <v/>
      </c>
    </row>
    <row r="16" spans="2:29" ht="19.95" customHeight="1" x14ac:dyDescent="0.3">
      <c r="B16" s="159" t="s">
        <v>76</v>
      </c>
      <c r="C16" s="323" t="s">
        <v>97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163"/>
      <c r="AA16" s="163"/>
      <c r="AB16" s="163"/>
      <c r="AC16" s="163"/>
    </row>
    <row r="17" spans="2:29" ht="19.95" customHeight="1" x14ac:dyDescent="0.3">
      <c r="B17" s="159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163"/>
      <c r="AA17" s="163"/>
      <c r="AB17" s="163"/>
      <c r="AC17" s="163"/>
    </row>
    <row r="18" spans="2:29" ht="14.4" customHeight="1" x14ac:dyDescent="0.3">
      <c r="B18" s="16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0"/>
      <c r="W18" s="160"/>
      <c r="X18" s="160"/>
      <c r="Y18" s="160"/>
      <c r="Z18" s="160"/>
      <c r="AA18" s="160"/>
      <c r="AB18" s="160"/>
      <c r="AC18" s="160"/>
    </row>
    <row r="19" spans="2:29" ht="14.4" customHeight="1" x14ac:dyDescent="0.3">
      <c r="B19" s="160"/>
      <c r="C19" s="16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60"/>
      <c r="R19" s="160"/>
      <c r="S19" s="160"/>
      <c r="T19" s="160"/>
      <c r="U19" s="160"/>
      <c r="V19" s="160"/>
      <c r="W19" s="160"/>
      <c r="X19" s="161"/>
      <c r="Y19" s="160"/>
      <c r="Z19" s="160"/>
      <c r="AA19" s="160"/>
      <c r="AB19" s="161" t="s">
        <v>50</v>
      </c>
      <c r="AC19" s="160"/>
    </row>
    <row r="20" spans="2:29" ht="14.4" customHeight="1" x14ac:dyDescent="0.3">
      <c r="B20" s="160"/>
      <c r="C20" s="162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2"/>
      <c r="Q20" s="160"/>
      <c r="R20" s="160"/>
      <c r="S20" s="160"/>
      <c r="T20" s="160"/>
      <c r="U20" s="160"/>
      <c r="V20" s="160"/>
      <c r="W20" s="160"/>
      <c r="X20" s="162"/>
      <c r="Y20" s="160"/>
      <c r="Z20" s="160"/>
      <c r="AA20" s="160"/>
      <c r="AB20" s="162"/>
      <c r="AC20" s="160"/>
    </row>
    <row r="21" spans="2:29" ht="14.4" customHeight="1" x14ac:dyDescent="0.3">
      <c r="B21" s="165"/>
      <c r="C21" s="16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5"/>
      <c r="R21" s="165"/>
      <c r="S21" s="165"/>
      <c r="T21" s="165"/>
      <c r="U21" s="165"/>
      <c r="V21" s="165"/>
      <c r="W21" s="165"/>
      <c r="X21" s="166"/>
      <c r="Y21" s="165"/>
      <c r="Z21" s="165"/>
      <c r="AA21" s="165"/>
      <c r="AB21" s="166" t="s">
        <v>51</v>
      </c>
      <c r="AC21" s="165"/>
    </row>
    <row r="22" spans="2:29" x14ac:dyDescent="0.3">
      <c r="B22" s="165"/>
      <c r="C22" s="166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165"/>
      <c r="R22" s="165"/>
      <c r="S22" s="165"/>
      <c r="T22" s="165"/>
      <c r="U22" s="165"/>
      <c r="V22" s="165"/>
      <c r="W22" s="165"/>
      <c r="X22" s="166"/>
      <c r="Y22" s="165"/>
      <c r="Z22" s="165"/>
      <c r="AA22" s="165"/>
      <c r="AB22" s="166"/>
      <c r="AC22" s="165"/>
    </row>
    <row r="23" spans="2:29" x14ac:dyDescent="0.3">
      <c r="B23" s="165"/>
      <c r="C23" s="16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  <c r="Q23" s="165"/>
      <c r="R23" s="165"/>
      <c r="S23" s="165"/>
      <c r="T23" s="165"/>
      <c r="U23" s="165"/>
      <c r="V23" s="165"/>
      <c r="W23" s="165"/>
      <c r="X23" s="166"/>
      <c r="Y23" s="165"/>
      <c r="Z23" s="165"/>
      <c r="AA23" s="165"/>
      <c r="AB23" s="166"/>
      <c r="AC23" s="165"/>
    </row>
    <row r="24" spans="2:29" x14ac:dyDescent="0.3"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6" t="s">
        <v>51</v>
      </c>
      <c r="AC24" s="165"/>
    </row>
    <row r="25" spans="2:29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8" spans="2:29" x14ac:dyDescent="0.3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</row>
    <row r="29" spans="2:29" x14ac:dyDescent="0.3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</sheetData>
  <sheetProtection formatCells="0"/>
  <mergeCells count="23">
    <mergeCell ref="C14:AB14"/>
    <mergeCell ref="C16:Y17"/>
    <mergeCell ref="N9:Q9"/>
    <mergeCell ref="V9:Y9"/>
    <mergeCell ref="Z9:AC9"/>
    <mergeCell ref="C13:E13"/>
    <mergeCell ref="F13:H13"/>
    <mergeCell ref="N13:P13"/>
    <mergeCell ref="V13:X13"/>
    <mergeCell ref="Z13:AB13"/>
    <mergeCell ref="J9:M9"/>
    <mergeCell ref="R9:U9"/>
    <mergeCell ref="J13:L13"/>
    <mergeCell ref="R13:T13"/>
    <mergeCell ref="B2:D7"/>
    <mergeCell ref="E2:AC3"/>
    <mergeCell ref="E4:AC5"/>
    <mergeCell ref="E6:AC7"/>
    <mergeCell ref="B9:B10"/>
    <mergeCell ref="C9:C10"/>
    <mergeCell ref="D9:D10"/>
    <mergeCell ref="E9:E10"/>
    <mergeCell ref="F9:I9"/>
  </mergeCells>
  <pageMargins left="0.25" right="0.25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11</vt:i4>
      </vt:variant>
    </vt:vector>
  </HeadingPairs>
  <TitlesOfParts>
    <vt:vector size="24" baseType="lpstr">
      <vt:lpstr>Arkusz1</vt:lpstr>
      <vt:lpstr>Arkusz2</vt:lpstr>
      <vt:lpstr>Sędziszów</vt:lpstr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Podsumowanie</vt:lpstr>
      <vt:lpstr>Podsumowanie!Obszar_wydruku</vt:lpstr>
      <vt:lpstr>Sędziszów!Obszar_wydruku</vt:lpstr>
      <vt:lpstr>'Zadanie 1'!Obszar_wydruku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Ramut, Jakub</dc:creator>
  <cp:lastModifiedBy>Karolina Ostrowska</cp:lastModifiedBy>
  <cp:lastPrinted>2020-02-14T11:57:49Z</cp:lastPrinted>
  <dcterms:created xsi:type="dcterms:W3CDTF">2019-05-17T06:27:13Z</dcterms:created>
  <dcterms:modified xsi:type="dcterms:W3CDTF">2021-11-29T08:52:08Z</dcterms:modified>
</cp:coreProperties>
</file>