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3256" windowHeight="13176"/>
  </bookViews>
  <sheets>
    <sheet name="OSiR 2023 HOTEL i HALA" sheetId="2" r:id="rId1"/>
  </sheets>
  <calcPr calcId="191029"/>
  <fileRecoveryPr repairLoad="1"/>
</workbook>
</file>

<file path=xl/calcChain.xml><?xml version="1.0" encoding="utf-8"?>
<calcChain xmlns="http://schemas.openxmlformats.org/spreadsheetml/2006/main">
  <c r="D14" i="2"/>
  <c r="F14" s="1"/>
  <c r="D13"/>
  <c r="F13" s="1"/>
  <c r="O4"/>
  <c r="O6" s="1"/>
  <c r="P6"/>
  <c r="P5"/>
  <c r="P7" s="1"/>
  <c r="M4"/>
  <c r="N6"/>
  <c r="N5"/>
  <c r="N7" s="1"/>
  <c r="M6"/>
  <c r="O5" l="1"/>
  <c r="O7" s="1"/>
  <c r="O8" s="1"/>
  <c r="F16"/>
  <c r="M5"/>
  <c r="M7" s="1"/>
  <c r="M8" s="1"/>
  <c r="L6"/>
  <c r="K6"/>
  <c r="K7"/>
  <c r="K4"/>
  <c r="L5"/>
  <c r="L7" s="1"/>
  <c r="K5" l="1"/>
  <c r="K8" l="1"/>
</calcChain>
</file>

<file path=xl/sharedStrings.xml><?xml version="1.0" encoding="utf-8"?>
<sst xmlns="http://schemas.openxmlformats.org/spreadsheetml/2006/main" count="36" uniqueCount="35">
  <si>
    <t>Lp.</t>
  </si>
  <si>
    <t>Numer licznika</t>
  </si>
  <si>
    <t>NIP</t>
  </si>
  <si>
    <t>REGON</t>
  </si>
  <si>
    <t>C21</t>
  </si>
  <si>
    <t>Zużycie Taryfa C21</t>
  </si>
  <si>
    <t>RAZEM</t>
  </si>
  <si>
    <t>Szacunkowe zużycie za 12 miesięcy</t>
  </si>
  <si>
    <t xml:space="preserve"> 590310600000190291</t>
  </si>
  <si>
    <t>PPE</t>
  </si>
  <si>
    <t>Zamawiający, nazwa obiektu</t>
  </si>
  <si>
    <t>Rodzaj umowy - obecny sprzedawca</t>
  </si>
  <si>
    <t>Termin ważności umowy sprzedaży</t>
  </si>
  <si>
    <t>Grupa taryfowa</t>
  </si>
  <si>
    <t>Moc umowna</t>
  </si>
  <si>
    <t>320765396</t>
  </si>
  <si>
    <t>Szacunkowe zużycie energii 12 m-cy szczytowa/całodobowa [MWh]</t>
  </si>
  <si>
    <t xml:space="preserve">Szacunkowe zużycie energii 12 m-cy pozaszczytowa [MWh] </t>
  </si>
  <si>
    <t>OSiR Stargard Sp. z o.o./ WO-40760, Hotel i Hala Sportowa, ul. Pierwszej Brygady 1,                                73-110 Stargard</t>
  </si>
  <si>
    <t>Załącznik nr 6                                                                                                                                                                   na zakup energii  elektrycznej dla obiektu Hala sportowa i Hotel 104                                                                                                                        Ośrodka Sportu i Rekreacji OSiR Stargard sp. z o.o. w 2023 roku</t>
  </si>
  <si>
    <t>nieokreślony</t>
  </si>
  <si>
    <t>rezerwowa ENEA S.A.</t>
  </si>
  <si>
    <t>Szacunkowe zużycie energii 11 m-cy szczytowa/całodobowa [MWh]</t>
  </si>
  <si>
    <t xml:space="preserve">Szacunkowe zużycie energii 11 m-cy pozaszczytowa [MWh] </t>
  </si>
  <si>
    <t>Szacowana wartość zamówienia:</t>
  </si>
  <si>
    <t>40% Hotel</t>
  </si>
  <si>
    <t>60% Hala</t>
  </si>
  <si>
    <t>udział zużycia</t>
  </si>
  <si>
    <t>wielkość zużycia MWh</t>
  </si>
  <si>
    <t>stawka zł/MWh</t>
  </si>
  <si>
    <t>wartość netto</t>
  </si>
  <si>
    <t>szacowana wartość zamówienia netto</t>
  </si>
  <si>
    <t>Planowany okres rozpoczęcia realizacji umowy - marzec 2023</t>
  </si>
  <si>
    <t>Szacunkowe zużycie energii 10 m-cy szczytowa/całodobowa [MWh]</t>
  </si>
  <si>
    <t xml:space="preserve">Szacunkowe zużycie energii 10 m-cy pozaszczytowa [MWh]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</si>
</sst>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0\ &quot;zł&quot;"/>
  </numFmts>
  <fonts count="15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6" fontId="6" fillId="0" borderId="0" xfId="0" applyNumberFormat="1" applyFont="1"/>
    <xf numFmtId="0" fontId="6" fillId="0" borderId="0" xfId="0" applyFont="1"/>
    <xf numFmtId="0" fontId="14" fillId="0" borderId="0" xfId="0" applyFont="1" applyAlignment="1">
      <alignment horizontal="right" vertical="center" wrapText="1"/>
    </xf>
    <xf numFmtId="2" fontId="10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"/>
  <sheetViews>
    <sheetView tabSelected="1" zoomScale="85" zoomScaleNormal="85" workbookViewId="0">
      <selection activeCell="P10" sqref="P10"/>
    </sheetView>
  </sheetViews>
  <sheetFormatPr defaultRowHeight="13.2"/>
  <cols>
    <col min="1" max="1" width="4.44140625" customWidth="1"/>
    <col min="2" max="2" width="35.44140625" customWidth="1"/>
    <col min="3" max="3" width="13.33203125" customWidth="1"/>
    <col min="4" max="4" width="21.33203125" customWidth="1"/>
    <col min="5" max="5" width="17.5546875" customWidth="1"/>
    <col min="6" max="6" width="14.44140625" customWidth="1"/>
    <col min="7" max="8" width="11.5546875" customWidth="1"/>
    <col min="9" max="9" width="9.88671875" style="1" customWidth="1"/>
    <col min="10" max="10" width="34.33203125" customWidth="1"/>
    <col min="11" max="11" width="9.5546875" bestFit="1" customWidth="1"/>
    <col min="12" max="12" width="12.109375" customWidth="1"/>
    <col min="13" max="13" width="11" hidden="1" customWidth="1"/>
    <col min="14" max="14" width="0" hidden="1" customWidth="1"/>
    <col min="17" max="17" width="11.6640625" customWidth="1"/>
  </cols>
  <sheetData>
    <row r="1" spans="1:19" ht="35.25" customHeight="1">
      <c r="A1" s="46"/>
      <c r="B1" s="46"/>
      <c r="C1" s="46"/>
      <c r="D1" s="46"/>
      <c r="E1" s="46"/>
      <c r="F1" s="46"/>
      <c r="G1" s="46"/>
      <c r="H1" s="46"/>
      <c r="I1" s="52" t="s">
        <v>19</v>
      </c>
      <c r="J1" s="52"/>
      <c r="K1" s="52"/>
      <c r="L1" s="52"/>
    </row>
    <row r="2" spans="1:19" ht="15.7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5"/>
    </row>
    <row r="3" spans="1:19" s="18" customFormat="1" ht="76.2" customHeight="1">
      <c r="A3" s="10" t="s">
        <v>0</v>
      </c>
      <c r="B3" s="10" t="s">
        <v>10</v>
      </c>
      <c r="C3" s="35" t="s">
        <v>11</v>
      </c>
      <c r="D3" s="10" t="s">
        <v>12</v>
      </c>
      <c r="E3" s="35" t="s">
        <v>13</v>
      </c>
      <c r="F3" s="35" t="s">
        <v>14</v>
      </c>
      <c r="G3" s="10" t="s">
        <v>1</v>
      </c>
      <c r="H3" s="10" t="s">
        <v>2</v>
      </c>
      <c r="I3" s="5" t="s">
        <v>3</v>
      </c>
      <c r="J3" s="29" t="s">
        <v>9</v>
      </c>
      <c r="K3" s="28" t="s">
        <v>16</v>
      </c>
      <c r="L3" s="28" t="s">
        <v>17</v>
      </c>
      <c r="M3" s="28" t="s">
        <v>22</v>
      </c>
      <c r="N3" s="28" t="s">
        <v>23</v>
      </c>
      <c r="O3" s="28" t="s">
        <v>33</v>
      </c>
      <c r="P3" s="28" t="s">
        <v>34</v>
      </c>
      <c r="Q3" s="30"/>
      <c r="R3" s="24"/>
      <c r="S3" s="25"/>
    </row>
    <row r="4" spans="1:19" s="30" customFormat="1" ht="35.1" customHeight="1">
      <c r="A4" s="11">
        <v>1</v>
      </c>
      <c r="B4" s="36" t="s">
        <v>18</v>
      </c>
      <c r="C4" s="12" t="s">
        <v>21</v>
      </c>
      <c r="D4" s="11" t="s">
        <v>20</v>
      </c>
      <c r="E4" s="16" t="s">
        <v>4</v>
      </c>
      <c r="F4" s="16">
        <v>45</v>
      </c>
      <c r="G4" s="16">
        <v>96860777</v>
      </c>
      <c r="H4" s="16">
        <v>8542367178</v>
      </c>
      <c r="I4" s="12" t="s">
        <v>15</v>
      </c>
      <c r="J4" s="12" t="s">
        <v>8</v>
      </c>
      <c r="K4" s="48">
        <f>72150/1000</f>
        <v>72.150000000000006</v>
      </c>
      <c r="L4" s="32">
        <v>0</v>
      </c>
      <c r="M4" s="48">
        <f>K4*11/12</f>
        <v>66.137500000000003</v>
      </c>
      <c r="N4" s="32">
        <v>0</v>
      </c>
      <c r="O4" s="48">
        <f>M4*10/12</f>
        <v>55.114583333333336</v>
      </c>
      <c r="P4" s="32">
        <v>0</v>
      </c>
      <c r="R4" s="19"/>
      <c r="S4" s="19"/>
    </row>
    <row r="5" spans="1:19" ht="30" customHeight="1">
      <c r="A5" s="3"/>
      <c r="B5" s="37"/>
      <c r="C5" s="6"/>
      <c r="D5" s="9"/>
      <c r="E5" s="3"/>
      <c r="F5" s="3"/>
      <c r="G5" s="8"/>
      <c r="H5" s="3"/>
      <c r="I5" s="7"/>
      <c r="J5" s="4" t="s">
        <v>6</v>
      </c>
      <c r="K5" s="33">
        <f t="shared" ref="K5:P5" si="0">SUM(K4:K4)</f>
        <v>72.150000000000006</v>
      </c>
      <c r="L5" s="33">
        <f t="shared" si="0"/>
        <v>0</v>
      </c>
      <c r="M5" s="33">
        <f t="shared" si="0"/>
        <v>66.137500000000003</v>
      </c>
      <c r="N5" s="33">
        <f t="shared" si="0"/>
        <v>0</v>
      </c>
      <c r="O5" s="33">
        <f t="shared" si="0"/>
        <v>55.114583333333336</v>
      </c>
      <c r="P5" s="33">
        <f t="shared" si="0"/>
        <v>0</v>
      </c>
      <c r="R5" s="20"/>
      <c r="S5" s="20"/>
    </row>
    <row r="6" spans="1:19" s="18" customFormat="1" ht="30" customHeight="1">
      <c r="A6" s="16"/>
      <c r="B6" s="39" t="s">
        <v>5</v>
      </c>
      <c r="C6" s="17"/>
      <c r="D6" s="11"/>
      <c r="E6" s="21"/>
      <c r="F6" s="21"/>
      <c r="G6" s="16"/>
      <c r="H6" s="16"/>
      <c r="I6" s="22"/>
      <c r="J6" s="40"/>
      <c r="K6" s="34">
        <f t="shared" ref="K6:N7" si="1">K4</f>
        <v>72.150000000000006</v>
      </c>
      <c r="L6" s="34">
        <f t="shared" si="1"/>
        <v>0</v>
      </c>
      <c r="M6" s="34">
        <f t="shared" si="1"/>
        <v>66.137500000000003</v>
      </c>
      <c r="N6" s="34">
        <f t="shared" si="1"/>
        <v>0</v>
      </c>
      <c r="O6" s="34">
        <f t="shared" ref="O6:P6" si="2">O4</f>
        <v>55.114583333333336</v>
      </c>
      <c r="P6" s="34">
        <f t="shared" si="2"/>
        <v>0</v>
      </c>
      <c r="R6" s="26"/>
      <c r="S6" s="26"/>
    </row>
    <row r="7" spans="1:19" s="18" customFormat="1" ht="30" customHeight="1">
      <c r="A7" s="16"/>
      <c r="B7" s="42" t="s">
        <v>7</v>
      </c>
      <c r="C7" s="17"/>
      <c r="D7" s="11"/>
      <c r="E7" s="21"/>
      <c r="F7" s="21"/>
      <c r="G7" s="16"/>
      <c r="H7" s="16"/>
      <c r="I7" s="23"/>
      <c r="J7" s="41"/>
      <c r="K7" s="31">
        <f t="shared" si="1"/>
        <v>72.150000000000006</v>
      </c>
      <c r="L7" s="31">
        <f t="shared" si="1"/>
        <v>0</v>
      </c>
      <c r="M7" s="31">
        <f t="shared" si="1"/>
        <v>66.137500000000003</v>
      </c>
      <c r="N7" s="31">
        <f t="shared" si="1"/>
        <v>0</v>
      </c>
      <c r="O7" s="31">
        <f t="shared" ref="O7:P7" si="3">O5</f>
        <v>55.114583333333336</v>
      </c>
      <c r="P7" s="31">
        <f t="shared" si="3"/>
        <v>0</v>
      </c>
      <c r="R7" s="27"/>
      <c r="S7" s="27"/>
    </row>
    <row r="8" spans="1:19" ht="30" customHeight="1">
      <c r="A8" s="14"/>
      <c r="B8" s="38"/>
      <c r="C8" s="2"/>
      <c r="D8" s="2"/>
      <c r="E8" s="2"/>
      <c r="F8" s="2"/>
      <c r="G8" s="2"/>
      <c r="H8" s="2"/>
      <c r="I8" s="2"/>
      <c r="J8" s="15" t="s">
        <v>6</v>
      </c>
      <c r="K8" s="54">
        <f>SUM(K7:L7)</f>
        <v>72.150000000000006</v>
      </c>
      <c r="L8" s="55"/>
      <c r="M8" s="54">
        <f>SUM(M7:N7)</f>
        <v>66.137500000000003</v>
      </c>
      <c r="N8" s="55"/>
      <c r="O8" s="54">
        <f>SUM(O7:P7)</f>
        <v>55.114583333333336</v>
      </c>
      <c r="P8" s="55"/>
      <c r="R8" s="53"/>
      <c r="S8" s="53"/>
    </row>
    <row r="9" spans="1:19" ht="30" customHeight="1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9" ht="24" customHeight="1">
      <c r="B10" t="s">
        <v>32</v>
      </c>
      <c r="L10" s="2"/>
    </row>
    <row r="11" spans="1:19" ht="24" customHeight="1"/>
    <row r="12" spans="1:19" ht="24" customHeight="1">
      <c r="B12" t="s">
        <v>24</v>
      </c>
      <c r="C12" t="s">
        <v>27</v>
      </c>
      <c r="D12" t="s">
        <v>28</v>
      </c>
      <c r="E12" t="s">
        <v>29</v>
      </c>
      <c r="F12" s="2" t="s">
        <v>30</v>
      </c>
    </row>
    <row r="13" spans="1:19" ht="24" customHeight="1">
      <c r="B13" t="s">
        <v>25</v>
      </c>
      <c r="C13">
        <v>0.4</v>
      </c>
      <c r="D13">
        <f>C13*O8</f>
        <v>22.045833333333334</v>
      </c>
      <c r="E13">
        <v>2806</v>
      </c>
      <c r="F13" s="49">
        <f>D13*E13</f>
        <v>61860.608333333337</v>
      </c>
    </row>
    <row r="14" spans="1:19" ht="24" customHeight="1">
      <c r="B14" t="s">
        <v>26</v>
      </c>
      <c r="C14">
        <v>0.6</v>
      </c>
      <c r="D14">
        <f>C14*O8</f>
        <v>33.068750000000001</v>
      </c>
      <c r="E14">
        <v>785</v>
      </c>
      <c r="F14" s="49">
        <f>D14*E14</f>
        <v>25958.96875</v>
      </c>
    </row>
    <row r="15" spans="1:19" ht="24" customHeight="1">
      <c r="N15" s="13"/>
    </row>
    <row r="16" spans="1:19" ht="24" customHeight="1">
      <c r="C16" s="51" t="s">
        <v>31</v>
      </c>
      <c r="D16" s="51"/>
      <c r="F16" s="50">
        <f>SUM(F13:F14)</f>
        <v>87819.577083333337</v>
      </c>
    </row>
    <row r="17" ht="24" customHeight="1"/>
    <row r="18" ht="26.25" customHeight="1"/>
    <row r="19" ht="26.25" customHeight="1"/>
    <row r="20" ht="26.25" customHeight="1"/>
    <row r="21" ht="24.75" customHeight="1"/>
  </sheetData>
  <mergeCells count="5">
    <mergeCell ref="I1:L1"/>
    <mergeCell ref="R8:S8"/>
    <mergeCell ref="K8:L8"/>
    <mergeCell ref="M8:N8"/>
    <mergeCell ref="O8:P8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OSiR 2023 HOTEL i HALA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Honorata Siry-Jabłońska</cp:lastModifiedBy>
  <cp:lastPrinted>2022-10-24T07:32:05Z</cp:lastPrinted>
  <dcterms:created xsi:type="dcterms:W3CDTF">2010-08-11T14:06:59Z</dcterms:created>
  <dcterms:modified xsi:type="dcterms:W3CDTF">2023-01-24T21:07:08Z</dcterms:modified>
</cp:coreProperties>
</file>