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\Desktop\Przetargi 2024 r\Przebudowa dróg wewnętrznych\"/>
    </mc:Choice>
  </mc:AlternateContent>
  <xr:revisionPtr revIDLastSave="0" documentId="8_{4A7C8F5B-46D9-4374-9F34-0A892D12334A}" xr6:coauthVersionLast="47" xr6:coauthVersionMax="47" xr10:uidLastSave="{00000000-0000-0000-0000-000000000000}"/>
  <bookViews>
    <workbookView xWindow="-120" yWindow="-120" windowWidth="29040" windowHeight="15720" tabRatio="632" xr2:uid="{00000000-000D-0000-FFFF-FFFF00000000}"/>
  </bookViews>
  <sheets>
    <sheet name="kosztorys_drogowy" sheetId="1" r:id="rId1"/>
  </sheets>
  <definedNames>
    <definedName name="__xlnm.Print_Area" localSheetId="0">kosztorys_drogowy!$A$2:$G$60</definedName>
    <definedName name="__xlnm.Print_Titles" localSheetId="0">kosztorys_drogowy!$A$2:$IR$4</definedName>
    <definedName name="Excel_BuiltIn_Print_Titles" localSheetId="0">kosztorys_drogowy!$A$2:$IR$4</definedName>
    <definedName name="_xlnm.Print_Area" localSheetId="0">kosztorys_drogowy!$A$2:$G$61</definedName>
    <definedName name="_xlnm.Print_Titles" localSheetId="0">kosztorys_drogowy!$2:$4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E58" i="1"/>
  <c r="G58" i="1" s="1"/>
  <c r="E57" i="1"/>
  <c r="G57" i="1" s="1"/>
  <c r="E55" i="1"/>
  <c r="G55" i="1" s="1"/>
  <c r="E56" i="1"/>
  <c r="G56" i="1" s="1"/>
  <c r="E54" i="1"/>
  <c r="G54" i="1" s="1"/>
  <c r="E53" i="1"/>
  <c r="G53" i="1" s="1"/>
  <c r="A53" i="1"/>
  <c r="E43" i="1"/>
  <c r="E34" i="1"/>
  <c r="E18" i="1" s="1"/>
  <c r="E38" i="1"/>
  <c r="E9" i="1"/>
  <c r="G59" i="1" l="1"/>
  <c r="E24" i="1"/>
  <c r="E12" i="1"/>
  <c r="E13" i="1" s="1"/>
  <c r="G12" i="1" l="1"/>
  <c r="E22" i="1"/>
  <c r="E26" i="1" s="1"/>
  <c r="E27" i="1" s="1"/>
  <c r="G27" i="1" s="1"/>
  <c r="A9" i="1" l="1"/>
  <c r="A12" i="1" s="1"/>
  <c r="A13" i="1" s="1"/>
  <c r="G39" i="1"/>
  <c r="G25" i="1"/>
  <c r="E47" i="1" l="1"/>
  <c r="G32" i="1"/>
  <c r="G47" i="1" l="1"/>
  <c r="A15" i="1" l="1"/>
  <c r="A18" i="1" s="1"/>
  <c r="A22" i="1" s="1"/>
  <c r="G24" i="1" l="1"/>
  <c r="G30" i="1"/>
  <c r="G34" i="1"/>
  <c r="G18" i="1"/>
  <c r="G9" i="1"/>
  <c r="G43" i="1"/>
  <c r="G15" i="1"/>
  <c r="G37" i="1"/>
  <c r="G38" i="1"/>
  <c r="G41" i="1"/>
  <c r="G45" i="1"/>
  <c r="G7" i="1"/>
  <c r="G13" i="1" l="1"/>
  <c r="G26" i="1"/>
  <c r="A24" i="1" l="1"/>
  <c r="A25" i="1" s="1"/>
  <c r="A26" i="1" s="1"/>
  <c r="A30" i="1" s="1"/>
  <c r="G22" i="1"/>
  <c r="G50" i="1" s="1"/>
  <c r="A32" i="1" l="1"/>
  <c r="A34" i="1" l="1"/>
  <c r="A37" i="1" s="1"/>
  <c r="A38" i="1" l="1"/>
  <c r="A39" i="1" s="1"/>
  <c r="A41" i="1" s="1"/>
  <c r="A43" i="1" s="1"/>
  <c r="A45" i="1" s="1"/>
  <c r="A47" i="1" l="1"/>
</calcChain>
</file>

<file path=xl/sharedStrings.xml><?xml version="1.0" encoding="utf-8"?>
<sst xmlns="http://schemas.openxmlformats.org/spreadsheetml/2006/main" count="112" uniqueCount="79">
  <si>
    <t xml:space="preserve">Poz. </t>
  </si>
  <si>
    <t>Wyszczególnienie elementów rozliczeniowych</t>
  </si>
  <si>
    <t>Jednostka</t>
  </si>
  <si>
    <t>Cena jednostkowa</t>
  </si>
  <si>
    <t>Wartość pozycji</t>
  </si>
  <si>
    <t>zł</t>
  </si>
  <si>
    <t>1</t>
  </si>
  <si>
    <t>kpl.</t>
  </si>
  <si>
    <t>ROBOTY PRZYGOTOWAWCZE</t>
  </si>
  <si>
    <t>Roboty pomiarowe przy liniowych robotach ziemnych - trasa dróg w terenie równinnym</t>
  </si>
  <si>
    <t>km</t>
  </si>
  <si>
    <t>m3</t>
  </si>
  <si>
    <t>m2</t>
  </si>
  <si>
    <t>Nawierzchnia z kostki brukowej betonowej</t>
  </si>
  <si>
    <t>Krawężniki i oporniki betonowe</t>
  </si>
  <si>
    <t>Rozebranie krawężników i oporników betonowych ułożonych na podsypce cementowo-piaskowej wraz z rozebraniem ławy z betonu</t>
  </si>
  <si>
    <t>m</t>
  </si>
  <si>
    <t>ROBOTY ZIEMNE</t>
  </si>
  <si>
    <t>PODBUDOWY</t>
  </si>
  <si>
    <t>NAWIERZCHNIE</t>
  </si>
  <si>
    <t>ELEMENTY ULIC</t>
  </si>
  <si>
    <t>Pomiar geodezyjny zrealizowanych obiektów drogowych</t>
  </si>
  <si>
    <t>Profilowanie i zagęszczanie podłoża wykonywane mechanicznie pod warstwy konstrukcyjne nawierzchni</t>
  </si>
  <si>
    <t>Humusowanie i obsiew trawą</t>
  </si>
  <si>
    <t>Wykonanie regulacji wysokościowej urządzeń obcych</t>
  </si>
  <si>
    <t>I.  ROBOTY POMIAROWE</t>
  </si>
  <si>
    <t>Rozebranie podbudowy z kruszywa łamanego, średnia grubość 20 cm</t>
  </si>
  <si>
    <t>Usunięcie warstwy ziemi urodzajnej (humusu, darniny) grubości zmiennej, min. 15cm z wywiezieniem na odkład</t>
  </si>
  <si>
    <t>Wykonanie wykopów w gruncie kat. I-IV z transportem gruntu na odl. Do 10 km</t>
  </si>
  <si>
    <t>Nr. SST</t>
  </si>
  <si>
    <t>D.01.00.00</t>
  </si>
  <si>
    <t>D.01.02.02</t>
  </si>
  <si>
    <t>D.01.02.04</t>
  </si>
  <si>
    <t>D.02.01.01</t>
  </si>
  <si>
    <t>D.04.01.01</t>
  </si>
  <si>
    <t>D.04.05.02</t>
  </si>
  <si>
    <t>D.04.03.01</t>
  </si>
  <si>
    <t>D.05.03.23</t>
  </si>
  <si>
    <t>D.08.01.01</t>
  </si>
  <si>
    <t>D.08.03.01</t>
  </si>
  <si>
    <t>D.06.01.01</t>
  </si>
  <si>
    <t>D.09.01.01</t>
  </si>
  <si>
    <t>Wykonanie podbudowy z betonu C12/15, grubość warstwy 20 cm</t>
  </si>
  <si>
    <t>Wykonanie podbudowy z betonu C12/15, grubość warstwy 10 cm</t>
  </si>
  <si>
    <t xml:space="preserve">Wykonanie nawierzchni z kostki betonowej koloru szarego układanej w jodełkę (kształt prostokątny) o grubości 8 cm na podsypce cementowo-piaskowej 1:3 o grubości 5 cm </t>
  </si>
  <si>
    <t xml:space="preserve">Wykonanie nawierzchni z kostki betonowej koloru liść jesieni) o grubości 8 cm na podsypce cementowo-piaskowej 1:3 o grubości 5 cm </t>
  </si>
  <si>
    <t xml:space="preserve">Wykonanie nawierzchni z kostki betonowej koloru szarego układanej klasycznie (kształt prostokątny) o grubości 8 cm na podsypce cementowo-piaskowej 1:3 o grubości 5 cm </t>
  </si>
  <si>
    <t>Ustawienie krawężników granitowych o wymiarach 15x22 cm na podsypce cementowo-piaskowej 1:4 o grubości 3 cm wraz z wykonaniem ławy z oporem z betonu C12/15</t>
  </si>
  <si>
    <t>Ustawienie krawężników granitowych o wymiarach 15x30 cm na podsypce cementowo-piaskowej 1:4 o grubości 3 cm wraz z wykonaniem ławy z oporem z betonu C12/15</t>
  </si>
  <si>
    <t>Ustawienie oporników granitowych o wymiarach 10x20 cm na podsypce cementowo-piaskowej 1:4 o grubości 3 cm wraz z wykonaniem ławy z oporem z betonu C12/15</t>
  </si>
  <si>
    <t>Ustawienie obrzeży granitowych o wymiarach 6x30 cm na podsypce cementowo-piaskowej 1:4 o grubości 3cm wraz z wykonaniem ławy z oporem z betonu C12/15</t>
  </si>
  <si>
    <t>II.  USUNIĘCIE WARSTWY HUMUSU</t>
  </si>
  <si>
    <t>III.  ROBOTY ROZBIÓRKOWE</t>
  </si>
  <si>
    <t>IV.  ROBOTY ZIEMNE - WYKOPY</t>
  </si>
  <si>
    <t>V.  ROBOTY ZIEMNE - NASYPY</t>
  </si>
  <si>
    <t>VI.  PROFILOWANIE I ZAGĘSZCZANIE PODŁOŻA</t>
  </si>
  <si>
    <t>VII.  WARSTWA PODBUDOWY</t>
  </si>
  <si>
    <t>VIII.  NAWIERZCHNIE Z KOSTKI BETONOWEJ - JEZDNIA</t>
  </si>
  <si>
    <t>IX.  NAWIERZCHNIE Z KOSTKI BETONOWEJ - CHODNIKI</t>
  </si>
  <si>
    <t>XII.  KRAWĘŻNIKI</t>
  </si>
  <si>
    <t>XIII.  OBRZEŻA BETONOWE</t>
  </si>
  <si>
    <t>XIV.  ZIELEŃ DROGOWA</t>
  </si>
  <si>
    <t xml:space="preserve">XV. REGULACJA WYSOKOŚCIOWA URZĄDZEŃ OBCYCH </t>
  </si>
  <si>
    <t>XVI.  POMIAR GEODEZYJNY ZREALIZOWANYCH OBIEKTÓW</t>
  </si>
  <si>
    <t>Wykonanie podbudowy pomocniczej z kruszywa stabilizowanego cementem C1,5/2	gr. 20cm</t>
  </si>
  <si>
    <t>A. BRANŻA DROGOWA</t>
  </si>
  <si>
    <t>PODSUMOWANIE BRANŻA DROGOWA</t>
  </si>
  <si>
    <t>X.  NAWIERZCHNIE Z KOSTKI BETONOWEJ - MIEJSCA POSTOJOWE, ZJAZDY</t>
  </si>
  <si>
    <t>Wykonanie wzmocnienia podłoża warstwą geotkaniny min. 30/30 kN/m, min.90g/m2</t>
  </si>
  <si>
    <t>Rozebranie nawierzchni z płyt betonowych, kostki, trylinki, asfaltowych, kruszywa</t>
  </si>
  <si>
    <t>Odkopanie fundamentów</t>
  </si>
  <si>
    <t>Skucie istniejących tynków i okładzin ściennych</t>
  </si>
  <si>
    <t>Wykonanie izolacji grubosarstwową masą uszczelniającą KMB</t>
  </si>
  <si>
    <t>Izolacja płytami XPS grubości 15cm</t>
  </si>
  <si>
    <t>Wtopienie dwóch warstw siatki na cokole</t>
  </si>
  <si>
    <t>A.2 IZOLACJA FUNDAMENTÓW BLOKU F</t>
  </si>
  <si>
    <t>PODSUMOWANIE IZOLACJA FUNDAMENTÓW BLOKU F</t>
  </si>
  <si>
    <t>XVII.  ŚCIANA OPOROWA</t>
  </si>
  <si>
    <t>Dostawa oraz montaż ścian oporowych typu L, o średniej wysokości h=110cm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</si>
</sst>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&quot; zł&quot;"/>
    <numFmt numFmtId="166" formatCode="_-* #,##0\ _z_ł_-;\-* #,##0\ _z_ł_-;_-* &quot;-&quot;??\ _z_ł_-;_-@_-"/>
  </numFmts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0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165" fontId="0" fillId="0" borderId="0" xfId="2" applyNumberFormat="1" applyFont="1" applyFill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0" fontId="0" fillId="0" borderId="0" xfId="0" applyFont="1"/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 wrapText="1"/>
    </xf>
    <xf numFmtId="164" fontId="1" fillId="0" borderId="0" xfId="1" applyFill="1" applyBorder="1" applyAlignment="1">
      <alignment horizontal="center" vertical="center"/>
    </xf>
    <xf numFmtId="164" fontId="1" fillId="0" borderId="0" xfId="1" applyFill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165" fontId="0" fillId="6" borderId="0" xfId="4" applyNumberFormat="1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165" fontId="0" fillId="6" borderId="12" xfId="4" applyNumberFormat="1" applyFont="1" applyFill="1" applyBorder="1" applyAlignment="1">
      <alignment horizontal="center" vertical="center"/>
    </xf>
    <xf numFmtId="165" fontId="9" fillId="2" borderId="1" xfId="4" applyNumberFormat="1" applyFont="1" applyFill="1" applyBorder="1" applyAlignment="1">
      <alignment horizontal="center" vertical="center" wrapText="1"/>
    </xf>
    <xf numFmtId="165" fontId="9" fillId="2" borderId="4" xfId="4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/>
    </xf>
    <xf numFmtId="0" fontId="6" fillId="2" borderId="1" xfId="4" applyNumberFormat="1" applyFont="1" applyFill="1" applyBorder="1" applyAlignment="1">
      <alignment horizontal="center" vertical="center"/>
    </xf>
    <xf numFmtId="0" fontId="6" fillId="2" borderId="4" xfId="4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165" fontId="6" fillId="2" borderId="1" xfId="2" applyNumberFormat="1" applyFont="1" applyFill="1" applyBorder="1" applyAlignment="1">
      <alignment horizontal="center" vertical="center"/>
    </xf>
    <xf numFmtId="165" fontId="6" fillId="2" borderId="4" xfId="4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165" fontId="6" fillId="3" borderId="4" xfId="4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165" fontId="6" fillId="0" borderId="4" xfId="4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vertical="center"/>
    </xf>
    <xf numFmtId="165" fontId="6" fillId="3" borderId="4" xfId="2" applyNumberFormat="1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vertical="center"/>
    </xf>
    <xf numFmtId="164" fontId="6" fillId="4" borderId="1" xfId="1" applyFont="1" applyFill="1" applyBorder="1" applyAlignment="1">
      <alignment horizontal="center" vertical="center"/>
    </xf>
    <xf numFmtId="165" fontId="6" fillId="2" borderId="4" xfId="2" applyNumberFormat="1" applyFont="1" applyFill="1" applyBorder="1" applyAlignment="1">
      <alignment horizontal="center" vertical="center"/>
    </xf>
    <xf numFmtId="2" fontId="6" fillId="0" borderId="1" xfId="3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/>
    </xf>
    <xf numFmtId="1" fontId="6" fillId="0" borderId="5" xfId="2" applyNumberFormat="1" applyFont="1" applyBorder="1" applyAlignment="1">
      <alignment horizontal="center" vertical="center"/>
    </xf>
    <xf numFmtId="1" fontId="6" fillId="0" borderId="5" xfId="2" applyNumberFormat="1" applyFont="1" applyFill="1" applyBorder="1" applyAlignment="1">
      <alignment horizontal="center" vertical="center"/>
    </xf>
    <xf numFmtId="165" fontId="6" fillId="6" borderId="1" xfId="2" applyNumberFormat="1" applyFont="1" applyFill="1" applyBorder="1" applyAlignment="1">
      <alignment horizontal="center" vertical="center"/>
    </xf>
    <xf numFmtId="0" fontId="6" fillId="7" borderId="5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vertical="center"/>
    </xf>
    <xf numFmtId="165" fontId="6" fillId="7" borderId="1" xfId="2" applyNumberFormat="1" applyFont="1" applyFill="1" applyBorder="1" applyAlignment="1">
      <alignment horizontal="center" vertical="center"/>
    </xf>
    <xf numFmtId="165" fontId="6" fillId="7" borderId="4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center" vertical="center"/>
    </xf>
    <xf numFmtId="165" fontId="6" fillId="6" borderId="4" xfId="4" applyNumberFormat="1" applyFont="1" applyFill="1" applyBorder="1" applyAlignment="1">
      <alignment horizontal="center" vertical="center"/>
    </xf>
    <xf numFmtId="0" fontId="11" fillId="7" borderId="5" xfId="2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vertical="center" wrapText="1"/>
    </xf>
    <xf numFmtId="0" fontId="12" fillId="4" borderId="1" xfId="2" applyFont="1" applyFill="1" applyBorder="1" applyAlignment="1">
      <alignment vertical="center" wrapText="1"/>
    </xf>
    <xf numFmtId="165" fontId="6" fillId="8" borderId="9" xfId="4" applyNumberFormat="1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165" fontId="0" fillId="6" borderId="15" xfId="4" applyNumberFormat="1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left" vertical="center" wrapText="1"/>
    </xf>
    <xf numFmtId="165" fontId="6" fillId="0" borderId="17" xfId="2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164" fontId="6" fillId="0" borderId="17" xfId="1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 vertical="center"/>
    </xf>
    <xf numFmtId="0" fontId="0" fillId="0" borderId="0" xfId="0" applyFont="1" applyFill="1"/>
    <xf numFmtId="0" fontId="7" fillId="9" borderId="6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0" fontId="7" fillId="9" borderId="3" xfId="2" applyFont="1" applyFill="1" applyBorder="1" applyAlignment="1">
      <alignment horizontal="center" vertical="center"/>
    </xf>
    <xf numFmtId="0" fontId="8" fillId="8" borderId="7" xfId="2" applyFont="1" applyFill="1" applyBorder="1" applyAlignment="1">
      <alignment horizontal="center" vertical="center"/>
    </xf>
    <xf numFmtId="0" fontId="8" fillId="8" borderId="8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left" vertical="center"/>
    </xf>
  </cellXfs>
  <cellStyles count="6">
    <cellStyle name="Dziesiętny" xfId="1" builtinId="3"/>
    <cellStyle name="Excel Built-in Normal" xfId="2" xr:uid="{00000000-0005-0000-0000-000001000000}"/>
    <cellStyle name="Normalny" xfId="0" builtinId="0"/>
    <cellStyle name="Normalny_KOSZTORYS INWESTORSKI_DROGI" xfId="3" xr:uid="{00000000-0005-0000-0000-000003000000}"/>
    <cellStyle name="Normalny_KOSZTORYS INWESTORSKI_SZATA_ROSLINNA" xfId="4" xr:uid="{00000000-0005-0000-0000-000004000000}"/>
    <cellStyle name="PRZEDMIAR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6"/>
  <sheetViews>
    <sheetView tabSelected="1" zoomScaleNormal="100" zoomScaleSheetLayoutView="90" zoomScalePageLayoutView="70" workbookViewId="0">
      <selection activeCell="C70" sqref="C70"/>
    </sheetView>
  </sheetViews>
  <sheetFormatPr defaultColWidth="11.5703125" defaultRowHeight="12.75" x14ac:dyDescent="0.2"/>
  <cols>
    <col min="1" max="1" width="6.85546875" style="1" bestFit="1" customWidth="1"/>
    <col min="2" max="2" width="11.140625" style="1" customWidth="1"/>
    <col min="3" max="3" width="69.85546875" style="3" customWidth="1"/>
    <col min="4" max="4" width="8.140625" style="3" customWidth="1"/>
    <col min="5" max="5" width="13.140625" style="13" bestFit="1" customWidth="1"/>
    <col min="6" max="6" width="13.140625" style="4" customWidth="1"/>
    <col min="7" max="7" width="19.85546875" style="5" customWidth="1"/>
    <col min="8" max="8" width="12.5703125" style="1" bestFit="1" customWidth="1"/>
    <col min="9" max="9" width="12.85546875" style="1" bestFit="1" customWidth="1"/>
    <col min="10" max="252" width="9.140625" style="1" customWidth="1"/>
    <col min="253" max="16384" width="11.5703125" style="6"/>
  </cols>
  <sheetData>
    <row r="1" spans="1:12" ht="23.25" x14ac:dyDescent="0.2">
      <c r="A1" s="81" t="s">
        <v>65</v>
      </c>
      <c r="B1" s="82"/>
      <c r="C1" s="82"/>
      <c r="D1" s="82"/>
      <c r="E1" s="82"/>
      <c r="F1" s="82"/>
      <c r="G1" s="83"/>
    </row>
    <row r="2" spans="1:12" ht="12.75" customHeight="1" x14ac:dyDescent="0.2">
      <c r="A2" s="88" t="s">
        <v>0</v>
      </c>
      <c r="B2" s="87" t="s">
        <v>29</v>
      </c>
      <c r="C2" s="87" t="s">
        <v>1</v>
      </c>
      <c r="D2" s="87" t="s">
        <v>2</v>
      </c>
      <c r="E2" s="87"/>
      <c r="F2" s="19" t="s">
        <v>3</v>
      </c>
      <c r="G2" s="20" t="s">
        <v>4</v>
      </c>
    </row>
    <row r="3" spans="1:12" ht="12.75" customHeight="1" x14ac:dyDescent="0.2">
      <c r="A3" s="88"/>
      <c r="B3" s="87"/>
      <c r="C3" s="87"/>
      <c r="D3" s="87"/>
      <c r="E3" s="87"/>
      <c r="F3" s="19" t="s">
        <v>5</v>
      </c>
      <c r="G3" s="20" t="s">
        <v>5</v>
      </c>
    </row>
    <row r="4" spans="1:12" s="8" customFormat="1" x14ac:dyDescent="0.2">
      <c r="A4" s="21" t="s">
        <v>6</v>
      </c>
      <c r="B4" s="22">
        <v>2</v>
      </c>
      <c r="C4" s="23">
        <v>3</v>
      </c>
      <c r="D4" s="24">
        <v>4</v>
      </c>
      <c r="E4" s="25">
        <v>5</v>
      </c>
      <c r="F4" s="26">
        <v>6</v>
      </c>
      <c r="G4" s="27">
        <v>7</v>
      </c>
      <c r="H4" s="1"/>
      <c r="I4" s="1"/>
      <c r="J4" s="1"/>
      <c r="K4" s="1"/>
      <c r="L4" s="1"/>
    </row>
    <row r="5" spans="1:12" s="9" customFormat="1" ht="16.5" x14ac:dyDescent="0.2">
      <c r="A5" s="28"/>
      <c r="B5" s="29"/>
      <c r="C5" s="30" t="s">
        <v>8</v>
      </c>
      <c r="D5" s="30"/>
      <c r="E5" s="30"/>
      <c r="F5" s="31"/>
      <c r="G5" s="32"/>
      <c r="H5" s="1"/>
      <c r="I5" s="1"/>
      <c r="J5" s="1"/>
      <c r="K5" s="1"/>
      <c r="L5" s="1"/>
    </row>
    <row r="6" spans="1:12" s="8" customFormat="1" ht="16.5" x14ac:dyDescent="0.2">
      <c r="A6" s="33"/>
      <c r="B6" s="34"/>
      <c r="C6" s="89" t="s">
        <v>25</v>
      </c>
      <c r="D6" s="89"/>
      <c r="E6" s="89"/>
      <c r="F6" s="35"/>
      <c r="G6" s="36"/>
      <c r="H6" s="1"/>
      <c r="I6" s="1"/>
      <c r="J6" s="1"/>
      <c r="K6" s="1"/>
      <c r="L6" s="1"/>
    </row>
    <row r="7" spans="1:12" s="8" customFormat="1" x14ac:dyDescent="0.2">
      <c r="A7" s="37">
        <v>1</v>
      </c>
      <c r="B7" s="38" t="s">
        <v>30</v>
      </c>
      <c r="C7" s="39" t="s">
        <v>9</v>
      </c>
      <c r="D7" s="38" t="s">
        <v>10</v>
      </c>
      <c r="E7" s="77">
        <v>0.1</v>
      </c>
      <c r="F7" s="40"/>
      <c r="G7" s="41">
        <f>E7*F7</f>
        <v>0</v>
      </c>
      <c r="H7" s="1"/>
      <c r="I7" s="1"/>
      <c r="J7" s="1"/>
      <c r="K7" s="1"/>
      <c r="L7" s="1"/>
    </row>
    <row r="8" spans="1:12" s="8" customFormat="1" ht="16.5" x14ac:dyDescent="0.2">
      <c r="A8" s="33"/>
      <c r="B8" s="34"/>
      <c r="C8" s="42" t="s">
        <v>51</v>
      </c>
      <c r="D8" s="42"/>
      <c r="E8" s="42"/>
      <c r="F8" s="42"/>
      <c r="G8" s="43"/>
      <c r="H8" s="1"/>
      <c r="I8" s="1"/>
      <c r="J8" s="1"/>
      <c r="K8" s="1"/>
      <c r="L8" s="1"/>
    </row>
    <row r="9" spans="1:12" s="8" customFormat="1" ht="25.5" x14ac:dyDescent="0.2">
      <c r="A9" s="44">
        <f>A7+1</f>
        <v>2</v>
      </c>
      <c r="B9" s="38" t="s">
        <v>31</v>
      </c>
      <c r="C9" s="39" t="s">
        <v>27</v>
      </c>
      <c r="D9" s="38" t="s">
        <v>11</v>
      </c>
      <c r="E9" s="77">
        <f>30.14+7.71</f>
        <v>37.85</v>
      </c>
      <c r="F9" s="40"/>
      <c r="G9" s="41">
        <f>E9*F9</f>
        <v>0</v>
      </c>
      <c r="H9" s="1"/>
      <c r="I9" s="1"/>
      <c r="J9" s="1"/>
      <c r="K9" s="1"/>
      <c r="L9" s="1"/>
    </row>
    <row r="10" spans="1:12" ht="16.5" x14ac:dyDescent="0.2">
      <c r="A10" s="33"/>
      <c r="B10" s="34"/>
      <c r="C10" s="42" t="s">
        <v>52</v>
      </c>
      <c r="D10" s="42"/>
      <c r="E10" s="42"/>
      <c r="F10" s="35"/>
      <c r="G10" s="43"/>
    </row>
    <row r="11" spans="1:12" x14ac:dyDescent="0.2">
      <c r="A11" s="45"/>
      <c r="B11" s="46"/>
      <c r="C11" s="47" t="s">
        <v>13</v>
      </c>
      <c r="D11" s="46"/>
      <c r="E11" s="48"/>
      <c r="F11" s="35"/>
      <c r="G11" s="43"/>
    </row>
    <row r="12" spans="1:12" x14ac:dyDescent="0.2">
      <c r="A12" s="44">
        <f>A9+1</f>
        <v>3</v>
      </c>
      <c r="B12" s="38" t="s">
        <v>32</v>
      </c>
      <c r="C12" s="39" t="s">
        <v>69</v>
      </c>
      <c r="D12" s="38" t="s">
        <v>12</v>
      </c>
      <c r="E12" s="77">
        <f>E9+E30+E32+E34</f>
        <v>1065.83</v>
      </c>
      <c r="F12" s="40"/>
      <c r="G12" s="41">
        <f>E12*F12</f>
        <v>0</v>
      </c>
    </row>
    <row r="13" spans="1:12" x14ac:dyDescent="0.2">
      <c r="A13" s="44">
        <f>A12+1</f>
        <v>4</v>
      </c>
      <c r="B13" s="38" t="s">
        <v>32</v>
      </c>
      <c r="C13" s="39" t="s">
        <v>26</v>
      </c>
      <c r="D13" s="38" t="s">
        <v>12</v>
      </c>
      <c r="E13" s="77">
        <f>E12</f>
        <v>1065.83</v>
      </c>
      <c r="F13" s="40"/>
      <c r="G13" s="41">
        <f>E13*F13</f>
        <v>0</v>
      </c>
    </row>
    <row r="14" spans="1:12" x14ac:dyDescent="0.2">
      <c r="A14" s="45"/>
      <c r="B14" s="46"/>
      <c r="C14" s="47" t="s">
        <v>14</v>
      </c>
      <c r="D14" s="46"/>
      <c r="E14" s="48"/>
      <c r="F14" s="35"/>
      <c r="G14" s="43"/>
    </row>
    <row r="15" spans="1:12" ht="25.5" x14ac:dyDescent="0.2">
      <c r="A15" s="44">
        <f>A13+1</f>
        <v>5</v>
      </c>
      <c r="B15" s="38" t="s">
        <v>32</v>
      </c>
      <c r="C15" s="39" t="s">
        <v>15</v>
      </c>
      <c r="D15" s="38" t="s">
        <v>16</v>
      </c>
      <c r="E15" s="77">
        <v>91.62</v>
      </c>
      <c r="F15" s="40"/>
      <c r="G15" s="41">
        <f>E15*F15</f>
        <v>0</v>
      </c>
    </row>
    <row r="16" spans="1:12" ht="16.5" x14ac:dyDescent="0.2">
      <c r="A16" s="28"/>
      <c r="B16" s="29"/>
      <c r="C16" s="30" t="s">
        <v>17</v>
      </c>
      <c r="D16" s="30"/>
      <c r="E16" s="30"/>
      <c r="F16" s="31"/>
      <c r="G16" s="49"/>
    </row>
    <row r="17" spans="1:252" ht="16.5" x14ac:dyDescent="0.2">
      <c r="A17" s="33"/>
      <c r="B17" s="34"/>
      <c r="C17" s="42" t="s">
        <v>53</v>
      </c>
      <c r="D17" s="42"/>
      <c r="E17" s="42"/>
      <c r="F17" s="35"/>
      <c r="G17" s="43"/>
    </row>
    <row r="18" spans="1:252" x14ac:dyDescent="0.2">
      <c r="A18" s="44">
        <f>A15+1</f>
        <v>6</v>
      </c>
      <c r="B18" s="38" t="s">
        <v>33</v>
      </c>
      <c r="C18" s="50" t="s">
        <v>28</v>
      </c>
      <c r="D18" s="51" t="s">
        <v>11</v>
      </c>
      <c r="E18" s="77">
        <f>(E30+E32+E34)*0.4*1</f>
        <v>411.19200000000001</v>
      </c>
      <c r="F18" s="40"/>
      <c r="G18" s="41">
        <f>E18*F18</f>
        <v>0</v>
      </c>
    </row>
    <row r="19" spans="1:252" ht="16.5" x14ac:dyDescent="0.2">
      <c r="A19" s="33"/>
      <c r="B19" s="34"/>
      <c r="C19" s="42" t="s">
        <v>54</v>
      </c>
      <c r="D19" s="42"/>
      <c r="E19" s="52"/>
      <c r="F19" s="35"/>
      <c r="G19" s="43"/>
    </row>
    <row r="20" spans="1:252" ht="16.5" x14ac:dyDescent="0.2">
      <c r="A20" s="28"/>
      <c r="B20" s="29"/>
      <c r="C20" s="30" t="s">
        <v>18</v>
      </c>
      <c r="D20" s="30"/>
      <c r="E20" s="30"/>
      <c r="F20" s="30"/>
      <c r="G20" s="4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ht="16.5" x14ac:dyDescent="0.2">
      <c r="A21" s="33"/>
      <c r="B21" s="34"/>
      <c r="C21" s="42" t="s">
        <v>55</v>
      </c>
      <c r="D21" s="42"/>
      <c r="E21" s="42"/>
      <c r="F21" s="42"/>
      <c r="G21" s="43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ht="25.5" x14ac:dyDescent="0.2">
      <c r="A22" s="54">
        <f>A18+1</f>
        <v>7</v>
      </c>
      <c r="B22" s="38" t="s">
        <v>34</v>
      </c>
      <c r="C22" s="39" t="s">
        <v>22</v>
      </c>
      <c r="D22" s="38" t="s">
        <v>12</v>
      </c>
      <c r="E22" s="77">
        <f>E24+E25</f>
        <v>1079.3790000000001</v>
      </c>
      <c r="F22" s="40"/>
      <c r="G22" s="41">
        <f>E22*F22</f>
        <v>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ht="16.5" x14ac:dyDescent="0.2">
      <c r="A23" s="33"/>
      <c r="B23" s="34"/>
      <c r="C23" s="42" t="s">
        <v>56</v>
      </c>
      <c r="D23" s="42"/>
      <c r="E23" s="52"/>
      <c r="F23" s="35"/>
      <c r="G23" s="43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x14ac:dyDescent="0.2">
      <c r="A24" s="53">
        <f>A22+1</f>
        <v>8</v>
      </c>
      <c r="B24" s="38" t="s">
        <v>35</v>
      </c>
      <c r="C24" s="39" t="s">
        <v>42</v>
      </c>
      <c r="D24" s="38" t="s">
        <v>12</v>
      </c>
      <c r="E24" s="77">
        <f>(E30+E34+E32)*1.05</f>
        <v>1079.3790000000001</v>
      </c>
      <c r="F24" s="55"/>
      <c r="G24" s="41">
        <f t="shared" ref="G24:G27" si="0">E24*F24</f>
        <v>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x14ac:dyDescent="0.2">
      <c r="A25" s="53">
        <f>A24+1</f>
        <v>9</v>
      </c>
      <c r="B25" s="38" t="s">
        <v>35</v>
      </c>
      <c r="C25" s="39" t="s">
        <v>43</v>
      </c>
      <c r="D25" s="38" t="s">
        <v>12</v>
      </c>
      <c r="E25" s="77">
        <v>0</v>
      </c>
      <c r="F25" s="55"/>
      <c r="G25" s="41">
        <f t="shared" ref="G25" si="1">E25*F25</f>
        <v>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ht="28.5" customHeight="1" x14ac:dyDescent="0.2">
      <c r="A26" s="53">
        <f>A25+1</f>
        <v>10</v>
      </c>
      <c r="B26" s="38" t="s">
        <v>36</v>
      </c>
      <c r="C26" s="39" t="s">
        <v>64</v>
      </c>
      <c r="D26" s="38" t="s">
        <v>12</v>
      </c>
      <c r="E26" s="77">
        <f>E22*1.05</f>
        <v>1133.3479500000001</v>
      </c>
      <c r="F26" s="55"/>
      <c r="G26" s="41">
        <f t="shared" si="0"/>
        <v>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ht="28.5" customHeight="1" x14ac:dyDescent="0.2">
      <c r="A27" s="53"/>
      <c r="B27" s="38"/>
      <c r="C27" s="39" t="s">
        <v>68</v>
      </c>
      <c r="D27" s="38" t="s">
        <v>12</v>
      </c>
      <c r="E27" s="77">
        <f>E26*1.1</f>
        <v>1246.6827450000003</v>
      </c>
      <c r="F27" s="55"/>
      <c r="G27" s="41">
        <f t="shared" si="0"/>
        <v>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s="2" customFormat="1" ht="16.5" x14ac:dyDescent="0.2">
      <c r="A28" s="28"/>
      <c r="B28" s="29"/>
      <c r="C28" s="30" t="s">
        <v>19</v>
      </c>
      <c r="D28" s="30"/>
      <c r="E28" s="30"/>
      <c r="F28" s="31"/>
      <c r="G28" s="49"/>
      <c r="H28" s="1"/>
      <c r="I28" s="1"/>
      <c r="J28" s="1"/>
      <c r="K28" s="1"/>
      <c r="L28" s="1"/>
    </row>
    <row r="29" spans="1:252" s="10" customFormat="1" ht="16.5" x14ac:dyDescent="0.2">
      <c r="A29" s="56"/>
      <c r="B29" s="57"/>
      <c r="C29" s="58" t="s">
        <v>57</v>
      </c>
      <c r="D29" s="58"/>
      <c r="E29" s="52"/>
      <c r="F29" s="59"/>
      <c r="G29" s="60"/>
      <c r="H29" s="1"/>
      <c r="I29" s="1"/>
      <c r="J29" s="1"/>
      <c r="K29" s="1"/>
      <c r="L29" s="1"/>
    </row>
    <row r="30" spans="1:252" s="80" customFormat="1" ht="25.5" x14ac:dyDescent="0.2">
      <c r="A30" s="54">
        <f>A26+1</f>
        <v>11</v>
      </c>
      <c r="B30" s="79" t="s">
        <v>37</v>
      </c>
      <c r="C30" s="39" t="s">
        <v>44</v>
      </c>
      <c r="D30" s="38" t="s">
        <v>12</v>
      </c>
      <c r="E30" s="77">
        <v>496.42</v>
      </c>
      <c r="F30" s="40"/>
      <c r="G30" s="41">
        <f>E30*F30</f>
        <v>0</v>
      </c>
      <c r="H30" s="2"/>
      <c r="I30" s="2"/>
      <c r="J30" s="2"/>
      <c r="K30" s="2"/>
      <c r="L30" s="2"/>
    </row>
    <row r="31" spans="1:252" ht="15" customHeight="1" x14ac:dyDescent="0.2">
      <c r="A31" s="64"/>
      <c r="B31" s="65"/>
      <c r="C31" s="86" t="s">
        <v>58</v>
      </c>
      <c r="D31" s="86"/>
      <c r="E31" s="86"/>
      <c r="F31" s="86"/>
      <c r="G31" s="60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s="80" customFormat="1" ht="25.5" x14ac:dyDescent="0.2">
      <c r="A32" s="54">
        <f>A30+1</f>
        <v>12</v>
      </c>
      <c r="B32" s="79" t="s">
        <v>37</v>
      </c>
      <c r="C32" s="39" t="s">
        <v>45</v>
      </c>
      <c r="D32" s="38" t="s">
        <v>12</v>
      </c>
      <c r="E32" s="77">
        <v>128.33000000000001</v>
      </c>
      <c r="F32" s="40"/>
      <c r="G32" s="41">
        <f>E32*F32</f>
        <v>0</v>
      </c>
      <c r="H32" s="2"/>
      <c r="I32" s="2"/>
      <c r="J32" s="2"/>
      <c r="K32" s="2"/>
      <c r="L32" s="2"/>
    </row>
    <row r="33" spans="1:252" ht="15" customHeight="1" x14ac:dyDescent="0.2">
      <c r="A33" s="64"/>
      <c r="B33" s="65"/>
      <c r="C33" s="86" t="s">
        <v>67</v>
      </c>
      <c r="D33" s="86"/>
      <c r="E33" s="86"/>
      <c r="F33" s="59"/>
      <c r="G33" s="60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s="80" customFormat="1" ht="25.5" x14ac:dyDescent="0.2">
      <c r="A34" s="37">
        <f>A32+1</f>
        <v>13</v>
      </c>
      <c r="B34" s="79" t="s">
        <v>37</v>
      </c>
      <c r="C34" s="39" t="s">
        <v>46</v>
      </c>
      <c r="D34" s="38" t="s">
        <v>12</v>
      </c>
      <c r="E34" s="77">
        <f>354+33.35+15.88</f>
        <v>403.23</v>
      </c>
      <c r="F34" s="40"/>
      <c r="G34" s="41">
        <f>E34*F34</f>
        <v>0</v>
      </c>
      <c r="H34" s="2"/>
      <c r="I34" s="2"/>
      <c r="J34" s="2"/>
      <c r="K34" s="2"/>
      <c r="L34" s="2"/>
    </row>
    <row r="35" spans="1:252" s="10" customFormat="1" ht="16.5" x14ac:dyDescent="0.2">
      <c r="A35" s="28"/>
      <c r="B35" s="29"/>
      <c r="C35" s="30" t="s">
        <v>20</v>
      </c>
      <c r="D35" s="30"/>
      <c r="E35" s="30"/>
      <c r="F35" s="31"/>
      <c r="G35" s="49"/>
      <c r="H35" s="1"/>
      <c r="I35" s="1"/>
      <c r="J35" s="1"/>
      <c r="K35" s="1"/>
      <c r="L35" s="1"/>
    </row>
    <row r="36" spans="1:252" ht="16.5" x14ac:dyDescent="0.2">
      <c r="A36" s="33"/>
      <c r="B36" s="34"/>
      <c r="C36" s="42" t="s">
        <v>59</v>
      </c>
      <c r="D36" s="42"/>
      <c r="E36" s="42"/>
      <c r="F36" s="35"/>
      <c r="G36" s="43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</row>
    <row r="37" spans="1:252" ht="25.5" x14ac:dyDescent="0.2">
      <c r="A37" s="44">
        <f>A34+1</f>
        <v>14</v>
      </c>
      <c r="B37" s="38" t="s">
        <v>38</v>
      </c>
      <c r="C37" s="39" t="s">
        <v>47</v>
      </c>
      <c r="D37" s="38" t="s">
        <v>16</v>
      </c>
      <c r="E37" s="77">
        <v>70.400000000000006</v>
      </c>
      <c r="F37" s="40"/>
      <c r="G37" s="41">
        <f t="shared" ref="G37:G38" si="2">E37*F37</f>
        <v>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</row>
    <row r="38" spans="1:252" ht="25.5" x14ac:dyDescent="0.2">
      <c r="A38" s="44">
        <f>A37+1</f>
        <v>15</v>
      </c>
      <c r="B38" s="38" t="s">
        <v>38</v>
      </c>
      <c r="C38" s="39" t="s">
        <v>48</v>
      </c>
      <c r="D38" s="38" t="s">
        <v>16</v>
      </c>
      <c r="E38" s="77">
        <f>89.6+5+5+1.85+2.02</f>
        <v>103.46999999999998</v>
      </c>
      <c r="F38" s="40"/>
      <c r="G38" s="41">
        <f t="shared" si="2"/>
        <v>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</row>
    <row r="39" spans="1:252" ht="25.5" x14ac:dyDescent="0.2">
      <c r="A39" s="44">
        <f>A38+1</f>
        <v>16</v>
      </c>
      <c r="B39" s="38" t="s">
        <v>38</v>
      </c>
      <c r="C39" s="39" t="s">
        <v>49</v>
      </c>
      <c r="D39" s="38" t="s">
        <v>16</v>
      </c>
      <c r="E39" s="77">
        <v>51.78</v>
      </c>
      <c r="F39" s="40"/>
      <c r="G39" s="41">
        <f t="shared" ref="G39" si="3">E39*F39</f>
        <v>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ht="15" customHeight="1" x14ac:dyDescent="0.2">
      <c r="A40" s="33"/>
      <c r="B40" s="34"/>
      <c r="C40" s="67" t="s">
        <v>60</v>
      </c>
      <c r="D40" s="67"/>
      <c r="E40" s="68"/>
      <c r="F40" s="35"/>
      <c r="G40" s="4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ht="25.5" x14ac:dyDescent="0.2">
      <c r="A41" s="44">
        <f>A39+1</f>
        <v>17</v>
      </c>
      <c r="B41" s="38" t="s">
        <v>39</v>
      </c>
      <c r="C41" s="39" t="s">
        <v>50</v>
      </c>
      <c r="D41" s="38" t="s">
        <v>16</v>
      </c>
      <c r="E41" s="77">
        <v>5</v>
      </c>
      <c r="F41" s="40"/>
      <c r="G41" s="41">
        <f>E41*F41</f>
        <v>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ht="15" customHeight="1" x14ac:dyDescent="0.2">
      <c r="A42" s="33"/>
      <c r="B42" s="34"/>
      <c r="C42" s="67" t="s">
        <v>61</v>
      </c>
      <c r="D42" s="67"/>
      <c r="E42" s="67"/>
      <c r="F42" s="35"/>
      <c r="G42" s="4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x14ac:dyDescent="0.2">
      <c r="A43" s="44">
        <f>A41+1</f>
        <v>18</v>
      </c>
      <c r="B43" s="38" t="s">
        <v>40</v>
      </c>
      <c r="C43" s="39" t="s">
        <v>23</v>
      </c>
      <c r="D43" s="38" t="s">
        <v>12</v>
      </c>
      <c r="E43" s="77">
        <f>50.23+61.82</f>
        <v>112.05</v>
      </c>
      <c r="F43" s="40"/>
      <c r="G43" s="41">
        <f>E43*F43</f>
        <v>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15" customHeight="1" x14ac:dyDescent="0.2">
      <c r="A44" s="33"/>
      <c r="B44" s="34"/>
      <c r="C44" s="67" t="s">
        <v>62</v>
      </c>
      <c r="D44" s="67"/>
      <c r="E44" s="67"/>
      <c r="F44" s="35"/>
      <c r="G44" s="4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</row>
    <row r="45" spans="1:252" ht="15" customHeight="1" x14ac:dyDescent="0.2">
      <c r="A45" s="66">
        <f>A43+1</f>
        <v>19</v>
      </c>
      <c r="B45" s="62" t="s">
        <v>41</v>
      </c>
      <c r="C45" s="61" t="s">
        <v>24</v>
      </c>
      <c r="D45" s="62" t="s">
        <v>7</v>
      </c>
      <c r="E45" s="77">
        <v>1</v>
      </c>
      <c r="F45" s="55"/>
      <c r="G45" s="63">
        <f>E45*F45</f>
        <v>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</row>
    <row r="46" spans="1:252" ht="16.5" x14ac:dyDescent="0.2">
      <c r="A46" s="33"/>
      <c r="B46" s="34"/>
      <c r="C46" s="67" t="s">
        <v>63</v>
      </c>
      <c r="D46" s="67"/>
      <c r="E46" s="67"/>
      <c r="F46" s="35"/>
      <c r="G46" s="4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</row>
    <row r="47" spans="1:252" x14ac:dyDescent="0.2">
      <c r="A47" s="37">
        <f>A45+1</f>
        <v>20</v>
      </c>
      <c r="B47" s="38" t="s">
        <v>30</v>
      </c>
      <c r="C47" s="39" t="s">
        <v>21</v>
      </c>
      <c r="D47" s="38" t="s">
        <v>10</v>
      </c>
      <c r="E47" s="77">
        <f>E7</f>
        <v>0.1</v>
      </c>
      <c r="F47" s="40"/>
      <c r="G47" s="41">
        <f>E47*F47</f>
        <v>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</row>
    <row r="48" spans="1:252" ht="16.5" x14ac:dyDescent="0.2">
      <c r="A48" s="33"/>
      <c r="B48" s="34"/>
      <c r="C48" s="67" t="s">
        <v>77</v>
      </c>
      <c r="D48" s="67"/>
      <c r="E48" s="67"/>
      <c r="F48" s="35"/>
      <c r="G48" s="4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</row>
    <row r="49" spans="1:252" x14ac:dyDescent="0.2">
      <c r="A49" s="73">
        <v>21</v>
      </c>
      <c r="B49" s="74"/>
      <c r="C49" s="75" t="s">
        <v>78</v>
      </c>
      <c r="D49" s="74" t="s">
        <v>16</v>
      </c>
      <c r="E49" s="78">
        <v>30</v>
      </c>
      <c r="F49" s="76"/>
      <c r="G49" s="41">
        <f>E49*F49</f>
        <v>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</row>
    <row r="50" spans="1:252" ht="16.5" thickBot="1" x14ac:dyDescent="0.25">
      <c r="A50" s="84" t="s">
        <v>66</v>
      </c>
      <c r="B50" s="85"/>
      <c r="C50" s="85"/>
      <c r="D50" s="85"/>
      <c r="E50" s="85"/>
      <c r="F50" s="85"/>
      <c r="G50" s="69">
        <f>SUM(G7:G49)</f>
        <v>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</row>
    <row r="51" spans="1:252" ht="16.5" thickBot="1" x14ac:dyDescent="0.25">
      <c r="A51" s="16"/>
      <c r="B51" s="17"/>
      <c r="C51" s="17"/>
      <c r="D51" s="17"/>
      <c r="E51" s="17"/>
      <c r="F51" s="17"/>
      <c r="G51" s="1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ht="23.25" x14ac:dyDescent="0.2">
      <c r="A52" s="81" t="s">
        <v>75</v>
      </c>
      <c r="B52" s="82"/>
      <c r="C52" s="82"/>
      <c r="D52" s="82"/>
      <c r="E52" s="82"/>
      <c r="F52" s="82"/>
      <c r="G52" s="83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x14ac:dyDescent="0.2">
      <c r="A53" s="66">
        <f t="shared" ref="A53" si="4">A51+1</f>
        <v>1</v>
      </c>
      <c r="B53" s="62"/>
      <c r="C53" s="61" t="s">
        <v>70</v>
      </c>
      <c r="D53" s="62" t="s">
        <v>12</v>
      </c>
      <c r="E53" s="77">
        <f>1.25*1*43</f>
        <v>53.75</v>
      </c>
      <c r="F53" s="55"/>
      <c r="G53" s="63">
        <f t="shared" ref="G53:G58" si="5">E53*F53</f>
        <v>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x14ac:dyDescent="0.2">
      <c r="A54" s="66">
        <v>2</v>
      </c>
      <c r="B54" s="62"/>
      <c r="C54" s="61" t="s">
        <v>71</v>
      </c>
      <c r="D54" s="62" t="s">
        <v>12</v>
      </c>
      <c r="E54" s="77">
        <f>1.3*43</f>
        <v>55.9</v>
      </c>
      <c r="F54" s="55"/>
      <c r="G54" s="63">
        <f t="shared" si="5"/>
        <v>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x14ac:dyDescent="0.2">
      <c r="A55" s="66">
        <v>3</v>
      </c>
      <c r="B55" s="62"/>
      <c r="C55" s="61" t="s">
        <v>72</v>
      </c>
      <c r="D55" s="62" t="s">
        <v>12</v>
      </c>
      <c r="E55" s="77">
        <f t="shared" ref="E55:E56" si="6">1.3*43</f>
        <v>55.9</v>
      </c>
      <c r="F55" s="55"/>
      <c r="G55" s="63">
        <f t="shared" si="5"/>
        <v>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x14ac:dyDescent="0.2">
      <c r="A56" s="66">
        <v>4</v>
      </c>
      <c r="B56" s="62"/>
      <c r="C56" s="61" t="s">
        <v>73</v>
      </c>
      <c r="D56" s="62" t="s">
        <v>12</v>
      </c>
      <c r="E56" s="77">
        <f t="shared" si="6"/>
        <v>55.9</v>
      </c>
      <c r="F56" s="55"/>
      <c r="G56" s="63">
        <f t="shared" si="5"/>
        <v>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x14ac:dyDescent="0.2">
      <c r="A57" s="66">
        <v>5</v>
      </c>
      <c r="B57" s="62"/>
      <c r="C57" s="61" t="s">
        <v>24</v>
      </c>
      <c r="D57" s="62" t="s">
        <v>12</v>
      </c>
      <c r="E57" s="77">
        <f>1*43</f>
        <v>43</v>
      </c>
      <c r="F57" s="55"/>
      <c r="G57" s="63">
        <f t="shared" ref="G57" si="7">E57*F57</f>
        <v>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x14ac:dyDescent="0.2">
      <c r="A58" s="66">
        <v>6</v>
      </c>
      <c r="B58" s="62"/>
      <c r="C58" s="61" t="s">
        <v>74</v>
      </c>
      <c r="D58" s="62" t="s">
        <v>12</v>
      </c>
      <c r="E58" s="77">
        <f>(0.3+0.15)*43</f>
        <v>19.349999999999998</v>
      </c>
      <c r="F58" s="55"/>
      <c r="G58" s="63">
        <f t="shared" si="5"/>
        <v>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</row>
    <row r="59" spans="1:252" ht="16.5" thickBot="1" x14ac:dyDescent="0.25">
      <c r="A59" s="84" t="s">
        <v>76</v>
      </c>
      <c r="B59" s="85"/>
      <c r="C59" s="85"/>
      <c r="D59" s="85"/>
      <c r="E59" s="85"/>
      <c r="F59" s="85"/>
      <c r="G59" s="69">
        <f>SUM(G53:G58)</f>
        <v>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ht="15.75" x14ac:dyDescent="0.2">
      <c r="A60" s="70"/>
      <c r="B60" s="71"/>
      <c r="C60" s="71"/>
      <c r="D60" s="71"/>
      <c r="E60" s="71"/>
      <c r="F60" s="71"/>
      <c r="G60" s="72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ht="15.75" x14ac:dyDescent="0.2">
      <c r="A61" s="14"/>
      <c r="B61" s="14"/>
      <c r="C61" s="14"/>
      <c r="D61" s="14"/>
      <c r="E61" s="14"/>
      <c r="F61" s="14"/>
      <c r="G61" s="1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x14ac:dyDescent="0.2">
      <c r="A62" s="7"/>
      <c r="B62" s="7"/>
      <c r="C62" s="11"/>
      <c r="D62" s="11"/>
      <c r="E62" s="12"/>
      <c r="G62" s="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</row>
    <row r="63" spans="1:252" x14ac:dyDescent="0.2">
      <c r="A63" s="7"/>
      <c r="B63" s="7"/>
      <c r="C63" s="11"/>
      <c r="D63" s="11"/>
      <c r="E63" s="12"/>
      <c r="G63" s="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</row>
    <row r="64" spans="1:252" x14ac:dyDescent="0.2">
      <c r="A64" s="7"/>
      <c r="B64" s="7"/>
      <c r="C64" s="11"/>
      <c r="D64" s="11"/>
      <c r="E64" s="12"/>
      <c r="G64" s="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</row>
    <row r="65" spans="1:252" x14ac:dyDescent="0.2">
      <c r="A65" s="7"/>
      <c r="B65" s="7"/>
      <c r="C65" s="11"/>
      <c r="D65" s="11"/>
      <c r="E65" s="12"/>
      <c r="G65" s="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</row>
    <row r="66" spans="1:252" x14ac:dyDescent="0.2">
      <c r="A66" s="7"/>
      <c r="B66" s="7"/>
      <c r="C66" s="11"/>
      <c r="D66" s="11"/>
      <c r="E66" s="12"/>
      <c r="G66" s="4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</row>
    <row r="67" spans="1:252" x14ac:dyDescent="0.2">
      <c r="A67" s="7"/>
      <c r="B67" s="7"/>
      <c r="C67" s="11"/>
      <c r="D67" s="11"/>
      <c r="E67" s="12"/>
      <c r="G67" s="4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</row>
    <row r="68" spans="1:252" x14ac:dyDescent="0.2">
      <c r="A68" s="7"/>
      <c r="B68" s="7"/>
      <c r="C68" s="11"/>
      <c r="D68" s="11"/>
      <c r="E68" s="12"/>
      <c r="G68" s="4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</row>
    <row r="69" spans="1:252" x14ac:dyDescent="0.2">
      <c r="A69" s="7"/>
      <c r="B69" s="7"/>
      <c r="C69" s="11"/>
      <c r="D69" s="11"/>
      <c r="E69" s="12"/>
      <c r="G69" s="4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</row>
    <row r="70" spans="1:252" x14ac:dyDescent="0.2">
      <c r="A70" s="7"/>
      <c r="B70" s="7"/>
      <c r="C70" s="11"/>
      <c r="D70" s="11"/>
      <c r="E70" s="12"/>
      <c r="G70" s="4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</row>
    <row r="71" spans="1:252" x14ac:dyDescent="0.2">
      <c r="A71" s="7"/>
      <c r="B71" s="7"/>
      <c r="C71" s="11"/>
      <c r="D71" s="11"/>
      <c r="E71" s="12"/>
      <c r="G71" s="4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</row>
    <row r="72" spans="1:252" x14ac:dyDescent="0.2">
      <c r="A72" s="7"/>
      <c r="B72" s="7"/>
      <c r="C72" s="11"/>
      <c r="D72" s="11"/>
      <c r="E72" s="12"/>
      <c r="G72" s="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</row>
    <row r="73" spans="1:252" x14ac:dyDescent="0.2">
      <c r="A73" s="7"/>
      <c r="B73" s="7"/>
      <c r="C73" s="11"/>
      <c r="D73" s="11"/>
      <c r="E73" s="12"/>
      <c r="G73" s="4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</row>
    <row r="74" spans="1:252" x14ac:dyDescent="0.2">
      <c r="A74" s="7"/>
      <c r="B74" s="7"/>
      <c r="C74" s="11"/>
      <c r="D74" s="11"/>
      <c r="E74" s="12"/>
      <c r="G74" s="4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</row>
    <row r="75" spans="1:252" x14ac:dyDescent="0.2">
      <c r="A75" s="7"/>
      <c r="B75" s="7"/>
      <c r="C75" s="11"/>
      <c r="D75" s="11"/>
      <c r="E75" s="12"/>
      <c r="G75" s="4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</row>
    <row r="76" spans="1:252" x14ac:dyDescent="0.2">
      <c r="A76" s="7"/>
      <c r="B76" s="7"/>
      <c r="C76" s="11"/>
      <c r="D76" s="11"/>
      <c r="E76" s="12"/>
      <c r="G76" s="4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</row>
    <row r="77" spans="1:252" x14ac:dyDescent="0.2">
      <c r="A77" s="7"/>
      <c r="B77" s="7"/>
      <c r="C77" s="11"/>
      <c r="D77" s="11"/>
      <c r="E77" s="12"/>
      <c r="G77" s="4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</row>
    <row r="78" spans="1:252" x14ac:dyDescent="0.2">
      <c r="A78" s="7"/>
      <c r="B78" s="7"/>
      <c r="C78" s="11"/>
      <c r="D78" s="11"/>
      <c r="E78" s="12"/>
      <c r="G78" s="4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x14ac:dyDescent="0.2">
      <c r="A79" s="7"/>
      <c r="B79" s="7"/>
      <c r="C79" s="11"/>
      <c r="D79" s="11"/>
      <c r="E79" s="12"/>
      <c r="G79" s="4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x14ac:dyDescent="0.2">
      <c r="A80" s="7"/>
      <c r="B80" s="7"/>
      <c r="C80" s="11"/>
      <c r="D80" s="11"/>
      <c r="E80" s="12"/>
      <c r="G80" s="4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x14ac:dyDescent="0.2">
      <c r="A81" s="7"/>
      <c r="B81" s="7"/>
      <c r="C81" s="11"/>
      <c r="D81" s="11"/>
      <c r="E81" s="12"/>
      <c r="G81" s="4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x14ac:dyDescent="0.2">
      <c r="A82" s="7"/>
      <c r="B82" s="7"/>
      <c r="C82" s="11"/>
      <c r="D82" s="11"/>
      <c r="E82" s="12"/>
      <c r="G82" s="4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x14ac:dyDescent="0.2">
      <c r="A83" s="7"/>
      <c r="B83" s="7"/>
      <c r="C83" s="11"/>
      <c r="D83" s="11"/>
      <c r="E83" s="12"/>
      <c r="G83" s="4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x14ac:dyDescent="0.2">
      <c r="A84" s="7"/>
      <c r="B84" s="7"/>
      <c r="C84" s="11"/>
      <c r="D84" s="11"/>
      <c r="E84" s="12"/>
      <c r="G84" s="4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</row>
    <row r="85" spans="1:252" x14ac:dyDescent="0.2">
      <c r="A85" s="7"/>
      <c r="B85" s="7"/>
      <c r="C85" s="11"/>
      <c r="D85" s="11"/>
      <c r="E85" s="12"/>
      <c r="G85" s="4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</row>
    <row r="86" spans="1:252" x14ac:dyDescent="0.2">
      <c r="A86" s="7"/>
      <c r="B86" s="7"/>
      <c r="C86" s="11"/>
      <c r="D86" s="11"/>
      <c r="E86" s="12"/>
      <c r="G86" s="4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</row>
    <row r="87" spans="1:252" x14ac:dyDescent="0.2">
      <c r="A87" s="7"/>
      <c r="B87" s="7"/>
      <c r="C87" s="11"/>
      <c r="D87" s="11"/>
      <c r="E87" s="12"/>
      <c r="G87" s="4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</row>
    <row r="88" spans="1:252" x14ac:dyDescent="0.2">
      <c r="A88" s="7"/>
      <c r="B88" s="7"/>
      <c r="C88" s="11"/>
      <c r="D88" s="11"/>
      <c r="E88" s="12"/>
      <c r="G88" s="4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</row>
    <row r="89" spans="1:252" x14ac:dyDescent="0.2">
      <c r="A89" s="7"/>
      <c r="B89" s="7"/>
      <c r="C89" s="11"/>
      <c r="D89" s="11"/>
      <c r="E89" s="12"/>
      <c r="G89" s="4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</row>
    <row r="90" spans="1:252" x14ac:dyDescent="0.2">
      <c r="A90" s="7"/>
      <c r="B90" s="7"/>
      <c r="C90" s="11"/>
      <c r="D90" s="11"/>
      <c r="E90" s="12"/>
      <c r="G90" s="4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</row>
    <row r="91" spans="1:252" x14ac:dyDescent="0.2">
      <c r="A91" s="7"/>
      <c r="B91" s="7"/>
      <c r="C91" s="11"/>
      <c r="D91" s="11"/>
      <c r="E91" s="12"/>
      <c r="G91" s="4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</row>
    <row r="92" spans="1:252" x14ac:dyDescent="0.2">
      <c r="A92" s="7"/>
      <c r="B92" s="7"/>
      <c r="C92" s="11"/>
      <c r="D92" s="11"/>
      <c r="E92" s="12"/>
      <c r="G92" s="4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</row>
    <row r="93" spans="1:252" x14ac:dyDescent="0.2">
      <c r="A93" s="7"/>
      <c r="B93" s="7"/>
      <c r="C93" s="11"/>
      <c r="D93" s="11"/>
      <c r="E93" s="12"/>
      <c r="G93" s="4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</row>
    <row r="94" spans="1:252" x14ac:dyDescent="0.2">
      <c r="A94" s="7"/>
      <c r="B94" s="7"/>
      <c r="C94" s="11"/>
      <c r="D94" s="11"/>
      <c r="E94" s="12"/>
      <c r="G94" s="4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</row>
    <row r="95" spans="1:252" x14ac:dyDescent="0.2">
      <c r="A95" s="7"/>
      <c r="B95" s="7"/>
      <c r="C95" s="11"/>
      <c r="D95" s="11"/>
      <c r="E95" s="12"/>
      <c r="G95" s="4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</row>
    <row r="96" spans="1:252" x14ac:dyDescent="0.2">
      <c r="A96" s="7"/>
      <c r="B96" s="7"/>
      <c r="C96" s="11"/>
      <c r="D96" s="11"/>
      <c r="E96" s="12"/>
      <c r="G96" s="4"/>
    </row>
  </sheetData>
  <sheetProtection selectLockedCells="1" selectUnlockedCells="1"/>
  <mergeCells count="11">
    <mergeCell ref="A1:G1"/>
    <mergeCell ref="A50:F50"/>
    <mergeCell ref="C33:E33"/>
    <mergeCell ref="B2:B3"/>
    <mergeCell ref="A59:F59"/>
    <mergeCell ref="A2:A3"/>
    <mergeCell ref="C2:C3"/>
    <mergeCell ref="D2:E3"/>
    <mergeCell ref="C6:E6"/>
    <mergeCell ref="C31:F31"/>
    <mergeCell ref="A52:G52"/>
  </mergeCells>
  <printOptions horizontalCentered="1"/>
  <pageMargins left="0.39370078740157483" right="0.39370078740157483" top="1.5748031496062993" bottom="0.78740157480314965" header="0.78740157480314965" footer="0.51181102362204722"/>
  <pageSetup paperSize="9" scale="99" firstPageNumber="0" fitToHeight="0" orientation="landscape" horizontalDpi="300" verticalDpi="300" r:id="rId1"/>
  <headerFooter alignWithMargins="0">
    <oddHeader>&amp;C&amp;"Arial CE,Standardowy"KOSZTORYS INWESTORSKI
dla zadania pn. Przebudowa wraz z remontem dróg wewnętrznych kampusu Uniwersytetu Kazimierza Wielkiego w Bydgoszczy - ETAP II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3BDBF2670C804D8F73DB59E2A611F2" ma:contentTypeVersion="11" ma:contentTypeDescription="Utwórz nowy dokument." ma:contentTypeScope="" ma:versionID="b6915cb05664bef1cff874ca49e4076d">
  <xsd:schema xmlns:xsd="http://www.w3.org/2001/XMLSchema" xmlns:xs="http://www.w3.org/2001/XMLSchema" xmlns:p="http://schemas.microsoft.com/office/2006/metadata/properties" xmlns:ns3="77beeb31-9a34-4ec5-b894-24e65f1ab567" xmlns:ns4="cb797ab2-0983-4956-b1ad-29023d9ee923" targetNamespace="http://schemas.microsoft.com/office/2006/metadata/properties" ma:root="true" ma:fieldsID="398e6cffa4b3c2b3948abc0cf18333a1" ns3:_="" ns4:_="">
    <xsd:import namespace="77beeb31-9a34-4ec5-b894-24e65f1ab567"/>
    <xsd:import namespace="cb797ab2-0983-4956-b1ad-29023d9ee9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eeb31-9a34-4ec5-b894-24e65f1ab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97ab2-0983-4956-b1ad-29023d9ee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1D3F58-3BDD-430A-8D35-C91130832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eeb31-9a34-4ec5-b894-24e65f1ab567"/>
    <ds:schemaRef ds:uri="cb797ab2-0983-4956-b1ad-29023d9ee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5C47BC-9DF4-4674-B9BA-31BB809D8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350FB-624B-405F-9287-5DE0BE7F07D5}">
  <ds:schemaRefs>
    <ds:schemaRef ds:uri="cb797ab2-0983-4956-b1ad-29023d9ee923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7beeb31-9a34-4ec5-b894-24e65f1ab5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kosztorys_drogowy</vt:lpstr>
      <vt:lpstr>kosztorys_drogowy!__xlnm.Print_Area</vt:lpstr>
      <vt:lpstr>kosztorys_drogowy!__xlnm.Print_Titles</vt:lpstr>
      <vt:lpstr>kosztorys_drogowy!Excel_BuiltIn_Print_Titles</vt:lpstr>
      <vt:lpstr>kosztorys_drogowy!Obszar_wydruku</vt:lpstr>
      <vt:lpstr>kosztorys_drogowy!Tytuły_wydruku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Sawoszczuk</dc:creator>
  <cp:lastModifiedBy>p</cp:lastModifiedBy>
  <cp:lastPrinted>2022-10-20T21:20:19Z</cp:lastPrinted>
  <dcterms:created xsi:type="dcterms:W3CDTF">2018-03-28T08:51:18Z</dcterms:created>
  <dcterms:modified xsi:type="dcterms:W3CDTF">2024-09-13T06:35:49Z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0x0101008D3BDBF2670C804D8F73DB59E2A611F2</vt:lpwstr>
  </property>
</Properties>
</file>