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pliki\DZIAL_ZP\_Maria\2024\106_2024 programy lek\robocze\"/>
    </mc:Choice>
  </mc:AlternateContent>
  <bookViews>
    <workbookView xWindow="0" yWindow="0" windowWidth="19410" windowHeight="10380"/>
  </bookViews>
  <sheets>
    <sheet name="FAC 106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8" i="1" l="1"/>
  <c r="AA8" i="1" s="1"/>
  <c r="V9" i="1"/>
  <c r="AA9" i="1" s="1"/>
  <c r="V10" i="1"/>
  <c r="AA10" i="1" s="1"/>
  <c r="V11" i="1"/>
  <c r="AA11" i="1" s="1"/>
  <c r="V12" i="1"/>
  <c r="AA12" i="1" s="1"/>
  <c r="V7" i="1"/>
  <c r="AA7" i="1" s="1"/>
  <c r="T8" i="1"/>
  <c r="Y8" i="1" s="1"/>
  <c r="T9" i="1"/>
  <c r="Y9" i="1" s="1"/>
  <c r="T10" i="1"/>
  <c r="Y10" i="1" s="1"/>
  <c r="T11" i="1"/>
  <c r="Y11" i="1" s="1"/>
  <c r="T12" i="1"/>
  <c r="Y12" i="1" s="1"/>
  <c r="T7" i="1"/>
  <c r="Y7" i="1" s="1"/>
  <c r="V28" i="1" l="1"/>
  <c r="P32" i="1"/>
  <c r="P16" i="1"/>
  <c r="T28" i="1"/>
  <c r="AA13" i="1"/>
  <c r="W19" i="1" s="1"/>
  <c r="W44" i="1" s="1"/>
  <c r="Y13" i="1"/>
  <c r="V19" i="1" s="1"/>
  <c r="V44" i="1" s="1"/>
  <c r="V13" i="1"/>
  <c r="U19" i="1" s="1"/>
  <c r="U44" i="1" s="1"/>
  <c r="T13" i="1"/>
  <c r="T19" i="1" s="1"/>
  <c r="T44" i="1" s="1"/>
  <c r="T29" i="1" l="1"/>
  <c r="T35" i="1" s="1"/>
  <c r="V29" i="1"/>
  <c r="U35" i="1" s="1"/>
  <c r="U45" i="1" s="1"/>
  <c r="U46" i="1" s="1"/>
  <c r="AA28" i="1"/>
  <c r="AA29" i="1" s="1"/>
  <c r="W35" i="1" s="1"/>
  <c r="W45" i="1" s="1"/>
  <c r="W46" i="1" s="1"/>
  <c r="Y28" i="1"/>
  <c r="V20" i="1"/>
  <c r="T20" i="1"/>
  <c r="D28" i="1"/>
  <c r="T45" i="1" l="1"/>
  <c r="T46" i="1" s="1"/>
  <c r="T47" i="1" s="1"/>
  <c r="T36" i="1"/>
  <c r="Y29" i="1"/>
  <c r="V35" i="1" s="1"/>
  <c r="U28" i="1"/>
  <c r="U29" i="1" s="1"/>
  <c r="S28" i="1"/>
  <c r="S29" i="1" s="1"/>
  <c r="G28" i="1"/>
  <c r="V36" i="1" l="1"/>
  <c r="V45" i="1"/>
  <c r="V46" i="1" s="1"/>
  <c r="V47" i="1" s="1"/>
  <c r="P35" i="1"/>
  <c r="P45" i="1" s="1"/>
  <c r="Q35" i="1"/>
  <c r="X28" i="1"/>
  <c r="X29" i="1" s="1"/>
  <c r="Z28" i="1"/>
  <c r="Z29" i="1" s="1"/>
  <c r="Y35" i="1" l="1"/>
  <c r="Y45" i="1" s="1"/>
  <c r="Q45" i="1"/>
  <c r="P36" i="1"/>
  <c r="X35" i="1"/>
  <c r="S35" i="1"/>
  <c r="R35" i="1"/>
  <c r="R45" i="1" s="1"/>
  <c r="G12" i="1"/>
  <c r="G11" i="1"/>
  <c r="G10" i="1"/>
  <c r="G9" i="1"/>
  <c r="G8" i="1"/>
  <c r="G7" i="1"/>
  <c r="D9" i="1"/>
  <c r="D10" i="1"/>
  <c r="D11" i="1"/>
  <c r="D8" i="1"/>
  <c r="D12" i="1"/>
  <c r="D7" i="1"/>
  <c r="X36" i="1" l="1"/>
  <c r="X45" i="1"/>
  <c r="AA35" i="1"/>
  <c r="AA45" i="1" s="1"/>
  <c r="S45" i="1"/>
  <c r="R36" i="1"/>
  <c r="Z35" i="1"/>
  <c r="U8" i="1"/>
  <c r="U9" i="1"/>
  <c r="U10" i="1"/>
  <c r="U11" i="1"/>
  <c r="U12" i="1"/>
  <c r="U7" i="1"/>
  <c r="S8" i="1"/>
  <c r="S9" i="1"/>
  <c r="S10" i="1"/>
  <c r="S11" i="1"/>
  <c r="S12" i="1"/>
  <c r="S7" i="1"/>
  <c r="Z36" i="1" l="1"/>
  <c r="Z45" i="1"/>
  <c r="Z12" i="1"/>
  <c r="X12" i="1"/>
  <c r="Z11" i="1"/>
  <c r="X11" i="1"/>
  <c r="Z10" i="1"/>
  <c r="X10" i="1"/>
  <c r="Z9" i="1"/>
  <c r="X9" i="1"/>
  <c r="Z8" i="1"/>
  <c r="X8" i="1"/>
  <c r="Z7" i="1"/>
  <c r="X7" i="1"/>
  <c r="X13" i="1" l="1"/>
  <c r="R19" i="1" s="1"/>
  <c r="R44" i="1" s="1"/>
  <c r="R46" i="1" s="1"/>
  <c r="Z13" i="1"/>
  <c r="S19" i="1" s="1"/>
  <c r="S13" i="1"/>
  <c r="P19" i="1" s="1"/>
  <c r="P44" i="1" s="1"/>
  <c r="P46" i="1" s="1"/>
  <c r="U13" i="1"/>
  <c r="Q19" i="1" s="1"/>
  <c r="AA19" i="1" l="1"/>
  <c r="AA44" i="1" s="1"/>
  <c r="AA46" i="1" s="1"/>
  <c r="S44" i="1"/>
  <c r="S46" i="1" s="1"/>
  <c r="R47" i="1" s="1"/>
  <c r="Y19" i="1"/>
  <c r="Y44" i="1" s="1"/>
  <c r="Y46" i="1" s="1"/>
  <c r="Q44" i="1"/>
  <c r="Q46" i="1" s="1"/>
  <c r="P47" i="1" s="1"/>
  <c r="X19" i="1"/>
  <c r="P20" i="1"/>
  <c r="Z19" i="1"/>
  <c r="R20" i="1"/>
  <c r="X20" i="1" l="1"/>
  <c r="X44" i="1"/>
  <c r="X46" i="1" s="1"/>
  <c r="X47" i="1" s="1"/>
  <c r="Z20" i="1"/>
  <c r="Z44" i="1"/>
  <c r="Z46" i="1" s="1"/>
  <c r="Z47" i="1" s="1"/>
</calcChain>
</file>

<file path=xl/sharedStrings.xml><?xml version="1.0" encoding="utf-8"?>
<sst xmlns="http://schemas.openxmlformats.org/spreadsheetml/2006/main" count="158" uniqueCount="68">
  <si>
    <t>Asortyment</t>
  </si>
  <si>
    <t>j.m.</t>
  </si>
  <si>
    <t>Nr i nazwa dokumnetu dop. do obrotu</t>
  </si>
  <si>
    <t>Kod EAN</t>
  </si>
  <si>
    <t>Cena netto (zł) za oferowaną j.m</t>
  </si>
  <si>
    <t>Stawka VAT (%)</t>
  </si>
  <si>
    <t>1.</t>
  </si>
  <si>
    <t>Immunoglobulina ludzka normalna 200 mg/ml roztw do wstrzyk podsk (20%) o zawartosci IgG (≥98%) i IgA(≤0.05mg/ml) fiol realizacja w dawkach oferowanych w obrocie według wystepujących potrzeb (program lekowy)</t>
  </si>
  <si>
    <t>gram</t>
  </si>
  <si>
    <t>2.</t>
  </si>
  <si>
    <t xml:space="preserve">Strzykawka do pomp infuzyjnych  30 ml (typu luer-lock) </t>
  </si>
  <si>
    <t>szt.</t>
  </si>
  <si>
    <t>3.</t>
  </si>
  <si>
    <t xml:space="preserve">Strzykawka do pomp infuzyjnych 50 ml (typu luer-lock) </t>
  </si>
  <si>
    <t>4.</t>
  </si>
  <si>
    <t xml:space="preserve"> Igła High-Flo 24 G (dwu lub trójdrozna)</t>
  </si>
  <si>
    <t>5.</t>
  </si>
  <si>
    <t>Przyrząd do beziglowego pobierania preparatu z fiolki typu Mini-spike</t>
  </si>
  <si>
    <t>6.</t>
  </si>
  <si>
    <t>Gaziki nasączone alkoholem do dezynfekcji skóry w miejscu wkłucia i ampułki przed pobraniem preparatu op. 100 szt.</t>
  </si>
  <si>
    <t>op.</t>
  </si>
  <si>
    <t>Wartość całkowita zamówienia netto (zł)</t>
  </si>
  <si>
    <t>Wartość całkowita zamówienia brutto (zł)</t>
  </si>
  <si>
    <t>WAM</t>
  </si>
  <si>
    <t>Barlicki</t>
  </si>
  <si>
    <t>PAKIET 1</t>
  </si>
  <si>
    <t>WAM
Minimalna ilość (j.m.)</t>
  </si>
  <si>
    <t>WAM
Zamawiana ilość (j.m.)</t>
  </si>
  <si>
    <t>BARLICKI
Minimalna ilość (j.m.)</t>
  </si>
  <si>
    <t>BARLICKI
Zamawiana ilość (j.m.)</t>
  </si>
  <si>
    <t>Producent i nazwa preparatu oferowanego</t>
  </si>
  <si>
    <t>Lp.</t>
  </si>
  <si>
    <t>PAKIET 2</t>
  </si>
  <si>
    <t>Dupilumab 200mg op. a'2 amp.</t>
  </si>
  <si>
    <t>WAM
Prawo opcji (j.m.)</t>
  </si>
  <si>
    <t>BARLICKI
Prawo opcji (j.m.)</t>
  </si>
  <si>
    <t xml:space="preserve">Wartość prawa opcji brutto (zł) </t>
  </si>
  <si>
    <t xml:space="preserve">Wartość prawa opcji netto (zł) </t>
  </si>
  <si>
    <t xml:space="preserve">Wartość podstawowa netto (zł) </t>
  </si>
  <si>
    <t>Wartość podstawowa  brutto (zł)</t>
  </si>
  <si>
    <t>WAM
Wartość prawa opcji netto (zł)</t>
  </si>
  <si>
    <t>BARLICKI
Wartość prawa opcji netto (zł)</t>
  </si>
  <si>
    <t>WAM
Wartość prawa opcji brutto (zł)</t>
  </si>
  <si>
    <t>WAM
Wartość podstawowa brutto (zł)</t>
  </si>
  <si>
    <t>WAM
Wartość podstawowa netto (zł)</t>
  </si>
  <si>
    <t>BARLICKI
Wartość podstawowa netto (zł)</t>
  </si>
  <si>
    <t>BARLICKI
Wartość prawa opcji brutto (zł)</t>
  </si>
  <si>
    <t>WAM
Ilość podstawowa oferowana</t>
  </si>
  <si>
    <t>WAM
Ilość prawa opcji oferowana</t>
  </si>
  <si>
    <t>BARLICKI
Ilość prawa opcji oferowana</t>
  </si>
  <si>
    <t>BARLICKI
Ilość podstawowa oferowana</t>
  </si>
  <si>
    <t>BARLICKI
Wartość podstawowa brutto (zł)</t>
  </si>
  <si>
    <t>Zamawiający wymaga dodatkowo, przez okres obowiązywania umowy, bezpłatnego użyczenia pomp do podawania preparatu. Ilość w zależności od potrzeb Zamawiającego. Zaoferowane pompy muszą posiadać dopuszczenie na terenie kraju. Wykonawca zobowiązany jest do serwisu tych urządzeń. Zamawiający wymaga dostarczania  niezbędnych akcesorów do podazy leków, kompatybilnych z pompa infuzyjną.</t>
  </si>
  <si>
    <t>16=13x15</t>
  </si>
  <si>
    <t>17=14x15</t>
  </si>
  <si>
    <t>18=12x15</t>
  </si>
  <si>
    <t>19=13x15</t>
  </si>
  <si>
    <t>21=16+(16x20)</t>
  </si>
  <si>
    <t>22=17+(17x20)</t>
  </si>
  <si>
    <t>23=18+(18x20)</t>
  </si>
  <si>
    <t>24=19+(19x20)</t>
  </si>
  <si>
    <t xml:space="preserve">RAZEM </t>
  </si>
  <si>
    <t>Nr pakietu</t>
  </si>
  <si>
    <t>RAZEM CAŁOŚĆ:</t>
  </si>
  <si>
    <t>RAZEM:</t>
  </si>
  <si>
    <r>
      <t xml:space="preserve">Proszę o pozostawienie jedynie pakietów, na kóre zostanie złożona oferta 
</t>
    </r>
    <r>
      <rPr>
        <sz val="12"/>
        <rFont val="Arial Narrow"/>
        <family val="2"/>
        <charset val="238"/>
      </rPr>
      <t xml:space="preserve">Kolumna pn. "zamawiana ilość" stanowi wielkośc zamówienia podstawowego 
Kolumna pn. "minimalne wykorzystanie" stanowi o minimalnej realizacji umowy i </t>
    </r>
    <r>
      <rPr>
        <u/>
        <sz val="12"/>
        <rFont val="Arial Narrow"/>
        <family val="2"/>
        <charset val="238"/>
      </rPr>
      <t>nie jest</t>
    </r>
    <r>
      <rPr>
        <sz val="12"/>
        <rFont val="Arial Narrow"/>
        <family val="2"/>
        <charset val="238"/>
      </rPr>
      <t xml:space="preserve"> podstawą wyceny zamówienia</t>
    </r>
  </si>
  <si>
    <t>Wartość 1 użyczonej pompy do podawania preparatów określa się na kwotę …………..netto / ………….. brutto</t>
  </si>
  <si>
    <t>Wielkość opakowania oferowanego (oferowana j.m.)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</si>
</sst>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zł-415]_-;\-* #,##0.00\ [$zł-415]_-;_-* &quot;-&quot;??\ [$zł-415]_-;_-@_-"/>
    <numFmt numFmtId="165" formatCode="[$-415]0.00"/>
    <numFmt numFmtId="166" formatCode="&quot; &quot;#,##0.00&quot; zł &quot;;&quot;-&quot;#,##0.00&quot; zł &quot;;&quot; -&quot;#&quot; zł &quot;;&quot; &quot;@&quot; &quot;"/>
    <numFmt numFmtId="167" formatCode="#,##0.00\ &quot;zł&quot;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10"/>
      <name val="Arial CE"/>
      <charset val="238"/>
    </font>
    <font>
      <sz val="10"/>
      <name val="Arial CE"/>
      <family val="2"/>
      <charset val="238"/>
    </font>
    <font>
      <sz val="11"/>
      <color theme="1"/>
      <name val="Cambria"/>
      <family val="1"/>
      <charset val="238"/>
    </font>
    <font>
      <b/>
      <sz val="14"/>
      <color rgb="FFFF0000"/>
      <name val="Arial Narrow"/>
      <family val="2"/>
      <charset val="238"/>
    </font>
    <font>
      <sz val="12"/>
      <name val="Arial Narrow"/>
      <family val="2"/>
      <charset val="238"/>
    </font>
    <font>
      <u/>
      <sz val="12"/>
      <name val="Arial Narrow"/>
      <family val="2"/>
      <charset val="238"/>
    </font>
    <font>
      <b/>
      <sz val="8"/>
      <name val="Arial Narrow"/>
      <family val="2"/>
      <charset val="238"/>
    </font>
    <font>
      <sz val="11"/>
      <color theme="1"/>
      <name val="Arial Narrow"/>
      <family val="2"/>
      <charset val="238"/>
    </font>
    <font>
      <sz val="8"/>
      <name val="Arial Narrow"/>
      <family val="2"/>
      <charset val="238"/>
    </font>
    <font>
      <b/>
      <sz val="8"/>
      <color rgb="FF000000"/>
      <name val="Arial Narrow"/>
      <family val="2"/>
      <charset val="238"/>
    </font>
    <font>
      <sz val="8"/>
      <color rgb="FF000000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sz val="10"/>
      <name val="Arial Narrow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00B0F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8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2" fillId="0" borderId="0"/>
    <xf numFmtId="0" fontId="3" fillId="0" borderId="0"/>
    <xf numFmtId="0" fontId="4" fillId="0" borderId="0"/>
    <xf numFmtId="0" fontId="1" fillId="0" borderId="0"/>
    <xf numFmtId="44" fontId="2" fillId="0" borderId="0" applyFont="0" applyFill="0" applyBorder="0" applyAlignment="0" applyProtection="0"/>
    <xf numFmtId="0" fontId="5" fillId="0" borderId="0"/>
    <xf numFmtId="0" fontId="6" fillId="0" borderId="0"/>
  </cellStyleXfs>
  <cellXfs count="116">
    <xf numFmtId="0" fontId="0" fillId="0" borderId="0" xfId="0"/>
    <xf numFmtId="0" fontId="7" fillId="0" borderId="0" xfId="0" applyFont="1"/>
    <xf numFmtId="0" fontId="11" fillId="2" borderId="6" xfId="2" applyFont="1" applyFill="1" applyBorder="1" applyAlignment="1">
      <alignment horizontal="center" vertical="center" wrapText="1"/>
    </xf>
    <xf numFmtId="3" fontId="11" fillId="7" borderId="6" xfId="2" applyNumberFormat="1" applyFont="1" applyFill="1" applyBorder="1" applyAlignment="1">
      <alignment horizontal="center" vertical="center" wrapText="1"/>
    </xf>
    <xf numFmtId="3" fontId="11" fillId="5" borderId="6" xfId="2" applyNumberFormat="1" applyFont="1" applyFill="1" applyBorder="1" applyAlignment="1">
      <alignment horizontal="center" vertical="center" wrapText="1"/>
    </xf>
    <xf numFmtId="1" fontId="11" fillId="7" borderId="6" xfId="2" applyNumberFormat="1" applyFont="1" applyFill="1" applyBorder="1" applyAlignment="1">
      <alignment horizontal="center" vertical="center" wrapText="1"/>
    </xf>
    <xf numFmtId="1" fontId="11" fillId="5" borderId="6" xfId="2" applyNumberFormat="1" applyFont="1" applyFill="1" applyBorder="1" applyAlignment="1">
      <alignment horizontal="center" vertical="center" wrapText="1"/>
    </xf>
    <xf numFmtId="164" fontId="11" fillId="2" borderId="6" xfId="2" applyNumberFormat="1" applyFont="1" applyFill="1" applyBorder="1" applyAlignment="1">
      <alignment horizontal="center" vertical="center" wrapText="1"/>
    </xf>
    <xf numFmtId="0" fontId="11" fillId="7" borderId="6" xfId="2" applyFont="1" applyFill="1" applyBorder="1" applyAlignment="1">
      <alignment horizontal="center" vertical="center" wrapText="1"/>
    </xf>
    <xf numFmtId="0" fontId="11" fillId="5" borderId="6" xfId="2" applyFont="1" applyFill="1" applyBorder="1" applyAlignment="1">
      <alignment horizontal="center" vertical="center" wrapText="1"/>
    </xf>
    <xf numFmtId="9" fontId="11" fillId="2" borderId="6" xfId="2" applyNumberFormat="1" applyFont="1" applyFill="1" applyBorder="1" applyAlignment="1">
      <alignment horizontal="center" vertical="center" wrapText="1"/>
    </xf>
    <xf numFmtId="0" fontId="11" fillId="5" borderId="6" xfId="3" applyFont="1" applyFill="1" applyBorder="1" applyAlignment="1">
      <alignment horizontal="center" vertical="center" wrapText="1"/>
    </xf>
    <xf numFmtId="0" fontId="12" fillId="0" borderId="0" xfId="0" applyFont="1"/>
    <xf numFmtId="0" fontId="13" fillId="2" borderId="1" xfId="3" applyFont="1" applyFill="1" applyBorder="1" applyAlignment="1">
      <alignment horizontal="center" vertical="center"/>
    </xf>
    <xf numFmtId="3" fontId="13" fillId="2" borderId="1" xfId="3" applyNumberFormat="1" applyFont="1" applyFill="1" applyBorder="1" applyAlignment="1">
      <alignment horizontal="center" vertical="center"/>
    </xf>
    <xf numFmtId="1" fontId="13" fillId="2" borderId="1" xfId="3" applyNumberFormat="1" applyFont="1" applyFill="1" applyBorder="1" applyAlignment="1">
      <alignment horizontal="center" vertical="center"/>
    </xf>
    <xf numFmtId="0" fontId="14" fillId="2" borderId="5" xfId="4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2" borderId="5" xfId="6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horizontal="center" vertical="center" wrapText="1"/>
    </xf>
    <xf numFmtId="3" fontId="13" fillId="7" borderId="5" xfId="3" applyNumberFormat="1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 wrapText="1"/>
    </xf>
    <xf numFmtId="0" fontId="15" fillId="6" borderId="5" xfId="5" applyFont="1" applyFill="1" applyBorder="1" applyAlignment="1">
      <alignment horizontal="center" vertical="center"/>
    </xf>
    <xf numFmtId="0" fontId="13" fillId="2" borderId="5" xfId="3" applyFont="1" applyFill="1" applyBorder="1" applyAlignment="1">
      <alignment horizontal="center" vertical="center"/>
    </xf>
    <xf numFmtId="3" fontId="15" fillId="6" borderId="5" xfId="5" applyNumberFormat="1" applyFont="1" applyFill="1" applyBorder="1" applyAlignment="1">
      <alignment horizontal="center" vertical="center"/>
    </xf>
    <xf numFmtId="164" fontId="15" fillId="0" borderId="5" xfId="5" applyNumberFormat="1" applyFont="1" applyBorder="1" applyAlignment="1">
      <alignment horizontal="center" vertical="center"/>
    </xf>
    <xf numFmtId="44" fontId="13" fillId="7" borderId="5" xfId="7" applyFont="1" applyFill="1" applyBorder="1" applyAlignment="1">
      <alignment horizontal="center" vertical="center"/>
    </xf>
    <xf numFmtId="44" fontId="13" fillId="5" borderId="5" xfId="7" applyFont="1" applyFill="1" applyBorder="1" applyAlignment="1">
      <alignment horizontal="center" vertical="center"/>
    </xf>
    <xf numFmtId="9" fontId="13" fillId="2" borderId="5" xfId="3" applyNumberFormat="1" applyFont="1" applyFill="1" applyBorder="1" applyAlignment="1">
      <alignment horizontal="center" vertical="center"/>
    </xf>
    <xf numFmtId="44" fontId="13" fillId="5" borderId="5" xfId="3" applyNumberFormat="1" applyFont="1" applyFill="1" applyBorder="1" applyAlignment="1">
      <alignment horizontal="center" vertical="center"/>
    </xf>
    <xf numFmtId="0" fontId="14" fillId="2" borderId="6" xfId="4" applyFont="1" applyFill="1" applyBorder="1" applyAlignment="1">
      <alignment horizontal="center" vertical="center" wrapText="1"/>
    </xf>
    <xf numFmtId="0" fontId="15" fillId="0" borderId="6" xfId="5" applyFont="1" applyBorder="1" applyAlignment="1">
      <alignment horizontal="left" vertical="center" wrapText="1"/>
    </xf>
    <xf numFmtId="165" fontId="15" fillId="3" borderId="6" xfId="5" applyNumberFormat="1" applyFont="1" applyFill="1" applyBorder="1" applyAlignment="1">
      <alignment horizontal="center" vertical="center" wrapText="1"/>
    </xf>
    <xf numFmtId="0" fontId="13" fillId="7" borderId="6" xfId="0" applyFont="1" applyFill="1" applyBorder="1" applyAlignment="1">
      <alignment horizontal="center" vertical="center" wrapText="1"/>
    </xf>
    <xf numFmtId="3" fontId="13" fillId="7" borderId="6" xfId="3" applyNumberFormat="1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 wrapText="1"/>
    </xf>
    <xf numFmtId="0" fontId="15" fillId="6" borderId="6" xfId="5" applyFont="1" applyFill="1" applyBorder="1" applyAlignment="1">
      <alignment horizontal="center" vertical="center"/>
    </xf>
    <xf numFmtId="0" fontId="13" fillId="2" borderId="6" xfId="3" applyFont="1" applyFill="1" applyBorder="1" applyAlignment="1">
      <alignment horizontal="center" vertical="center"/>
    </xf>
    <xf numFmtId="3" fontId="15" fillId="6" borderId="6" xfId="5" applyNumberFormat="1" applyFont="1" applyFill="1" applyBorder="1" applyAlignment="1">
      <alignment horizontal="center" vertical="center"/>
    </xf>
    <xf numFmtId="164" fontId="15" fillId="0" borderId="6" xfId="5" applyNumberFormat="1" applyFont="1" applyBorder="1" applyAlignment="1">
      <alignment horizontal="center" vertical="center"/>
    </xf>
    <xf numFmtId="44" fontId="13" fillId="7" borderId="6" xfId="7" applyFont="1" applyFill="1" applyBorder="1" applyAlignment="1">
      <alignment horizontal="center" vertical="center"/>
    </xf>
    <xf numFmtId="44" fontId="13" fillId="5" borderId="6" xfId="7" applyFont="1" applyFill="1" applyBorder="1" applyAlignment="1">
      <alignment horizontal="center" vertical="center"/>
    </xf>
    <xf numFmtId="9" fontId="13" fillId="2" borderId="6" xfId="3" applyNumberFormat="1" applyFont="1" applyFill="1" applyBorder="1" applyAlignment="1">
      <alignment horizontal="center" vertical="center"/>
    </xf>
    <xf numFmtId="44" fontId="13" fillId="5" borderId="6" xfId="3" applyNumberFormat="1" applyFont="1" applyFill="1" applyBorder="1" applyAlignment="1">
      <alignment horizontal="center" vertical="center"/>
    </xf>
    <xf numFmtId="164" fontId="15" fillId="0" borderId="1" xfId="5" applyNumberFormat="1" applyFont="1" applyBorder="1" applyAlignment="1">
      <alignment horizontal="center" vertical="center"/>
    </xf>
    <xf numFmtId="44" fontId="13" fillId="7" borderId="1" xfId="7" applyFont="1" applyFill="1" applyBorder="1" applyAlignment="1">
      <alignment horizontal="center" vertical="center"/>
    </xf>
    <xf numFmtId="44" fontId="13" fillId="5" borderId="1" xfId="7" applyFont="1" applyFill="1" applyBorder="1" applyAlignment="1">
      <alignment horizontal="center" vertical="center"/>
    </xf>
    <xf numFmtId="9" fontId="13" fillId="2" borderId="1" xfId="3" applyNumberFormat="1" applyFont="1" applyFill="1" applyBorder="1" applyAlignment="1">
      <alignment horizontal="center" vertical="center"/>
    </xf>
    <xf numFmtId="44" fontId="13" fillId="5" borderId="1" xfId="3" applyNumberFormat="1" applyFont="1" applyFill="1" applyBorder="1" applyAlignment="1">
      <alignment horizontal="center" vertical="center"/>
    </xf>
    <xf numFmtId="0" fontId="13" fillId="2" borderId="0" xfId="3" applyFont="1" applyFill="1" applyAlignment="1">
      <alignment vertical="center"/>
    </xf>
    <xf numFmtId="0" fontId="13" fillId="2" borderId="0" xfId="3" applyFont="1" applyFill="1" applyAlignment="1">
      <alignment vertical="center" wrapText="1"/>
    </xf>
    <xf numFmtId="3" fontId="13" fillId="2" borderId="0" xfId="3" applyNumberFormat="1" applyFont="1" applyFill="1" applyBorder="1" applyAlignment="1">
      <alignment horizontal="center" vertical="center"/>
    </xf>
    <xf numFmtId="3" fontId="13" fillId="2" borderId="0" xfId="3" applyNumberFormat="1" applyFont="1" applyFill="1" applyAlignment="1">
      <alignment horizontal="center" vertical="center"/>
    </xf>
    <xf numFmtId="0" fontId="13" fillId="2" borderId="0" xfId="2" applyFont="1" applyFill="1" applyAlignment="1">
      <alignment horizontal="center" vertical="center"/>
    </xf>
    <xf numFmtId="0" fontId="13" fillId="2" borderId="0" xfId="2" applyFont="1" applyFill="1" applyAlignment="1">
      <alignment horizontal="left" vertical="center"/>
    </xf>
    <xf numFmtId="166" fontId="16" fillId="4" borderId="0" xfId="0" applyNumberFormat="1" applyFont="1" applyFill="1" applyAlignment="1">
      <alignment horizontal="center" vertical="center" wrapText="1"/>
    </xf>
    <xf numFmtId="164" fontId="16" fillId="2" borderId="8" xfId="0" applyNumberFormat="1" applyFont="1" applyFill="1" applyBorder="1" applyAlignment="1">
      <alignment horizontal="center" vertical="center" wrapText="1"/>
    </xf>
    <xf numFmtId="164" fontId="16" fillId="4" borderId="10" xfId="0" applyNumberFormat="1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164" fontId="11" fillId="2" borderId="10" xfId="7" applyNumberFormat="1" applyFont="1" applyFill="1" applyBorder="1" applyAlignment="1">
      <alignment horizontal="center" vertical="center"/>
    </xf>
    <xf numFmtId="164" fontId="11" fillId="2" borderId="9" xfId="7" applyNumberFormat="1" applyFont="1" applyFill="1" applyBorder="1" applyAlignment="1">
      <alignment horizontal="center" vertical="center"/>
    </xf>
    <xf numFmtId="0" fontId="11" fillId="2" borderId="0" xfId="3" applyFont="1" applyFill="1" applyAlignment="1">
      <alignment vertical="top" wrapText="1"/>
    </xf>
    <xf numFmtId="164" fontId="17" fillId="2" borderId="0" xfId="0" applyNumberFormat="1" applyFont="1" applyFill="1" applyAlignment="1">
      <alignment horizontal="center" vertical="center" wrapText="1"/>
    </xf>
    <xf numFmtId="43" fontId="17" fillId="4" borderId="0" xfId="0" applyNumberFormat="1" applyFont="1" applyFill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44" fontId="11" fillId="2" borderId="0" xfId="7" applyFont="1" applyFill="1" applyBorder="1" applyAlignment="1">
      <alignment horizontal="center" vertical="center"/>
    </xf>
    <xf numFmtId="0" fontId="13" fillId="2" borderId="0" xfId="3" applyFont="1" applyFill="1" applyAlignment="1">
      <alignment horizontal="center" vertical="center"/>
    </xf>
    <xf numFmtId="44" fontId="13" fillId="2" borderId="0" xfId="3" applyNumberFormat="1" applyFont="1" applyFill="1" applyAlignment="1">
      <alignment horizontal="center" vertical="center"/>
    </xf>
    <xf numFmtId="9" fontId="13" fillId="2" borderId="0" xfId="3" applyNumberFormat="1" applyFont="1" applyFill="1" applyAlignment="1">
      <alignment horizontal="center" vertical="center"/>
    </xf>
    <xf numFmtId="1" fontId="11" fillId="7" borderId="6" xfId="9" applyNumberFormat="1" applyFont="1" applyFill="1" applyBorder="1" applyAlignment="1">
      <alignment horizontal="center" vertical="center" wrapText="1"/>
    </xf>
    <xf numFmtId="0" fontId="11" fillId="5" borderId="6" xfId="9" applyFont="1" applyFill="1" applyBorder="1" applyAlignment="1">
      <alignment horizontal="center" vertical="center" wrapText="1"/>
    </xf>
    <xf numFmtId="164" fontId="13" fillId="7" borderId="6" xfId="3" applyNumberFormat="1" applyFont="1" applyFill="1" applyBorder="1" applyAlignment="1">
      <alignment horizontal="center" vertical="center" wrapText="1"/>
    </xf>
    <xf numFmtId="164" fontId="13" fillId="5" borderId="6" xfId="3" applyNumberFormat="1" applyFont="1" applyFill="1" applyBorder="1" applyAlignment="1">
      <alignment horizontal="center" vertical="center" wrapText="1"/>
    </xf>
    <xf numFmtId="164" fontId="15" fillId="0" borderId="7" xfId="5" applyNumberFormat="1" applyFont="1" applyBorder="1" applyAlignment="1">
      <alignment horizontal="center" vertical="center"/>
    </xf>
    <xf numFmtId="44" fontId="13" fillId="7" borderId="7" xfId="7" applyFont="1" applyFill="1" applyBorder="1" applyAlignment="1">
      <alignment horizontal="center" vertical="center"/>
    </xf>
    <xf numFmtId="44" fontId="13" fillId="5" borderId="7" xfId="7" applyFont="1" applyFill="1" applyBorder="1" applyAlignment="1">
      <alignment horizontal="center" vertical="center"/>
    </xf>
    <xf numFmtId="9" fontId="13" fillId="2" borderId="7" xfId="3" applyNumberFormat="1" applyFont="1" applyFill="1" applyBorder="1" applyAlignment="1">
      <alignment horizontal="center" vertical="center"/>
    </xf>
    <xf numFmtId="44" fontId="13" fillId="5" borderId="7" xfId="3" applyNumberFormat="1" applyFont="1" applyFill="1" applyBorder="1" applyAlignment="1">
      <alignment horizontal="center" vertical="center"/>
    </xf>
    <xf numFmtId="1" fontId="11" fillId="7" borderId="25" xfId="9" applyNumberFormat="1" applyFont="1" applyFill="1" applyBorder="1" applyAlignment="1">
      <alignment horizontal="center" vertical="center" wrapText="1"/>
    </xf>
    <xf numFmtId="0" fontId="11" fillId="5" borderId="25" xfId="9" applyFont="1" applyFill="1" applyBorder="1" applyAlignment="1">
      <alignment horizontal="center" vertical="center" wrapText="1"/>
    </xf>
    <xf numFmtId="0" fontId="11" fillId="5" borderId="26" xfId="9" applyFont="1" applyFill="1" applyBorder="1" applyAlignment="1">
      <alignment horizontal="center" vertical="center" wrapText="1"/>
    </xf>
    <xf numFmtId="164" fontId="11" fillId="2" borderId="5" xfId="3" applyNumberFormat="1" applyFont="1" applyFill="1" applyBorder="1" applyAlignment="1">
      <alignment horizontal="center" vertical="center" wrapText="1"/>
    </xf>
    <xf numFmtId="164" fontId="13" fillId="7" borderId="5" xfId="3" applyNumberFormat="1" applyFont="1" applyFill="1" applyBorder="1" applyAlignment="1">
      <alignment horizontal="center" vertical="center" wrapText="1"/>
    </xf>
    <xf numFmtId="164" fontId="13" fillId="5" borderId="5" xfId="3" applyNumberFormat="1" applyFont="1" applyFill="1" applyBorder="1" applyAlignment="1">
      <alignment horizontal="center" vertical="center" wrapText="1"/>
    </xf>
    <xf numFmtId="164" fontId="11" fillId="2" borderId="1" xfId="3" applyNumberFormat="1" applyFont="1" applyFill="1" applyBorder="1" applyAlignment="1">
      <alignment horizontal="center" vertical="center" wrapText="1"/>
    </xf>
    <xf numFmtId="164" fontId="13" fillId="7" borderId="1" xfId="3" applyNumberFormat="1" applyFont="1" applyFill="1" applyBorder="1" applyAlignment="1">
      <alignment horizontal="center" vertical="center" wrapText="1"/>
    </xf>
    <xf numFmtId="164" fontId="13" fillId="5" borderId="1" xfId="3" applyNumberFormat="1" applyFont="1" applyFill="1" applyBorder="1" applyAlignment="1">
      <alignment horizontal="center" vertical="center" wrapText="1"/>
    </xf>
    <xf numFmtId="164" fontId="13" fillId="0" borderId="10" xfId="3" applyNumberFormat="1" applyFont="1" applyFill="1" applyBorder="1" applyAlignment="1">
      <alignment horizontal="center" vertical="center" wrapText="1"/>
    </xf>
    <xf numFmtId="164" fontId="13" fillId="0" borderId="9" xfId="3" applyNumberFormat="1" applyFont="1" applyFill="1" applyBorder="1" applyAlignment="1">
      <alignment horizontal="center" vertical="center" wrapText="1"/>
    </xf>
    <xf numFmtId="164" fontId="16" fillId="2" borderId="16" xfId="0" applyNumberFormat="1" applyFont="1" applyFill="1" applyBorder="1" applyAlignment="1">
      <alignment horizontal="center" vertical="center" wrapText="1"/>
    </xf>
    <xf numFmtId="0" fontId="17" fillId="0" borderId="0" xfId="0" applyFont="1"/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18" fillId="2" borderId="0" xfId="0" applyFont="1" applyFill="1" applyAlignment="1">
      <alignment horizontal="left" vertical="center" wrapText="1"/>
    </xf>
    <xf numFmtId="0" fontId="11" fillId="2" borderId="0" xfId="3" applyFont="1" applyFill="1" applyAlignment="1">
      <alignment horizontal="left" vertical="top" wrapText="1"/>
    </xf>
    <xf numFmtId="0" fontId="13" fillId="2" borderId="12" xfId="3" applyFont="1" applyFill="1" applyBorder="1" applyAlignment="1">
      <alignment horizontal="center" vertical="center" wrapText="1"/>
    </xf>
    <xf numFmtId="0" fontId="13" fillId="2" borderId="13" xfId="3" applyFont="1" applyFill="1" applyBorder="1" applyAlignment="1">
      <alignment horizontal="center" vertical="center" wrapText="1"/>
    </xf>
    <xf numFmtId="167" fontId="11" fillId="2" borderId="6" xfId="1" applyNumberFormat="1" applyFont="1" applyFill="1" applyBorder="1" applyAlignment="1">
      <alignment horizontal="center" vertical="center"/>
    </xf>
    <xf numFmtId="167" fontId="11" fillId="2" borderId="14" xfId="1" applyNumberFormat="1" applyFont="1" applyFill="1" applyBorder="1" applyAlignment="1">
      <alignment horizontal="center" vertical="center"/>
    </xf>
    <xf numFmtId="167" fontId="11" fillId="2" borderId="15" xfId="1" applyNumberFormat="1" applyFont="1" applyFill="1" applyBorder="1" applyAlignment="1">
      <alignment horizontal="center" vertical="center"/>
    </xf>
    <xf numFmtId="0" fontId="13" fillId="2" borderId="5" xfId="3" applyFont="1" applyFill="1" applyBorder="1" applyAlignment="1">
      <alignment horizontal="center" vertical="center" wrapText="1"/>
    </xf>
    <xf numFmtId="0" fontId="11" fillId="0" borderId="2" xfId="4" applyFont="1" applyBorder="1" applyAlignment="1">
      <alignment horizontal="left" vertical="center"/>
    </xf>
    <xf numFmtId="0" fontId="11" fillId="0" borderId="3" xfId="4" applyFont="1" applyBorder="1" applyAlignment="1">
      <alignment horizontal="left" vertical="center"/>
    </xf>
    <xf numFmtId="0" fontId="11" fillId="0" borderId="4" xfId="4" applyFont="1" applyBorder="1" applyAlignment="1">
      <alignment horizontal="left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164" fontId="17" fillId="0" borderId="17" xfId="0" applyNumberFormat="1" applyFont="1" applyBorder="1" applyAlignment="1">
      <alignment horizontal="center"/>
    </xf>
    <xf numFmtId="164" fontId="17" fillId="0" borderId="18" xfId="0" applyNumberFormat="1" applyFont="1" applyBorder="1" applyAlignment="1">
      <alignment horizontal="center"/>
    </xf>
    <xf numFmtId="1" fontId="11" fillId="2" borderId="19" xfId="9" applyNumberFormat="1" applyFont="1" applyFill="1" applyBorder="1" applyAlignment="1">
      <alignment horizontal="center" vertical="center" wrapText="1"/>
    </xf>
    <xf numFmtId="1" fontId="11" fillId="2" borderId="22" xfId="9" applyNumberFormat="1" applyFont="1" applyFill="1" applyBorder="1" applyAlignment="1">
      <alignment horizontal="center" vertical="center" wrapText="1"/>
    </xf>
    <xf numFmtId="1" fontId="11" fillId="2" borderId="24" xfId="9" applyNumberFormat="1" applyFont="1" applyFill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3" fillId="2" borderId="6" xfId="3" applyFont="1" applyFill="1" applyBorder="1" applyAlignment="1">
      <alignment horizontal="center" vertical="center" wrapText="1"/>
    </xf>
    <xf numFmtId="0" fontId="13" fillId="2" borderId="23" xfId="3" applyFont="1" applyFill="1" applyBorder="1" applyAlignment="1">
      <alignment horizontal="center" vertical="center" wrapText="1"/>
    </xf>
  </cellXfs>
  <cellStyles count="10">
    <cellStyle name="Excel Built-in Normal" xfId="5"/>
    <cellStyle name="Normalny" xfId="0" builtinId="0"/>
    <cellStyle name="Normalny 2" xfId="6"/>
    <cellStyle name="Normalny 3" xfId="4"/>
    <cellStyle name="Normalny 5" xfId="9"/>
    <cellStyle name="Normalny 6" xfId="3"/>
    <cellStyle name="Normalny 7" xfId="8"/>
    <cellStyle name="Normalny 8 2" xfId="2"/>
    <cellStyle name="Walutowy" xfId="1" builtinId="4"/>
    <cellStyle name="Walutowy 6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9"/>
  <sheetViews>
    <sheetView tabSelected="1" topLeftCell="F1" zoomScaleNormal="100" workbookViewId="0">
      <selection activeCell="K35" sqref="K35"/>
    </sheetView>
  </sheetViews>
  <sheetFormatPr defaultRowHeight="14.25" x14ac:dyDescent="0.2"/>
  <cols>
    <col min="1" max="1" width="3.28515625" style="1" bestFit="1" customWidth="1"/>
    <col min="2" max="2" width="33.42578125" style="1" customWidth="1"/>
    <col min="3" max="3" width="4.42578125" style="1" bestFit="1" customWidth="1"/>
    <col min="4" max="4" width="8.7109375" style="1" bestFit="1" customWidth="1"/>
    <col min="5" max="5" width="9.42578125" style="1" bestFit="1" customWidth="1"/>
    <col min="6" max="6" width="9.42578125" style="1" customWidth="1"/>
    <col min="7" max="7" width="8.7109375" style="1" bestFit="1" customWidth="1"/>
    <col min="8" max="8" width="9.42578125" style="1" bestFit="1" customWidth="1"/>
    <col min="9" max="9" width="9.42578125" style="1" customWidth="1"/>
    <col min="10" max="12" width="11.42578125" style="1" customWidth="1"/>
    <col min="13" max="16" width="10.7109375" style="1" customWidth="1"/>
    <col min="17" max="17" width="10.42578125" style="1" bestFit="1" customWidth="1"/>
    <col min="18" max="18" width="11.7109375" style="1" bestFit="1" customWidth="1"/>
    <col min="19" max="19" width="16.7109375" style="1" customWidth="1"/>
    <col min="20" max="20" width="13.7109375" style="1" customWidth="1"/>
    <col min="21" max="21" width="16.7109375" style="1" bestFit="1" customWidth="1"/>
    <col min="22" max="22" width="15.85546875" style="1" bestFit="1" customWidth="1"/>
    <col min="23" max="23" width="7" style="1" bestFit="1" customWidth="1"/>
    <col min="24" max="24" width="16.7109375" style="1" customWidth="1"/>
    <col min="25" max="25" width="12.42578125" style="1" bestFit="1" customWidth="1"/>
    <col min="26" max="26" width="16.7109375" style="1" customWidth="1"/>
    <col min="27" max="27" width="15.85546875" style="1" bestFit="1" customWidth="1"/>
    <col min="28" max="28" width="16.7109375" style="1" bestFit="1" customWidth="1"/>
    <col min="29" max="16384" width="9.140625" style="1"/>
  </cols>
  <sheetData>
    <row r="1" spans="1:28" ht="62.25" customHeight="1" x14ac:dyDescent="0.2">
      <c r="B1" s="91" t="s">
        <v>65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</row>
    <row r="4" spans="1:28" s="12" customFormat="1" ht="63.75" x14ac:dyDescent="0.3">
      <c r="A4" s="2" t="s">
        <v>31</v>
      </c>
      <c r="B4" s="2" t="s">
        <v>0</v>
      </c>
      <c r="C4" s="2" t="s">
        <v>1</v>
      </c>
      <c r="D4" s="3" t="s">
        <v>26</v>
      </c>
      <c r="E4" s="3" t="s">
        <v>27</v>
      </c>
      <c r="F4" s="3" t="s">
        <v>34</v>
      </c>
      <c r="G4" s="4" t="s">
        <v>28</v>
      </c>
      <c r="H4" s="4" t="s">
        <v>29</v>
      </c>
      <c r="I4" s="4" t="s">
        <v>35</v>
      </c>
      <c r="J4" s="2" t="s">
        <v>30</v>
      </c>
      <c r="K4" s="2" t="s">
        <v>2</v>
      </c>
      <c r="L4" s="2" t="s">
        <v>67</v>
      </c>
      <c r="M4" s="5" t="s">
        <v>47</v>
      </c>
      <c r="N4" s="5" t="s">
        <v>48</v>
      </c>
      <c r="O4" s="6" t="s">
        <v>50</v>
      </c>
      <c r="P4" s="6" t="s">
        <v>49</v>
      </c>
      <c r="Q4" s="2" t="s">
        <v>3</v>
      </c>
      <c r="R4" s="7" t="s">
        <v>4</v>
      </c>
      <c r="S4" s="8" t="s">
        <v>44</v>
      </c>
      <c r="T4" s="8" t="s">
        <v>40</v>
      </c>
      <c r="U4" s="9" t="s">
        <v>45</v>
      </c>
      <c r="V4" s="9" t="s">
        <v>41</v>
      </c>
      <c r="W4" s="10" t="s">
        <v>5</v>
      </c>
      <c r="X4" s="8" t="s">
        <v>43</v>
      </c>
      <c r="Y4" s="8" t="s">
        <v>42</v>
      </c>
      <c r="Z4" s="11" t="s">
        <v>51</v>
      </c>
      <c r="AA4" s="11" t="s">
        <v>46</v>
      </c>
    </row>
    <row r="5" spans="1:28" s="12" customFormat="1" ht="17.25" thickBot="1" x14ac:dyDescent="0.35">
      <c r="A5" s="13">
        <v>1</v>
      </c>
      <c r="B5" s="13">
        <v>2</v>
      </c>
      <c r="C5" s="13">
        <v>3</v>
      </c>
      <c r="D5" s="13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3">
        <v>10</v>
      </c>
      <c r="K5" s="13">
        <v>11</v>
      </c>
      <c r="L5" s="13">
        <v>12</v>
      </c>
      <c r="M5" s="15">
        <v>13</v>
      </c>
      <c r="N5" s="15">
        <v>14</v>
      </c>
      <c r="O5" s="15">
        <v>12</v>
      </c>
      <c r="P5" s="15">
        <v>13</v>
      </c>
      <c r="Q5" s="13">
        <v>14</v>
      </c>
      <c r="R5" s="13">
        <v>15</v>
      </c>
      <c r="S5" s="13" t="s">
        <v>53</v>
      </c>
      <c r="T5" s="13" t="s">
        <v>54</v>
      </c>
      <c r="U5" s="13" t="s">
        <v>55</v>
      </c>
      <c r="V5" s="13" t="s">
        <v>56</v>
      </c>
      <c r="W5" s="13">
        <v>20</v>
      </c>
      <c r="X5" s="13" t="s">
        <v>57</v>
      </c>
      <c r="Y5" s="13" t="s">
        <v>58</v>
      </c>
      <c r="Z5" s="13" t="s">
        <v>59</v>
      </c>
      <c r="AA5" s="13" t="s">
        <v>60</v>
      </c>
    </row>
    <row r="6" spans="1:28" s="12" customFormat="1" ht="15.75" customHeight="1" thickBot="1" x14ac:dyDescent="0.35">
      <c r="A6" s="101" t="s">
        <v>25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3"/>
    </row>
    <row r="7" spans="1:28" s="12" customFormat="1" ht="64.5" customHeight="1" x14ac:dyDescent="0.3">
      <c r="A7" s="16" t="s">
        <v>6</v>
      </c>
      <c r="B7" s="17" t="s">
        <v>7</v>
      </c>
      <c r="C7" s="18" t="s">
        <v>8</v>
      </c>
      <c r="D7" s="19">
        <f>ROUND(E7*0.7,0)</f>
        <v>2240</v>
      </c>
      <c r="E7" s="20">
        <v>3200</v>
      </c>
      <c r="F7" s="20">
        <v>0</v>
      </c>
      <c r="G7" s="21">
        <f>ROUND(H7*0.7,0)</f>
        <v>2240</v>
      </c>
      <c r="H7" s="22">
        <v>3200</v>
      </c>
      <c r="I7" s="22">
        <v>0</v>
      </c>
      <c r="J7" s="23"/>
      <c r="K7" s="23"/>
      <c r="L7" s="23"/>
      <c r="M7" s="20"/>
      <c r="N7" s="20"/>
      <c r="O7" s="24"/>
      <c r="P7" s="24"/>
      <c r="Q7" s="23"/>
      <c r="R7" s="25"/>
      <c r="S7" s="26">
        <f>ROUND(M7*R7,2)</f>
        <v>0</v>
      </c>
      <c r="T7" s="26">
        <f>ROUND(R7*N7,0)</f>
        <v>0</v>
      </c>
      <c r="U7" s="27">
        <f>ROUND(R7*O7,2)</f>
        <v>0</v>
      </c>
      <c r="V7" s="27">
        <f>ROUND(R7*P7,0)</f>
        <v>0</v>
      </c>
      <c r="W7" s="28"/>
      <c r="X7" s="26">
        <f t="shared" ref="X7:X12" si="0">ROUND(S7+(S7*W7),2)</f>
        <v>0</v>
      </c>
      <c r="Y7" s="26">
        <f>ROUND(T7+(T7*W7),2)</f>
        <v>0</v>
      </c>
      <c r="Z7" s="29">
        <f>ROUND(U7+(U7*W7),2)</f>
        <v>0</v>
      </c>
      <c r="AA7" s="29">
        <f>ROUND(V7+V7*W7,2)</f>
        <v>0</v>
      </c>
    </row>
    <row r="8" spans="1:28" s="12" customFormat="1" ht="25.5" x14ac:dyDescent="0.3">
      <c r="A8" s="30" t="s">
        <v>9</v>
      </c>
      <c r="B8" s="31" t="s">
        <v>10</v>
      </c>
      <c r="C8" s="32" t="s">
        <v>11</v>
      </c>
      <c r="D8" s="33">
        <f>MROUND(E8*0.7,10)</f>
        <v>170</v>
      </c>
      <c r="E8" s="34">
        <v>240</v>
      </c>
      <c r="F8" s="34">
        <v>0</v>
      </c>
      <c r="G8" s="35">
        <f>MROUND(H8*0.7,10)</f>
        <v>170</v>
      </c>
      <c r="H8" s="36">
        <v>240</v>
      </c>
      <c r="I8" s="36">
        <v>0</v>
      </c>
      <c r="J8" s="37"/>
      <c r="K8" s="37"/>
      <c r="L8" s="37"/>
      <c r="M8" s="34"/>
      <c r="N8" s="34"/>
      <c r="O8" s="38"/>
      <c r="P8" s="38"/>
      <c r="Q8" s="37"/>
      <c r="R8" s="39"/>
      <c r="S8" s="40">
        <f t="shared" ref="S8:S12" si="1">ROUND(M8*R8,2)</f>
        <v>0</v>
      </c>
      <c r="T8" s="40">
        <f t="shared" ref="T8:T12" si="2">ROUND(R8*N8,0)</f>
        <v>0</v>
      </c>
      <c r="U8" s="41">
        <f t="shared" ref="U8:U12" si="3">ROUND(R8*O8,2)</f>
        <v>0</v>
      </c>
      <c r="V8" s="41">
        <f t="shared" ref="V8:V12" si="4">ROUND(R8*P8,0)</f>
        <v>0</v>
      </c>
      <c r="W8" s="42"/>
      <c r="X8" s="40">
        <f t="shared" si="0"/>
        <v>0</v>
      </c>
      <c r="Y8" s="40">
        <f t="shared" ref="Y8:Y12" si="5">ROUND(T8+(T8*W8),2)</f>
        <v>0</v>
      </c>
      <c r="Z8" s="43">
        <f t="shared" ref="Z8:Z12" si="6">ROUND(U8+(U8*W8),2)</f>
        <v>0</v>
      </c>
      <c r="AA8" s="43">
        <f t="shared" ref="AA8:AA12" si="7">ROUND(V8+V8*W8,2)</f>
        <v>0</v>
      </c>
    </row>
    <row r="9" spans="1:28" s="12" customFormat="1" ht="25.5" x14ac:dyDescent="0.3">
      <c r="A9" s="30" t="s">
        <v>12</v>
      </c>
      <c r="B9" s="31" t="s">
        <v>13</v>
      </c>
      <c r="C9" s="32" t="s">
        <v>11</v>
      </c>
      <c r="D9" s="33">
        <f t="shared" ref="D9:G11" si="8">MROUND(E9*0.7,10)</f>
        <v>170</v>
      </c>
      <c r="E9" s="34">
        <v>240</v>
      </c>
      <c r="F9" s="34">
        <v>0</v>
      </c>
      <c r="G9" s="35">
        <f t="shared" si="8"/>
        <v>170</v>
      </c>
      <c r="H9" s="36">
        <v>240</v>
      </c>
      <c r="I9" s="36">
        <v>0</v>
      </c>
      <c r="J9" s="37"/>
      <c r="K9" s="37"/>
      <c r="L9" s="37"/>
      <c r="M9" s="34"/>
      <c r="N9" s="34"/>
      <c r="O9" s="38"/>
      <c r="P9" s="38"/>
      <c r="Q9" s="37"/>
      <c r="R9" s="39"/>
      <c r="S9" s="40">
        <f t="shared" si="1"/>
        <v>0</v>
      </c>
      <c r="T9" s="40">
        <f t="shared" si="2"/>
        <v>0</v>
      </c>
      <c r="U9" s="41">
        <f t="shared" si="3"/>
        <v>0</v>
      </c>
      <c r="V9" s="41">
        <f t="shared" si="4"/>
        <v>0</v>
      </c>
      <c r="W9" s="42"/>
      <c r="X9" s="40">
        <f t="shared" si="0"/>
        <v>0</v>
      </c>
      <c r="Y9" s="40">
        <f t="shared" si="5"/>
        <v>0</v>
      </c>
      <c r="Z9" s="43">
        <f t="shared" si="6"/>
        <v>0</v>
      </c>
      <c r="AA9" s="43">
        <f t="shared" si="7"/>
        <v>0</v>
      </c>
    </row>
    <row r="10" spans="1:28" s="12" customFormat="1" ht="16.5" x14ac:dyDescent="0.3">
      <c r="A10" s="30" t="s">
        <v>14</v>
      </c>
      <c r="B10" s="31" t="s">
        <v>15</v>
      </c>
      <c r="C10" s="32" t="s">
        <v>11</v>
      </c>
      <c r="D10" s="33">
        <f t="shared" si="8"/>
        <v>170</v>
      </c>
      <c r="E10" s="34">
        <v>240</v>
      </c>
      <c r="F10" s="34">
        <v>0</v>
      </c>
      <c r="G10" s="35">
        <f t="shared" si="8"/>
        <v>170</v>
      </c>
      <c r="H10" s="36">
        <v>240</v>
      </c>
      <c r="I10" s="36">
        <v>0</v>
      </c>
      <c r="J10" s="37"/>
      <c r="K10" s="37"/>
      <c r="L10" s="37"/>
      <c r="M10" s="34"/>
      <c r="N10" s="34"/>
      <c r="O10" s="38"/>
      <c r="P10" s="38"/>
      <c r="Q10" s="37"/>
      <c r="R10" s="39"/>
      <c r="S10" s="40">
        <f t="shared" si="1"/>
        <v>0</v>
      </c>
      <c r="T10" s="40">
        <f t="shared" si="2"/>
        <v>0</v>
      </c>
      <c r="U10" s="41">
        <f t="shared" si="3"/>
        <v>0</v>
      </c>
      <c r="V10" s="41">
        <f t="shared" si="4"/>
        <v>0</v>
      </c>
      <c r="W10" s="42"/>
      <c r="X10" s="40">
        <f t="shared" si="0"/>
        <v>0</v>
      </c>
      <c r="Y10" s="40">
        <f t="shared" si="5"/>
        <v>0</v>
      </c>
      <c r="Z10" s="43">
        <f t="shared" si="6"/>
        <v>0</v>
      </c>
      <c r="AA10" s="43">
        <f t="shared" si="7"/>
        <v>0</v>
      </c>
    </row>
    <row r="11" spans="1:28" s="12" customFormat="1" ht="25.5" x14ac:dyDescent="0.3">
      <c r="A11" s="30" t="s">
        <v>16</v>
      </c>
      <c r="B11" s="31" t="s">
        <v>17</v>
      </c>
      <c r="C11" s="32" t="s">
        <v>11</v>
      </c>
      <c r="D11" s="33">
        <f t="shared" si="8"/>
        <v>340</v>
      </c>
      <c r="E11" s="34">
        <v>480</v>
      </c>
      <c r="F11" s="34">
        <v>0</v>
      </c>
      <c r="G11" s="35">
        <f t="shared" si="8"/>
        <v>340</v>
      </c>
      <c r="H11" s="36">
        <v>480</v>
      </c>
      <c r="I11" s="36">
        <v>0</v>
      </c>
      <c r="J11" s="37"/>
      <c r="K11" s="37"/>
      <c r="L11" s="37"/>
      <c r="M11" s="34"/>
      <c r="N11" s="34"/>
      <c r="O11" s="38"/>
      <c r="P11" s="38"/>
      <c r="Q11" s="37"/>
      <c r="R11" s="39"/>
      <c r="S11" s="40">
        <f t="shared" si="1"/>
        <v>0</v>
      </c>
      <c r="T11" s="40">
        <f t="shared" si="2"/>
        <v>0</v>
      </c>
      <c r="U11" s="41">
        <f t="shared" si="3"/>
        <v>0</v>
      </c>
      <c r="V11" s="41">
        <f t="shared" si="4"/>
        <v>0</v>
      </c>
      <c r="W11" s="42"/>
      <c r="X11" s="40">
        <f t="shared" si="0"/>
        <v>0</v>
      </c>
      <c r="Y11" s="40">
        <f t="shared" si="5"/>
        <v>0</v>
      </c>
      <c r="Z11" s="43">
        <f t="shared" si="6"/>
        <v>0</v>
      </c>
      <c r="AA11" s="43">
        <f t="shared" si="7"/>
        <v>0</v>
      </c>
    </row>
    <row r="12" spans="1:28" s="12" customFormat="1" ht="39" thickBot="1" x14ac:dyDescent="0.35">
      <c r="A12" s="30" t="s">
        <v>18</v>
      </c>
      <c r="B12" s="31" t="s">
        <v>19</v>
      </c>
      <c r="C12" s="32" t="s">
        <v>20</v>
      </c>
      <c r="D12" s="33">
        <f t="shared" ref="D12:G12" si="9">ROUND(E12*0.7,0)</f>
        <v>3</v>
      </c>
      <c r="E12" s="34">
        <v>4</v>
      </c>
      <c r="F12" s="34">
        <v>0</v>
      </c>
      <c r="G12" s="35">
        <f t="shared" si="9"/>
        <v>3</v>
      </c>
      <c r="H12" s="36">
        <v>4</v>
      </c>
      <c r="I12" s="36">
        <v>0</v>
      </c>
      <c r="J12" s="37"/>
      <c r="K12" s="37"/>
      <c r="L12" s="37"/>
      <c r="M12" s="34"/>
      <c r="N12" s="34"/>
      <c r="O12" s="38"/>
      <c r="P12" s="38"/>
      <c r="Q12" s="37"/>
      <c r="R12" s="44"/>
      <c r="S12" s="45">
        <f t="shared" si="1"/>
        <v>0</v>
      </c>
      <c r="T12" s="45">
        <f t="shared" si="2"/>
        <v>0</v>
      </c>
      <c r="U12" s="46">
        <f t="shared" si="3"/>
        <v>0</v>
      </c>
      <c r="V12" s="46">
        <f t="shared" si="4"/>
        <v>0</v>
      </c>
      <c r="W12" s="47"/>
      <c r="X12" s="45">
        <f t="shared" si="0"/>
        <v>0</v>
      </c>
      <c r="Y12" s="45">
        <f t="shared" si="5"/>
        <v>0</v>
      </c>
      <c r="Z12" s="48">
        <f t="shared" si="6"/>
        <v>0</v>
      </c>
      <c r="AA12" s="48">
        <f t="shared" si="7"/>
        <v>0</v>
      </c>
    </row>
    <row r="13" spans="1:28" s="12" customFormat="1" ht="17.25" thickBot="1" x14ac:dyDescent="0.35">
      <c r="A13" s="49"/>
      <c r="B13" s="50"/>
      <c r="C13" s="50"/>
      <c r="D13" s="50"/>
      <c r="E13" s="51"/>
      <c r="F13" s="51"/>
      <c r="G13" s="51"/>
      <c r="H13" s="52"/>
      <c r="I13" s="52"/>
      <c r="J13" s="53"/>
      <c r="K13" s="54"/>
      <c r="L13" s="53"/>
      <c r="M13" s="53"/>
      <c r="N13" s="53"/>
      <c r="O13" s="55"/>
      <c r="P13" s="55"/>
      <c r="Q13" s="55"/>
      <c r="R13" s="56" t="s">
        <v>64</v>
      </c>
      <c r="S13" s="57">
        <f>SUM(S7:S12)</f>
        <v>0</v>
      </c>
      <c r="T13" s="57">
        <f>SUM(T7:T12)</f>
        <v>0</v>
      </c>
      <c r="U13" s="57">
        <f>SUM(U7:U12)</f>
        <v>0</v>
      </c>
      <c r="V13" s="57">
        <f>SUM(V7:V12)</f>
        <v>0</v>
      </c>
      <c r="W13" s="58"/>
      <c r="X13" s="59">
        <f>SUM(X7:X12)</f>
        <v>0</v>
      </c>
      <c r="Y13" s="59">
        <f>SUM(Y7:Y12)</f>
        <v>0</v>
      </c>
      <c r="Z13" s="59">
        <f>SUM(Z7:Z12)</f>
        <v>0</v>
      </c>
      <c r="AA13" s="60">
        <f>SUM(AA7:AA12)</f>
        <v>0</v>
      </c>
    </row>
    <row r="14" spans="1:28" s="12" customFormat="1" ht="33" customHeight="1" x14ac:dyDescent="0.3">
      <c r="A14" s="49"/>
      <c r="B14" s="94" t="s">
        <v>52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61"/>
      <c r="O14" s="61"/>
      <c r="P14" s="61"/>
      <c r="Q14" s="55"/>
      <c r="R14" s="55"/>
      <c r="S14" s="62"/>
      <c r="T14" s="62"/>
      <c r="U14" s="63"/>
      <c r="V14" s="63"/>
      <c r="W14" s="63"/>
      <c r="X14" s="64"/>
      <c r="Y14" s="64"/>
      <c r="Z14" s="65"/>
      <c r="AA14" s="65"/>
      <c r="AB14" s="66"/>
    </row>
    <row r="15" spans="1:28" s="12" customFormat="1" ht="17.25" thickBot="1" x14ac:dyDescent="0.35">
      <c r="A15" s="49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U15" s="67"/>
      <c r="V15" s="67"/>
      <c r="W15" s="67"/>
      <c r="X15" s="68"/>
      <c r="Y15" s="68"/>
      <c r="Z15" s="66"/>
      <c r="AA15" s="66"/>
      <c r="AB15" s="66"/>
    </row>
    <row r="16" spans="1:28" s="12" customFormat="1" ht="17.25" thickBot="1" x14ac:dyDescent="0.35">
      <c r="A16" s="49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P16" s="104" t="str">
        <f>A6</f>
        <v>PAKIET 1</v>
      </c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6"/>
      <c r="AB16" s="66"/>
    </row>
    <row r="17" spans="1:28" s="12" customFormat="1" ht="16.5" x14ac:dyDescent="0.3">
      <c r="A17" s="49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P17" s="100" t="s">
        <v>38</v>
      </c>
      <c r="Q17" s="100"/>
      <c r="R17" s="100" t="s">
        <v>39</v>
      </c>
      <c r="S17" s="100"/>
      <c r="T17" s="95" t="s">
        <v>37</v>
      </c>
      <c r="U17" s="96"/>
      <c r="V17" s="100" t="s">
        <v>36</v>
      </c>
      <c r="W17" s="100"/>
      <c r="X17" s="95" t="s">
        <v>21</v>
      </c>
      <c r="Y17" s="96"/>
      <c r="Z17" s="95" t="s">
        <v>22</v>
      </c>
      <c r="AA17" s="96"/>
      <c r="AB17" s="66"/>
    </row>
    <row r="18" spans="1:28" s="12" customFormat="1" ht="16.5" customHeight="1" x14ac:dyDescent="0.3">
      <c r="A18" s="49"/>
      <c r="B18" s="93" t="s">
        <v>66</v>
      </c>
      <c r="C18" s="93"/>
      <c r="D18" s="93"/>
      <c r="E18" s="93"/>
      <c r="F18" s="93"/>
      <c r="G18" s="93"/>
      <c r="H18" s="93"/>
      <c r="I18" s="93"/>
      <c r="J18" s="93"/>
      <c r="P18" s="69" t="s">
        <v>23</v>
      </c>
      <c r="Q18" s="70" t="s">
        <v>24</v>
      </c>
      <c r="R18" s="69" t="s">
        <v>23</v>
      </c>
      <c r="S18" s="70" t="s">
        <v>24</v>
      </c>
      <c r="T18" s="69" t="s">
        <v>23</v>
      </c>
      <c r="U18" s="70" t="s">
        <v>24</v>
      </c>
      <c r="V18" s="69" t="s">
        <v>23</v>
      </c>
      <c r="W18" s="70" t="s">
        <v>24</v>
      </c>
      <c r="X18" s="69" t="s">
        <v>23</v>
      </c>
      <c r="Y18" s="70" t="s">
        <v>24</v>
      </c>
      <c r="Z18" s="69" t="s">
        <v>23</v>
      </c>
      <c r="AA18" s="70" t="s">
        <v>24</v>
      </c>
      <c r="AB18" s="66"/>
    </row>
    <row r="19" spans="1:28" s="12" customFormat="1" ht="16.5" x14ac:dyDescent="0.3">
      <c r="A19" s="49"/>
      <c r="B19" s="50"/>
      <c r="C19" s="50"/>
      <c r="D19" s="50"/>
      <c r="E19" s="52"/>
      <c r="F19" s="52"/>
      <c r="G19" s="52"/>
      <c r="H19" s="52"/>
      <c r="I19" s="52"/>
      <c r="P19" s="71">
        <f>S13</f>
        <v>0</v>
      </c>
      <c r="Q19" s="72">
        <f>U13</f>
        <v>0</v>
      </c>
      <c r="R19" s="71">
        <f>X13</f>
        <v>0</v>
      </c>
      <c r="S19" s="72">
        <f>Z13</f>
        <v>0</v>
      </c>
      <c r="T19" s="71">
        <f>T13</f>
        <v>0</v>
      </c>
      <c r="U19" s="72">
        <f>V13</f>
        <v>0</v>
      </c>
      <c r="V19" s="71">
        <f>Y13</f>
        <v>0</v>
      </c>
      <c r="W19" s="72">
        <f>AA13</f>
        <v>0</v>
      </c>
      <c r="X19" s="71">
        <f>P19+T19</f>
        <v>0</v>
      </c>
      <c r="Y19" s="72">
        <f>Q19+U19</f>
        <v>0</v>
      </c>
      <c r="Z19" s="71">
        <f>R19+V19</f>
        <v>0</v>
      </c>
      <c r="AA19" s="72">
        <f>S19+W19</f>
        <v>0</v>
      </c>
      <c r="AB19" s="66"/>
    </row>
    <row r="20" spans="1:28" s="12" customFormat="1" ht="16.5" x14ac:dyDescent="0.3">
      <c r="A20" s="49"/>
      <c r="B20" s="50"/>
      <c r="C20" s="50"/>
      <c r="D20" s="50"/>
      <c r="E20" s="52"/>
      <c r="F20" s="52"/>
      <c r="G20" s="52"/>
      <c r="H20" s="52"/>
      <c r="I20" s="52"/>
      <c r="P20" s="97">
        <f>P19+Q19</f>
        <v>0</v>
      </c>
      <c r="Q20" s="97"/>
      <c r="R20" s="97">
        <f>R19+S19</f>
        <v>0</v>
      </c>
      <c r="S20" s="97"/>
      <c r="T20" s="98">
        <f>T19+U19</f>
        <v>0</v>
      </c>
      <c r="U20" s="99"/>
      <c r="V20" s="97">
        <f>V19+W19</f>
        <v>0</v>
      </c>
      <c r="W20" s="97"/>
      <c r="X20" s="98">
        <f>X19+Y19</f>
        <v>0</v>
      </c>
      <c r="Y20" s="99"/>
      <c r="Z20" s="98">
        <f>Z19+AA19</f>
        <v>0</v>
      </c>
      <c r="AA20" s="99"/>
      <c r="AB20" s="66"/>
    </row>
    <row r="21" spans="1:28" s="12" customFormat="1" ht="16.5" x14ac:dyDescent="0.3"/>
    <row r="22" spans="1:28" s="12" customFormat="1" ht="16.5" x14ac:dyDescent="0.3"/>
    <row r="23" spans="1:28" s="12" customFormat="1" ht="16.5" x14ac:dyDescent="0.3"/>
    <row r="24" spans="1:28" s="12" customFormat="1" ht="16.5" x14ac:dyDescent="0.3"/>
    <row r="25" spans="1:28" s="12" customFormat="1" ht="63.75" x14ac:dyDescent="0.3">
      <c r="A25" s="2" t="s">
        <v>31</v>
      </c>
      <c r="B25" s="2" t="s">
        <v>0</v>
      </c>
      <c r="C25" s="2" t="s">
        <v>1</v>
      </c>
      <c r="D25" s="3" t="s">
        <v>26</v>
      </c>
      <c r="E25" s="3" t="s">
        <v>27</v>
      </c>
      <c r="F25" s="3" t="s">
        <v>34</v>
      </c>
      <c r="G25" s="4" t="s">
        <v>28</v>
      </c>
      <c r="H25" s="4" t="s">
        <v>29</v>
      </c>
      <c r="I25" s="4" t="s">
        <v>35</v>
      </c>
      <c r="J25" s="2" t="s">
        <v>30</v>
      </c>
      <c r="K25" s="2" t="s">
        <v>2</v>
      </c>
      <c r="L25" s="2" t="s">
        <v>67</v>
      </c>
      <c r="M25" s="5" t="s">
        <v>47</v>
      </c>
      <c r="N25" s="5" t="s">
        <v>48</v>
      </c>
      <c r="O25" s="6" t="s">
        <v>50</v>
      </c>
      <c r="P25" s="6" t="s">
        <v>49</v>
      </c>
      <c r="Q25" s="2" t="s">
        <v>3</v>
      </c>
      <c r="R25" s="7" t="s">
        <v>4</v>
      </c>
      <c r="S25" s="8" t="s">
        <v>44</v>
      </c>
      <c r="T25" s="8" t="s">
        <v>40</v>
      </c>
      <c r="U25" s="9" t="s">
        <v>45</v>
      </c>
      <c r="V25" s="9" t="s">
        <v>41</v>
      </c>
      <c r="W25" s="10" t="s">
        <v>5</v>
      </c>
      <c r="X25" s="8" t="s">
        <v>43</v>
      </c>
      <c r="Y25" s="8" t="s">
        <v>42</v>
      </c>
      <c r="Z25" s="11" t="s">
        <v>51</v>
      </c>
      <c r="AA25" s="11" t="s">
        <v>46</v>
      </c>
    </row>
    <row r="26" spans="1:28" s="12" customFormat="1" ht="17.25" thickBot="1" x14ac:dyDescent="0.35">
      <c r="A26" s="13">
        <v>1</v>
      </c>
      <c r="B26" s="13">
        <v>2</v>
      </c>
      <c r="C26" s="13">
        <v>3</v>
      </c>
      <c r="D26" s="13">
        <v>4</v>
      </c>
      <c r="E26" s="14">
        <v>5</v>
      </c>
      <c r="F26" s="14">
        <v>6</v>
      </c>
      <c r="G26" s="14">
        <v>7</v>
      </c>
      <c r="H26" s="14">
        <v>8</v>
      </c>
      <c r="I26" s="14">
        <v>9</v>
      </c>
      <c r="J26" s="13">
        <v>10</v>
      </c>
      <c r="K26" s="13">
        <v>11</v>
      </c>
      <c r="L26" s="13">
        <v>12</v>
      </c>
      <c r="M26" s="15">
        <v>13</v>
      </c>
      <c r="N26" s="15">
        <v>14</v>
      </c>
      <c r="O26" s="15">
        <v>12</v>
      </c>
      <c r="P26" s="15">
        <v>13</v>
      </c>
      <c r="Q26" s="13">
        <v>14</v>
      </c>
      <c r="R26" s="13">
        <v>15</v>
      </c>
      <c r="S26" s="13" t="s">
        <v>53</v>
      </c>
      <c r="T26" s="13" t="s">
        <v>54</v>
      </c>
      <c r="U26" s="13" t="s">
        <v>55</v>
      </c>
      <c r="V26" s="13" t="s">
        <v>56</v>
      </c>
      <c r="W26" s="13">
        <v>20</v>
      </c>
      <c r="X26" s="13" t="s">
        <v>57</v>
      </c>
      <c r="Y26" s="13" t="s">
        <v>58</v>
      </c>
      <c r="Z26" s="13" t="s">
        <v>59</v>
      </c>
      <c r="AA26" s="13" t="s">
        <v>60</v>
      </c>
    </row>
    <row r="27" spans="1:28" s="12" customFormat="1" ht="15.75" customHeight="1" thickBot="1" x14ac:dyDescent="0.35">
      <c r="A27" s="101" t="s">
        <v>32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3"/>
    </row>
    <row r="28" spans="1:28" s="12" customFormat="1" ht="17.25" thickBot="1" x14ac:dyDescent="0.35">
      <c r="A28" s="16" t="s">
        <v>6</v>
      </c>
      <c r="B28" s="17" t="s">
        <v>33</v>
      </c>
      <c r="C28" s="18" t="s">
        <v>20</v>
      </c>
      <c r="D28" s="19">
        <f>ROUND(E28*0.5,0)</f>
        <v>25</v>
      </c>
      <c r="E28" s="20">
        <v>50</v>
      </c>
      <c r="F28" s="20">
        <v>40</v>
      </c>
      <c r="G28" s="21">
        <f>ROUND(H28*0.7,0)</f>
        <v>0</v>
      </c>
      <c r="H28" s="22">
        <v>0</v>
      </c>
      <c r="I28" s="22">
        <v>0</v>
      </c>
      <c r="J28" s="23"/>
      <c r="K28" s="23"/>
      <c r="L28" s="23"/>
      <c r="M28" s="20"/>
      <c r="N28" s="20"/>
      <c r="O28" s="24"/>
      <c r="P28" s="24"/>
      <c r="Q28" s="23"/>
      <c r="R28" s="73">
        <v>2848.87</v>
      </c>
      <c r="S28" s="74">
        <f>ROUND(M28*R28,2)</f>
        <v>0</v>
      </c>
      <c r="T28" s="74">
        <f>ROUND(R28*N28,0)</f>
        <v>0</v>
      </c>
      <c r="U28" s="75">
        <f>ROUND(R28*O28,2)</f>
        <v>0</v>
      </c>
      <c r="V28" s="75">
        <f>ROUND(R28*P28,0)</f>
        <v>0</v>
      </c>
      <c r="W28" s="76"/>
      <c r="X28" s="74">
        <f>ROUND(S28+(S28*W28),2)</f>
        <v>0</v>
      </c>
      <c r="Y28" s="74">
        <f>ROUND(T28+(T28*W28),2)</f>
        <v>0</v>
      </c>
      <c r="Z28" s="77">
        <f>ROUND(U28+(U28*W28),2)</f>
        <v>0</v>
      </c>
      <c r="AA28" s="77">
        <f>ROUND(V28+V28*W28,2)</f>
        <v>0</v>
      </c>
    </row>
    <row r="29" spans="1:28" s="12" customFormat="1" ht="17.25" thickBot="1" x14ac:dyDescent="0.35">
      <c r="A29" s="49"/>
      <c r="B29" s="50"/>
      <c r="C29" s="50"/>
      <c r="D29" s="50"/>
      <c r="E29" s="51"/>
      <c r="F29" s="51"/>
      <c r="G29" s="51"/>
      <c r="H29" s="52"/>
      <c r="I29" s="52"/>
      <c r="J29" s="53"/>
      <c r="K29" s="54"/>
      <c r="L29" s="53"/>
      <c r="M29" s="53"/>
      <c r="N29" s="53"/>
      <c r="O29" s="55"/>
      <c r="P29" s="55"/>
      <c r="Q29" s="55"/>
      <c r="R29" s="56" t="s">
        <v>64</v>
      </c>
      <c r="S29" s="57">
        <f>SUM(S28)</f>
        <v>0</v>
      </c>
      <c r="T29" s="57">
        <f t="shared" ref="T29:V29" si="10">SUM(T28)</f>
        <v>0</v>
      </c>
      <c r="U29" s="57">
        <f t="shared" si="10"/>
        <v>0</v>
      </c>
      <c r="V29" s="57">
        <f t="shared" si="10"/>
        <v>0</v>
      </c>
      <c r="W29" s="58"/>
      <c r="X29" s="59">
        <f>SUM(X28)</f>
        <v>0</v>
      </c>
      <c r="Y29" s="59">
        <f t="shared" ref="Y29:AA29" si="11">SUM(Y28)</f>
        <v>0</v>
      </c>
      <c r="Z29" s="59">
        <f t="shared" si="11"/>
        <v>0</v>
      </c>
      <c r="AA29" s="59">
        <f t="shared" si="11"/>
        <v>0</v>
      </c>
    </row>
    <row r="30" spans="1:28" s="12" customFormat="1" ht="15" customHeight="1" x14ac:dyDescent="0.3">
      <c r="A30" s="49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61"/>
      <c r="P30" s="61"/>
      <c r="Q30" s="55"/>
      <c r="R30" s="55"/>
      <c r="S30" s="62"/>
      <c r="T30" s="62"/>
      <c r="U30" s="63"/>
      <c r="V30" s="63"/>
      <c r="W30" s="63"/>
      <c r="X30" s="64"/>
      <c r="Y30" s="64"/>
      <c r="Z30" s="65"/>
      <c r="AA30" s="65"/>
    </row>
    <row r="31" spans="1:28" s="12" customFormat="1" ht="17.25" thickBot="1" x14ac:dyDescent="0.35"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</row>
    <row r="32" spans="1:28" s="12" customFormat="1" ht="17.25" thickBot="1" x14ac:dyDescent="0.35"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P32" s="104" t="str">
        <f>A27</f>
        <v>PAKIET 2</v>
      </c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6"/>
    </row>
    <row r="33" spans="2:27" s="12" customFormat="1" ht="16.5" x14ac:dyDescent="0.3"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P33" s="100" t="s">
        <v>38</v>
      </c>
      <c r="Q33" s="100"/>
      <c r="R33" s="100" t="s">
        <v>39</v>
      </c>
      <c r="S33" s="100"/>
      <c r="T33" s="95" t="s">
        <v>37</v>
      </c>
      <c r="U33" s="96"/>
      <c r="V33" s="100" t="s">
        <v>36</v>
      </c>
      <c r="W33" s="100"/>
      <c r="X33" s="95" t="s">
        <v>21</v>
      </c>
      <c r="Y33" s="96"/>
      <c r="Z33" s="95" t="s">
        <v>22</v>
      </c>
      <c r="AA33" s="96"/>
    </row>
    <row r="34" spans="2:27" s="12" customFormat="1" ht="16.5" x14ac:dyDescent="0.3"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P34" s="69" t="s">
        <v>23</v>
      </c>
      <c r="Q34" s="70" t="s">
        <v>24</v>
      </c>
      <c r="R34" s="69" t="s">
        <v>23</v>
      </c>
      <c r="S34" s="70" t="s">
        <v>24</v>
      </c>
      <c r="T34" s="69" t="s">
        <v>23</v>
      </c>
      <c r="U34" s="70" t="s">
        <v>24</v>
      </c>
      <c r="V34" s="69" t="s">
        <v>23</v>
      </c>
      <c r="W34" s="70" t="s">
        <v>24</v>
      </c>
      <c r="X34" s="69" t="s">
        <v>23</v>
      </c>
      <c r="Y34" s="70" t="s">
        <v>24</v>
      </c>
      <c r="Z34" s="69" t="s">
        <v>23</v>
      </c>
      <c r="AA34" s="70" t="s">
        <v>24</v>
      </c>
    </row>
    <row r="35" spans="2:27" s="12" customFormat="1" ht="16.5" x14ac:dyDescent="0.3">
      <c r="P35" s="71">
        <f>S29</f>
        <v>0</v>
      </c>
      <c r="Q35" s="72">
        <f>U29</f>
        <v>0</v>
      </c>
      <c r="R35" s="71">
        <f>X29</f>
        <v>0</v>
      </c>
      <c r="S35" s="72">
        <f>Z29</f>
        <v>0</v>
      </c>
      <c r="T35" s="71">
        <f>T29</f>
        <v>0</v>
      </c>
      <c r="U35" s="72">
        <f>V29</f>
        <v>0</v>
      </c>
      <c r="V35" s="71">
        <f>Y29</f>
        <v>0</v>
      </c>
      <c r="W35" s="72">
        <f>AA29</f>
        <v>0</v>
      </c>
      <c r="X35" s="71">
        <f>P35+T35</f>
        <v>0</v>
      </c>
      <c r="Y35" s="72">
        <f>Q35+U35</f>
        <v>0</v>
      </c>
      <c r="Z35" s="71">
        <f>R35+V35</f>
        <v>0</v>
      </c>
      <c r="AA35" s="72">
        <f>S35+W35</f>
        <v>0</v>
      </c>
    </row>
    <row r="36" spans="2:27" s="12" customFormat="1" ht="16.5" x14ac:dyDescent="0.3">
      <c r="P36" s="97">
        <f>P35+Q35</f>
        <v>0</v>
      </c>
      <c r="Q36" s="97"/>
      <c r="R36" s="97">
        <f>R35+S35</f>
        <v>0</v>
      </c>
      <c r="S36" s="97"/>
      <c r="T36" s="98">
        <f>T35+U35</f>
        <v>0</v>
      </c>
      <c r="U36" s="99"/>
      <c r="V36" s="97">
        <f>V35+W35</f>
        <v>0</v>
      </c>
      <c r="W36" s="97"/>
      <c r="X36" s="98">
        <f>X35+Y35</f>
        <v>0</v>
      </c>
      <c r="Y36" s="99"/>
      <c r="Z36" s="98">
        <f>Z35+AA35</f>
        <v>0</v>
      </c>
      <c r="AA36" s="99"/>
    </row>
    <row r="37" spans="2:27" s="12" customFormat="1" ht="16.5" x14ac:dyDescent="0.3"/>
    <row r="38" spans="2:27" s="12" customFormat="1" ht="16.5" x14ac:dyDescent="0.3"/>
    <row r="39" spans="2:27" s="12" customFormat="1" ht="16.5" x14ac:dyDescent="0.3"/>
    <row r="40" spans="2:27" s="12" customFormat="1" ht="17.25" thickBot="1" x14ac:dyDescent="0.35"/>
    <row r="41" spans="2:27" s="12" customFormat="1" ht="16.5" x14ac:dyDescent="0.3">
      <c r="O41" s="109" t="s">
        <v>62</v>
      </c>
      <c r="P41" s="112" t="s">
        <v>61</v>
      </c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3"/>
    </row>
    <row r="42" spans="2:27" s="12" customFormat="1" ht="15" customHeight="1" x14ac:dyDescent="0.3">
      <c r="O42" s="110"/>
      <c r="P42" s="114" t="s">
        <v>38</v>
      </c>
      <c r="Q42" s="114"/>
      <c r="R42" s="114" t="s">
        <v>39</v>
      </c>
      <c r="S42" s="114"/>
      <c r="T42" s="114" t="s">
        <v>37</v>
      </c>
      <c r="U42" s="114"/>
      <c r="V42" s="114" t="s">
        <v>36</v>
      </c>
      <c r="W42" s="114"/>
      <c r="X42" s="114" t="s">
        <v>21</v>
      </c>
      <c r="Y42" s="114"/>
      <c r="Z42" s="114" t="s">
        <v>22</v>
      </c>
      <c r="AA42" s="115"/>
    </row>
    <row r="43" spans="2:27" s="12" customFormat="1" ht="15" customHeight="1" thickBot="1" x14ac:dyDescent="0.35">
      <c r="O43" s="111"/>
      <c r="P43" s="78" t="s">
        <v>23</v>
      </c>
      <c r="Q43" s="79" t="s">
        <v>24</v>
      </c>
      <c r="R43" s="78" t="s">
        <v>23</v>
      </c>
      <c r="S43" s="79" t="s">
        <v>24</v>
      </c>
      <c r="T43" s="78" t="s">
        <v>23</v>
      </c>
      <c r="U43" s="79" t="s">
        <v>24</v>
      </c>
      <c r="V43" s="78" t="s">
        <v>23</v>
      </c>
      <c r="W43" s="79" t="s">
        <v>24</v>
      </c>
      <c r="X43" s="78" t="s">
        <v>23</v>
      </c>
      <c r="Y43" s="79" t="s">
        <v>24</v>
      </c>
      <c r="Z43" s="78" t="s">
        <v>23</v>
      </c>
      <c r="AA43" s="80" t="s">
        <v>24</v>
      </c>
    </row>
    <row r="44" spans="2:27" s="12" customFormat="1" ht="16.5" x14ac:dyDescent="0.3">
      <c r="O44" s="81" t="s">
        <v>6</v>
      </c>
      <c r="P44" s="82">
        <f>P19</f>
        <v>0</v>
      </c>
      <c r="Q44" s="83">
        <f t="shared" ref="Q44:AA44" si="12">Q19</f>
        <v>0</v>
      </c>
      <c r="R44" s="82">
        <f t="shared" si="12"/>
        <v>0</v>
      </c>
      <c r="S44" s="83">
        <f t="shared" si="12"/>
        <v>0</v>
      </c>
      <c r="T44" s="82">
        <f t="shared" si="12"/>
        <v>0</v>
      </c>
      <c r="U44" s="83">
        <f t="shared" si="12"/>
        <v>0</v>
      </c>
      <c r="V44" s="82">
        <f t="shared" si="12"/>
        <v>0</v>
      </c>
      <c r="W44" s="83">
        <f t="shared" si="12"/>
        <v>0</v>
      </c>
      <c r="X44" s="82">
        <f t="shared" si="12"/>
        <v>0</v>
      </c>
      <c r="Y44" s="83">
        <f t="shared" si="12"/>
        <v>0</v>
      </c>
      <c r="Z44" s="82">
        <f t="shared" si="12"/>
        <v>0</v>
      </c>
      <c r="AA44" s="83">
        <f t="shared" si="12"/>
        <v>0</v>
      </c>
    </row>
    <row r="45" spans="2:27" s="12" customFormat="1" ht="17.25" thickBot="1" x14ac:dyDescent="0.35">
      <c r="O45" s="84" t="s">
        <v>9</v>
      </c>
      <c r="P45" s="85">
        <f>P35</f>
        <v>0</v>
      </c>
      <c r="Q45" s="86">
        <f t="shared" ref="Q45:AA45" si="13">Q35</f>
        <v>0</v>
      </c>
      <c r="R45" s="85">
        <f t="shared" si="13"/>
        <v>0</v>
      </c>
      <c r="S45" s="86">
        <f t="shared" si="13"/>
        <v>0</v>
      </c>
      <c r="T45" s="85">
        <f t="shared" si="13"/>
        <v>0</v>
      </c>
      <c r="U45" s="86">
        <f t="shared" si="13"/>
        <v>0</v>
      </c>
      <c r="V45" s="85">
        <f t="shared" si="13"/>
        <v>0</v>
      </c>
      <c r="W45" s="86">
        <f t="shared" si="13"/>
        <v>0</v>
      </c>
      <c r="X45" s="85">
        <f t="shared" si="13"/>
        <v>0</v>
      </c>
      <c r="Y45" s="86">
        <f t="shared" si="13"/>
        <v>0</v>
      </c>
      <c r="Z45" s="85">
        <f t="shared" si="13"/>
        <v>0</v>
      </c>
      <c r="AA45" s="86">
        <f t="shared" si="13"/>
        <v>0</v>
      </c>
    </row>
    <row r="46" spans="2:27" s="12" customFormat="1" ht="17.25" thickBot="1" x14ac:dyDescent="0.35">
      <c r="O46" s="56" t="s">
        <v>64</v>
      </c>
      <c r="P46" s="87">
        <f>SUM(P44:P45)</f>
        <v>0</v>
      </c>
      <c r="Q46" s="87">
        <f t="shared" ref="Q46:AA46" si="14">SUM(Q44:Q45)</f>
        <v>0</v>
      </c>
      <c r="R46" s="87">
        <f t="shared" si="14"/>
        <v>0</v>
      </c>
      <c r="S46" s="87">
        <f t="shared" si="14"/>
        <v>0</v>
      </c>
      <c r="T46" s="87">
        <f t="shared" si="14"/>
        <v>0</v>
      </c>
      <c r="U46" s="87">
        <f t="shared" si="14"/>
        <v>0</v>
      </c>
      <c r="V46" s="87">
        <f t="shared" si="14"/>
        <v>0</v>
      </c>
      <c r="W46" s="87">
        <f t="shared" si="14"/>
        <v>0</v>
      </c>
      <c r="X46" s="87">
        <f t="shared" si="14"/>
        <v>0</v>
      </c>
      <c r="Y46" s="87">
        <f t="shared" si="14"/>
        <v>0</v>
      </c>
      <c r="Z46" s="87">
        <f t="shared" si="14"/>
        <v>0</v>
      </c>
      <c r="AA46" s="88">
        <f t="shared" si="14"/>
        <v>0</v>
      </c>
    </row>
    <row r="47" spans="2:27" s="12" customFormat="1" ht="26.25" thickBot="1" x14ac:dyDescent="0.35">
      <c r="O47" s="89" t="s">
        <v>63</v>
      </c>
      <c r="P47" s="107">
        <f>SUM(P46:Q46)</f>
        <v>0</v>
      </c>
      <c r="Q47" s="107"/>
      <c r="R47" s="107">
        <f>SUM(R46:S46)</f>
        <v>0</v>
      </c>
      <c r="S47" s="107"/>
      <c r="T47" s="107">
        <f>SUM(T46:U46)</f>
        <v>0</v>
      </c>
      <c r="U47" s="107"/>
      <c r="V47" s="107">
        <f>SUM(V46:W46)</f>
        <v>0</v>
      </c>
      <c r="W47" s="107"/>
      <c r="X47" s="107">
        <f>SUM(X46:Y46)</f>
        <v>0</v>
      </c>
      <c r="Y47" s="107"/>
      <c r="Z47" s="107">
        <f>SUM(Z46:AA46)</f>
        <v>0</v>
      </c>
      <c r="AA47" s="108"/>
    </row>
    <row r="48" spans="2:27" s="12" customFormat="1" ht="16.5" x14ac:dyDescent="0.3">
      <c r="P48" s="90"/>
    </row>
    <row r="49" s="12" customFormat="1" ht="16.5" x14ac:dyDescent="0.3"/>
  </sheetData>
  <mergeCells count="46">
    <mergeCell ref="V47:W47"/>
    <mergeCell ref="X47:Y47"/>
    <mergeCell ref="Z47:AA47"/>
    <mergeCell ref="O41:O43"/>
    <mergeCell ref="P47:Q47"/>
    <mergeCell ref="R47:S47"/>
    <mergeCell ref="T47:U47"/>
    <mergeCell ref="P41:AA41"/>
    <mergeCell ref="P42:Q42"/>
    <mergeCell ref="R42:S42"/>
    <mergeCell ref="T42:U42"/>
    <mergeCell ref="V42:W42"/>
    <mergeCell ref="X42:Y42"/>
    <mergeCell ref="Z42:AA42"/>
    <mergeCell ref="A6:AA6"/>
    <mergeCell ref="P16:AA16"/>
    <mergeCell ref="P32:AA32"/>
    <mergeCell ref="P33:Q33"/>
    <mergeCell ref="R33:S33"/>
    <mergeCell ref="T33:U33"/>
    <mergeCell ref="V33:W33"/>
    <mergeCell ref="X33:Y33"/>
    <mergeCell ref="Z33:AA33"/>
    <mergeCell ref="A27:AA27"/>
    <mergeCell ref="P36:Q36"/>
    <mergeCell ref="R36:S36"/>
    <mergeCell ref="T36:U36"/>
    <mergeCell ref="V36:W36"/>
    <mergeCell ref="X36:Y36"/>
    <mergeCell ref="Z36:AA36"/>
    <mergeCell ref="B1:R1"/>
    <mergeCell ref="B18:J18"/>
    <mergeCell ref="B14:M14"/>
    <mergeCell ref="B30:N34"/>
    <mergeCell ref="Z17:AA17"/>
    <mergeCell ref="P20:Q20"/>
    <mergeCell ref="R20:S20"/>
    <mergeCell ref="T20:U20"/>
    <mergeCell ref="V20:W20"/>
    <mergeCell ref="X20:Y20"/>
    <mergeCell ref="Z20:AA20"/>
    <mergeCell ref="P17:Q17"/>
    <mergeCell ref="R17:S17"/>
    <mergeCell ref="T17:U17"/>
    <mergeCell ref="V17:W17"/>
    <mergeCell ref="X17:Y17"/>
  </mergeCells>
  <pageMargins left="0.23622047244094491" right="0.23622047244094491" top="0.38645833333333335" bottom="0.29812499999999997" header="0.19875000000000001" footer="0.31496062992125984"/>
  <pageSetup paperSize="9" scale="56" fitToWidth="2" orientation="portrait" horizontalDpi="4294967293" verticalDpi="4294967293" r:id="rId1"/>
  <headerFooter>
    <oddHeader>&amp;L106/PN/ZP/D/2024&amp;CFormularz asortymentowo-cenowy&amp;RZałącznik nr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FAC 106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Damian Piekielny</dc:creator>
  <cp:lastModifiedBy>Maria Dyl-Niedźwiecka</cp:lastModifiedBy>
  <cp:lastPrinted>2024-06-10T07:37:59Z</cp:lastPrinted>
  <dcterms:created xsi:type="dcterms:W3CDTF">2015-06-05T18:17:20Z</dcterms:created>
  <dcterms:modified xsi:type="dcterms:W3CDTF">2024-06-13T06:57:28Z</dcterms:modified>
</cp:coreProperties>
</file>