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1355" windowHeight="9090" activeTab="0"/>
  </bookViews>
  <sheets>
    <sheet name="zał. nr 1 do oferty" sheetId="1" r:id="rId1"/>
    <sheet name="Arkusz1" sheetId="2" r:id="rId2"/>
  </sheets>
  <definedNames>
    <definedName name="_xlnm.Print_Area" localSheetId="0">'zał. nr 1 do oferty'!$A$1:$J$195</definedName>
    <definedName name="_xlnm.Print_Titles" localSheetId="0">'zał. nr 1 do oferty'!$3:$3</definedName>
  </definedNames>
  <calcPr fullCalcOnLoad="1"/>
</workbook>
</file>

<file path=xl/sharedStrings.xml><?xml version="1.0" encoding="utf-8"?>
<sst xmlns="http://schemas.openxmlformats.org/spreadsheetml/2006/main" count="486" uniqueCount="230">
  <si>
    <t>Pakiet 15    
Zestaw zawiera klej tkankowy oraz niezbędne akcesoria do przygotowania i podania preparatu oraz broszury producenta w języku polskim - co najmniej w formie papierowej ,zawierające szczegółowy opis materiału i opis techniki przygotowania materiału.</t>
  </si>
  <si>
    <t>Śruba kotwicowa kaniulowana do stożka rotatorów wykonana z PEEK o śr. 5,5mm i śr. 6,5mm na jednorazowym sterylnym wprowadzaczu, z trokarem zaopatrzona w podwójną nić nr 2 o wytrzymałości na zerwanie15kg</t>
  </si>
  <si>
    <t>Sterylna śruba kotwicowa bezwęzłowa do stożka rotatorów wykonana z PEEK o śr. 5,5 x 19,4mm, umożliwia napięcie z siłą 310N (+/-50N), nici kotwic bliższego rzędu w technice 2-rzędowej</t>
  </si>
  <si>
    <t>Sterylna kotwica niciowa, do zaopatrywania niestabilności barku, wykonana z polyestru, średnica 1.4mm, na sterylnym podajniku, zaopatrzona w jedną nić, stosowana przy użyciu celowników prostych lub kątowych z końcówką zabezpieczająca przed niekontrolowanym przesunięciem się celownika. Szerokość kotwicy po implantacji w kanale, minimum 3.0mm. Głębokość kanału na poziomie 21mm (+/-1mm), uzyskiwana za pomocą wiertła z ogranicznikiem głębokości.</t>
  </si>
  <si>
    <t>Sterylna kotwica niciowa, do zaopatrywania stożka rotatorów i niestabilności barku, wykonana z polyestru, średnica 2.3mm, na sterylnym podajniku, zaopatrzona w dwie różnokolorowe nici, stosowana przy użyciu celowników prostych lub kątowych z końcówką zabezpieczającą przed niekontrolowanym przesunięciem się celownika. Szerokość kotwicy po implantacji w kanale, minimum 4.0mm.  Głębokość kanału na poziomie 21mm (+/- 0,5mm), uzyskiwana za pomocą wiertła z ogranicznikiem głębokości.</t>
  </si>
  <si>
    <t>Sterylna kotwica niciowa, do zaopatrywania stożka rotatorów i niestabilności barku, wykonana z polyestru, średnica 2.3mm, na sterylnym podajniku, zaopatrzona w trzy różnokolorowe, wzmocnione nici, stosowana przy użyciu celowników prostych lub kątowych z końcówką zabezpieczająca przed niekontrolowanym przesunięciem się celownika. Szerokość kotwicy po implantacji w kanale, minimum 4.0mm. Głębokość kanału na poziomie 21mm (+/- 0,5mm),  uzyskiwana za pomocą wiertła, lub startera z ogranicznikiem głębokości.</t>
  </si>
  <si>
    <r>
      <t xml:space="preserve">Mikropiłka oscylacyjna o szerokości krawędzi tnącej ostrza 9,0mm; grubości materiału ostrza 0,38mm; grubości cięcia krawędzi tnącej ostrza 0,38mm; </t>
    </r>
    <r>
      <rPr>
        <b/>
        <sz val="10"/>
        <rFont val="Garamond"/>
        <family val="1"/>
      </rPr>
      <t>dostęp do dwóch</t>
    </r>
    <r>
      <rPr>
        <sz val="10"/>
        <color indexed="12"/>
        <rFont val="Garamond"/>
        <family val="1"/>
      </rPr>
      <t xml:space="preserve"> </t>
    </r>
    <r>
      <rPr>
        <b/>
        <sz val="10"/>
        <rFont val="Garamond"/>
        <family val="1"/>
      </rPr>
      <t>max. głębokości cięcia ostrza 18,5mm i 31,0mm</t>
    </r>
    <r>
      <rPr>
        <sz val="10"/>
        <rFont val="Garamond"/>
        <family val="1"/>
      </rPr>
      <t>; piłka kompatybilna z nasadką piły oscylacyjnej Stryker 4100-400-000</t>
    </r>
  </si>
  <si>
    <t xml:space="preserve">Klamry stalowe waryzujące do osteotomii podstawy palucha o szerokości 8 i 10mm z kątem 26 i  90 stopni (dostęp do 4 rozmiarów). System nie wymaga rozwiercania kości. </t>
  </si>
  <si>
    <t>Sterylny system implantów do rekonstrukcji artroskopowej ACL - BTB, PCL (cała procedura endoskopowa):
Skład systemu:
a)  śruba interferencyjna - mocowanie piszczelowe.
b) system mocowania udowego</t>
  </si>
  <si>
    <t>Mocowanie piszczelowe: 
Sterylna śruba tytanowa, kaniulowana, dostęp do 7 średnic od 7mm do 13mm, dostęp do długości w zakresie od 20 do 40mm ze skokiem co 5 mm, dostęp do dwóch kaniulacji 1,5mm i 2,0mm;</t>
  </si>
  <si>
    <t xml:space="preserve">poz. 2 </t>
  </si>
  <si>
    <t xml:space="preserve">Śruba interferencyjna biowchłanialna PLLA-HA lub z materiału PEEK dostęp do 6 średnic w zakresie od 6 do 12mm  i 4 długości w zakresie 20 - 35mm </t>
  </si>
  <si>
    <t xml:space="preserve">Gładka taśma chirurgiczna, która w porównaniu z tradycyjną nicią chirurgiczną nr 2 daje o 75% większy kontakt między ścięgnem a kością, jednocześnie oferując istotnie niższy poziom bardziej równomiernie rozłożonego nacisku. Do zabiegów bezwęzłowych, jak i do zbiegów wymagających wiązania węzła.  Sterylna, pakowana pojedyńczo, w opakowaniach zbiorczych po 6 szt. </t>
  </si>
  <si>
    <t>poz.7</t>
  </si>
  <si>
    <r>
      <t xml:space="preserve">Pakiet 4     
Wykonawca zobowiązany jest do udostępnienia </t>
    </r>
    <r>
      <rPr>
        <b/>
        <sz val="10"/>
        <color indexed="14"/>
        <rFont val="Garamond"/>
        <family val="1"/>
      </rPr>
      <t xml:space="preserve">na czas trwania umowy: </t>
    </r>
    <r>
      <rPr>
        <b/>
        <sz val="10"/>
        <rFont val="Garamond"/>
        <family val="1"/>
      </rPr>
      <t>kompletnego</t>
    </r>
    <r>
      <rPr>
        <b/>
        <sz val="10"/>
        <color indexed="40"/>
        <rFont val="Garamond"/>
        <family val="1"/>
      </rPr>
      <t xml:space="preserve"> </t>
    </r>
    <r>
      <rPr>
        <b/>
        <sz val="10"/>
        <rFont val="Garamond"/>
        <family val="1"/>
      </rPr>
      <t>instrumentarium (w tym wiertarkę,   inne akcesoria i urządzenia) oraz pełnej rozmiarówki oferowanych implantów, umożliwiających zaimplantowanie systemu. Wykonawca jest zobowiązany do dostarczenia broszury producenta - w formie papierowej i elektronicznej zawierającej opis instrumentów, technikę operacyjną i opis implantów.</t>
    </r>
  </si>
  <si>
    <r>
      <t xml:space="preserve">Pakiet 16    
Wykonawca zobowiązany jest do udostępnienia </t>
    </r>
    <r>
      <rPr>
        <b/>
        <sz val="10"/>
        <color indexed="14"/>
        <rFont val="Garamond"/>
        <family val="1"/>
      </rPr>
      <t xml:space="preserve">na czas trwania umowy: </t>
    </r>
    <r>
      <rPr>
        <b/>
        <sz val="10"/>
        <rFont val="Garamond"/>
        <family val="1"/>
      </rPr>
      <t>kompletnego</t>
    </r>
    <r>
      <rPr>
        <b/>
        <sz val="10"/>
        <color indexed="40"/>
        <rFont val="Garamond"/>
        <family val="1"/>
      </rPr>
      <t xml:space="preserve"> </t>
    </r>
    <r>
      <rPr>
        <b/>
        <sz val="10"/>
        <rFont val="Garamond"/>
        <family val="1"/>
      </rPr>
      <t>instrumentarium (w tym kompletny uchwyt narzędzia do artroskopowego przeszywania tkanek miękkich, wielorazowe igły do artroskopowego przeszywacza tkanek o zagięciu 45 st. w lewo, i w prawo, jak i inne akcesoria i urządzenia niezbędne do implantacji produktów) oraz pełnej rozmiarówki oferowanych implantów, umożliwiających zaimplantowanie systemu. Wykonawca jest zobowiązany do dostarczenia broszury producenta - w formie papierowej i elektronicznej zawierającej opis instrumentów, technikę operacyjną i opis implantów.</t>
    </r>
  </si>
  <si>
    <r>
      <t xml:space="preserve">Pakiet 10    
Wykonawca zobowiązany jest do udostępnienia </t>
    </r>
    <r>
      <rPr>
        <b/>
        <sz val="10"/>
        <color indexed="8"/>
        <rFont val="Garamond"/>
        <family val="1"/>
      </rPr>
      <t>na czas trwania umowy: k</t>
    </r>
    <r>
      <rPr>
        <b/>
        <sz val="10"/>
        <rFont val="Garamond"/>
        <family val="1"/>
      </rPr>
      <t>ompletnego instrumentarium,  oraz pełnej rozmiarówki oferowanych implantów i innych akcesoriów i urządzeń umożliwiających zaimplantowanie systemu. Wykonawca jest zobowiązany do dostarczenia ( przy pierwszej dostawie) broszury producenta - w formie papierowej i elektronicznej zawierającej opis instrumentów, technikę operacyjną i opis implantów.</t>
    </r>
  </si>
  <si>
    <r>
      <t>Pakiet 11    
Wykonawca zobowiązany jest do udostępnien</t>
    </r>
    <r>
      <rPr>
        <b/>
        <sz val="10"/>
        <color indexed="8"/>
        <rFont val="Garamond"/>
        <family val="1"/>
      </rPr>
      <t>ia na czas trwania umowy</t>
    </r>
    <r>
      <rPr>
        <b/>
        <sz val="10"/>
        <rFont val="Garamond"/>
        <family val="1"/>
      </rPr>
      <t>:  kompletnego instrumentarium,  oraz pełnej rozmiarówki oferowanych implantów i innych akcesoriów i urządzeń umożliwiających zaimplantowanie systemu. W</t>
    </r>
    <r>
      <rPr>
        <b/>
        <sz val="10"/>
        <color indexed="12"/>
        <rFont val="Garamond"/>
        <family val="1"/>
      </rPr>
      <t xml:space="preserve"> </t>
    </r>
    <r>
      <rPr>
        <b/>
        <sz val="10"/>
        <color indexed="8"/>
        <rFont val="Garamond"/>
        <family val="1"/>
      </rPr>
      <t>składzie instrumentarium musi być celownik do rozwiercania kanału piszczelowego do rekonstrukcji więzadła krzyżowego tylnego. Wykonawca jest zobowiązany do dostarcz</t>
    </r>
    <r>
      <rPr>
        <b/>
        <sz val="10"/>
        <rFont val="Garamond"/>
        <family val="1"/>
      </rPr>
      <t>enia (przy pierwszej dostawie) broszury producenta - w formie papierowej i elektronicznej zawierającej opis instrumentów, technikę operacyjną i opis implantów.</t>
    </r>
  </si>
  <si>
    <r>
      <t xml:space="preserve">Pakiet 12   
Wykonawca zobowiązany jest do udostępnienia </t>
    </r>
    <r>
      <rPr>
        <b/>
        <sz val="10"/>
        <color indexed="8"/>
        <rFont val="Garamond"/>
        <family val="1"/>
      </rPr>
      <t>na czas trwania umowy: k</t>
    </r>
    <r>
      <rPr>
        <b/>
        <sz val="10"/>
        <rFont val="Garamond"/>
        <family val="1"/>
      </rPr>
      <t>ompletnego instrumentarium, oraz pełnej rozmiarówki oferowanych implantów i innych akcesoriów i urządzeń umożliwiających zaimplantowanie systemu. Wykonawca jest zobowiązany do dostarczenia ( przy pierwszej dostawie) broszury producenta - w formie papierowej i elektronicznej zawierającej opis instrumentów, technikę operacyjną i opis implantów.</t>
    </r>
  </si>
  <si>
    <r>
      <t>Pakiet 13    
Wykonawca zobowiązany jest do udostępnien</t>
    </r>
    <r>
      <rPr>
        <b/>
        <sz val="10"/>
        <color indexed="8"/>
        <rFont val="Garamond"/>
        <family val="1"/>
      </rPr>
      <t>ia na czas trwania umowy</t>
    </r>
    <r>
      <rPr>
        <b/>
        <sz val="10"/>
        <rFont val="Garamond"/>
        <family val="1"/>
      </rPr>
      <t>:  pełnej rozmiarówki oferowanych implantów i innych akcesoriów i urządzeń umożliwiających zaimplantowanie systemu. W zestawie</t>
    </r>
    <r>
      <rPr>
        <b/>
        <sz val="10"/>
        <color indexed="8"/>
        <rFont val="Garamond"/>
        <family val="1"/>
      </rPr>
      <t xml:space="preserve"> musi być dołączone kompatybilne instrumentarium przystosowane do wielokrotnej stetylizacji.  Zestaw zawiera cztery rozmiary osteotomów o szerokościach: 10mm, 15mm, 20mm, 25mm, oraz dwa dystraktory i miarkę do pomiaru szczeliny osteotomii co pozwala na śródoperacyjny wybór sposobu otwarcia szczeliny osteotomijnej. W komplecie pręty osiujące: piszczelowy oraz udowy, umożliwiające kontrolę osi kończyny podczas zabiegu.  Wykonawca jest zobowiązany do dostarcz</t>
    </r>
    <r>
      <rPr>
        <b/>
        <sz val="10"/>
        <rFont val="Garamond"/>
        <family val="1"/>
      </rPr>
      <t>enia (przy pierwszej dostawie) broszury producenta - w formie papierowej i elektronicznej zawierającej opis instrumentów, technikę operacyjną i opis implantów.</t>
    </r>
  </si>
  <si>
    <t xml:space="preserve">Tytanowa śruba korowa samogwintująca 4,5 mm, średnica głowy śruby 8.0mm. Dostęp do wszystkich długości w zakresie: 18mm-76mm, do długości 72 mm  z przeskokiem co 2 mm. Gniazdo sześciokątne 3.5mm. </t>
  </si>
  <si>
    <t xml:space="preserve">Tytanowa śruba-spacer blokowana o średnicy 5 mm. </t>
  </si>
  <si>
    <t xml:space="preserve">poz. 1d </t>
  </si>
  <si>
    <t>poz. 1e</t>
  </si>
  <si>
    <t>Śruba korowa tytanowa ø 2.7 mm, dostęp do wszystkich długości 
w zakresie:  w zakresie:  10-40 mm ze skokiem co 2mm i od 40-70mm ze skokiem co 5mm</t>
  </si>
  <si>
    <t xml:space="preserve">poz. 3 </t>
  </si>
  <si>
    <t>poz.8</t>
  </si>
  <si>
    <t>System  tytanowych płyt do osteotomii piszczeli metodą HTO-LCO</t>
  </si>
  <si>
    <t>Membrana dwuwarstwowa, kolagenowa, biodegradowalna stosowana przy zabiegu do wypełnienia i napraw ubytków chrzęstnych, rekonstrukcji łąkotki kolanowej techniką owijania, z późniejszym podaniem aspiratu szpiku kostnego do miejsca uszkodzenia pomiędzy membranę a tkankę łąkotki. Kolagen typu I oraz III zastosowany do produkcji, pochodzenia wieprzowego. Warstwa dolna o luźnej strukturze włókien kolagenowych, warstwa górna o strukturze zbitej - oznaczona piktogramem. W zestawie aluminiowy szablon, ułatwiający odwzorowanie kształtu i rozmiaru ubytku. Rozmiar 2x3 cm</t>
  </si>
  <si>
    <t xml:space="preserve">System tytanowych implantów do mocowania więzadeł. Wkręty tytanowe korowe niskoprofilowe, gąbczaste niskoprofilowe, tytanowe podkładki z kolcami. </t>
  </si>
  <si>
    <r>
      <t>Pakiet 17
Wykonawca zobowiązany jest do udostępnienia</t>
    </r>
    <r>
      <rPr>
        <b/>
        <sz val="10"/>
        <color indexed="14"/>
        <rFont val="Garamond"/>
        <family val="1"/>
      </rPr>
      <t xml:space="preserve"> na czas trwania umowy:</t>
    </r>
    <r>
      <rPr>
        <b/>
        <sz val="10"/>
        <rFont val="Garamond"/>
        <family val="1"/>
      </rPr>
      <t xml:space="preserve"> kompletnego instrumentarium (wiertła, gwintowniki i wkrętaki) oraz pełnej rozmiarówki oferowanych  implantów umożliwiających zaimplantowanie systemu. Wykonawca jest zobowiązany do dostarczenia (przy pierwszej dostawie) broszury producenta - w formie papierowej i elektronicznej zawierającej opis instrumentów, technikę operacyjną i opis implantów.   
</t>
    </r>
  </si>
  <si>
    <t>Tytanowa podkładka z krótkimi i długimi kolcami dla oparcia w więzadle, z centralnie położonym otworem pod niskoprofilowy wkręt korowy lub gąbczasty. Dostęp dla obu podkładek do dwóch średnic 14 i 18 mm</t>
  </si>
  <si>
    <t>Śruby korowe tytanowe, niskoprofilowe ø 4.5 mm, dostęp do co najmniej 15 długości 
w zakresie : 25-60 mm</t>
  </si>
  <si>
    <r>
      <t xml:space="preserve">Tytanowy gwóźdź śródszpikowy udowy, kaniulowany. Dostęp do co najmniej 14 długości dla prawego i lewego gwoździa od 200-460 mm, ze skokiem co 20mm dostęp do co najmniej 6 średnic gwoździa w zakresie 9-15mm.  Możliwość zastosowania kompresji. Możliwość użycia śrub kondylarnych. 
</t>
    </r>
    <r>
      <rPr>
        <sz val="10"/>
        <color indexed="12"/>
        <rFont val="Garamond"/>
        <family val="1"/>
      </rPr>
      <t>dopuszczono złożenie oferty na system z gwoździami o średnicy w zakresie 9-14mm, przy pozostałych parametrach bez zmian;</t>
    </r>
  </si>
  <si>
    <t>Śruby gąbczaste tytanowe, niskoprofilowe  ø 6.5 mm, dostęp do co najmniej 4 długości w zakresie: 25-40 mm,</t>
  </si>
  <si>
    <r>
      <t>Pakiet 6     
Wykonawca zobowiązany jest do udostępnienia</t>
    </r>
    <r>
      <rPr>
        <b/>
        <sz val="10"/>
        <color indexed="8"/>
        <rFont val="Garamond"/>
        <family val="1"/>
      </rPr>
      <t xml:space="preserve"> na czas trwania umowy</t>
    </r>
    <r>
      <rPr>
        <b/>
        <sz val="10"/>
        <rFont val="Garamond"/>
        <family val="1"/>
      </rPr>
      <t>:  kompletnego instrumentarium, pełnej rozmiarówki oferowanych implantów i innych akcesoriów i urządzeń umożliwiających zaimplantowanie systemu. W</t>
    </r>
    <r>
      <rPr>
        <b/>
        <sz val="10"/>
        <color indexed="12"/>
        <rFont val="Garamond"/>
        <family val="1"/>
      </rPr>
      <t xml:space="preserve"> </t>
    </r>
    <r>
      <rPr>
        <b/>
        <sz val="10"/>
        <color indexed="8"/>
        <rFont val="Garamond"/>
        <family val="1"/>
      </rPr>
      <t>składzie instrumentarium musi być elastyczny celownik do rozwiercania kanału udowego. Wykonawca jest zobowiązany do dostarczenia (przy pierwszej dostawie) broszury producenta - w formie papierowe</t>
    </r>
    <r>
      <rPr>
        <b/>
        <sz val="10"/>
        <rFont val="Garamond"/>
        <family val="1"/>
      </rPr>
      <t>j i elektronicznej zawierającej opis instrumentów, technikę operacyjną i opis implantów.</t>
    </r>
  </si>
  <si>
    <t xml:space="preserve">Sterylny system do stabilizacji kości udowej - gwóźdź śródszpikowy zakładany z rozwiercaniem kanału szpikowego, antegrade / retrograde. Wymagana sterylność podwójna: opakowanie zewnętrzne ofoliowane z widocznym oznakowaniem oraz opakowanie wewnętrzne wzmocnione, zapobiegające przypadkowemu otwarciu, oznakowane. </t>
  </si>
  <si>
    <t>miesiąc</t>
  </si>
  <si>
    <t xml:space="preserve">System sterylnych tytanowych elastycznych gwóździ śródszpikowych. Tytanowy elastyczny gwóźdź śródszpikowy dostęp do średnic 2.5 mm, 3.0mm, 3.5mm, 4.0mm. Długości gwoździ 300 - 440 mm
Wymagana sterylność podwójna: opakowanie zewnętrzne ofoliowane z widocznym oznakowaniem oraz opakowanie wewnętrzne wzmocnione, zapobiegające przypadkowemu otwarciu, oznakowane. </t>
  </si>
  <si>
    <r>
      <t>Śruba blokowana kobaltowa, ø 2.4 mm, z mocowaniem gwiazdowym, wieloosiowa,</t>
    </r>
    <r>
      <rPr>
        <sz val="10"/>
        <color indexed="8"/>
        <rFont val="Garamond"/>
        <family val="1"/>
      </rPr>
      <t xml:space="preserve"> dostęp do wszystkich długości w zakresie:10-38 mm ze skokiem co 2mm </t>
    </r>
  </si>
  <si>
    <r>
      <t>Ś</t>
    </r>
    <r>
      <rPr>
        <sz val="10"/>
        <color indexed="8"/>
        <rFont val="Garamond"/>
        <family val="1"/>
      </rPr>
      <t>ruba korowa tytanowa  ø 2.7 mm, dostęp do wszystkich długości w zakresie: 10-26 mm ze skokiem co 2mm</t>
    </r>
  </si>
  <si>
    <r>
      <t>System sterylnych tytanowych płytek anatomicznych do zespoleń</t>
    </r>
    <r>
      <rPr>
        <b/>
        <sz val="10"/>
        <color indexed="8"/>
        <rFont val="Garamond"/>
        <family val="1"/>
      </rPr>
      <t xml:space="preserve"> dalszej</t>
    </r>
    <r>
      <rPr>
        <b/>
        <sz val="10"/>
        <rFont val="Garamond"/>
        <family val="1"/>
      </rPr>
      <t xml:space="preserve"> części kości strzałkowej</t>
    </r>
  </si>
  <si>
    <t xml:space="preserve"> Mikrowkręt kompresyjny tytanowy o ø 1,8 mm, dostęp do wszystkich długości w zakresie: 10-18mm ze skokiem co 2mm. Gniazdo wkrętu krzyżakowe.</t>
  </si>
  <si>
    <t>Pakiet 8
Wykonawca jest zobowiązany do dostarczenia (przy pierwszej dostawie) broszury producenta - w formie papierowej i elektronicznej zawierającej opis materiału zespalającego.</t>
  </si>
  <si>
    <t>poz 2.e</t>
  </si>
  <si>
    <t>Pakiet 9
Wykonawca jest zobowiązany do dostarczenia (przy pierwszej dostawie) broszury producenta - w formie papierowej i elektronicznej zawierającej opis materiału.</t>
  </si>
  <si>
    <t>Mocowanie udowe - dostęp do następujących impalntów w zależności od rodzaju zabiegu: 
1. podłużna płytka typu endobutton z czterema otworami wykonana ze stopu tytanu pozwalająca na zawieszenie przeszczepu w kanale udowym. Wymaga się by płytka na trwałe była związana fabrycznie z pętlą plecioną poliestrową o wysokiej wytrzymałości min 1000N (bez węzła). Długość pętli od 15-60 mm.Skok pętli co 5 mm. Implant powinien zawierać dwie fabryczne nitki o grubościach #5 i #5 służące do przeciągnięcia i obrócenia implantu w kanale udowym;
2. płytki tytanowe na trwale związanej z podwójną pętlą w rozmiarach 20-60 mm skok co 5mm do więzadła właściwego rzepki;
3. płytka tytanowa typu endobutton wydłużony 20mm stanowiący nakładkę na endobutton służący do zabiegów rewizyjnych;
4. płytka tytanowa typu endobutton bez pętli umożliwiająca zawieszenie przeszczepu bezpośrednio na płytce w przypadku krótkiego kanału w kości udowej, otwarty z jednej strony w rozmiarach: 5,6,7,8, 9mm</t>
  </si>
  <si>
    <r>
      <t xml:space="preserve">Płyta do osteotomii piszczelowa bliższa przyśrodkowa 
</t>
    </r>
    <r>
      <rPr>
        <sz val="10"/>
        <rFont val="Garamond"/>
        <family val="1"/>
      </rPr>
      <t xml:space="preserve">Tytanowa płyta do osteotomii w obrębie bliższej nasady kości piszczelowej, zakładana od strony przyśrodkowej. Ilość otworów w trzonie płyty: 4, długość: 115 mm, szerokość: 16 mm, grubość: 3 mm. W części trzonowej i nasadowej otwory dwufunkcyjne kompresyjno-blokujące umożliwiające wprowadzenie śruby blokowanej 5 mm lub korowej 4,5 mm w zależności od potrzeb operatora. </t>
    </r>
  </si>
  <si>
    <t>Sterylne wiertło o średnicy 1,7-1,9mm</t>
  </si>
  <si>
    <t>Sterylne wiertło kaniulowane śr. 4.5mm</t>
  </si>
  <si>
    <t>Sterylny drut wiercący z oczkiem śr. 2.4mm</t>
  </si>
  <si>
    <t>Sterylny drut kierunkowy do śrub, opakowanie 5 sztuk</t>
  </si>
  <si>
    <t>Sterylny system implantów do rekonstrukcji artroskopowej ACL oraz zabiegu rewizyjnego (cała procedura endoskopowa):
Skład systemu:
a) system mocowania udowego
b) śruba interferencyjna - mocowanie piszczelowe.</t>
  </si>
  <si>
    <t xml:space="preserve">System tytanowych płytek dłoniowych. Śruby tytanowe korowe, blokowane   </t>
  </si>
  <si>
    <t>Sterylne kotwice barkowe. Wszystkie elementy sterylne. Wymagane opakowanie podwójne: opakowanie zewnętrzne z widocznym oznakowaniem oraz opakowanie wewnętrzne wzmocnione, zapobiegające przypadkowemu otwarciu, oznakowane. 
Dostęp do co najmniej następujących rodzajów kotwic barkowych:</t>
  </si>
  <si>
    <t>Sterylny system do szycia łąkotki z kontrolowanym dociskiem o składzie:
System dwóch podłużnych implantów niewchłanialnych z materiału PEEK połączonych nitką polietylenową, osadzonych na jednej igle. System zaopatrzony w samozaciskający się węzeł z kontrolowanym dociskiem. Jednorazowy wprowadzacz-aplikator o 3 zagięciach 0, 12, 27 stopni, na którym znajdują sie implanty połaczone nitką polietylenową, plecioną. System zaopatrzony w jednorazową kaniulę prowadzącą, chroniacą implanty przed uszkodzeniem podczas wprowadzania igły do stawu.</t>
  </si>
  <si>
    <t>Sterylny system do szycia łąkotki metodą ALL - INSIDE o składzie:
dwa implanty PEEK, połączone za pomocą polietylenowego, niewchłanialnego, wzmocnoinego szwu 2-0, szew posiada samozaciskowy węzeł, załadowane rzędowo w pojedyńczą, półotwartą, jednorazową igłę.</t>
  </si>
  <si>
    <t>System sterylnych tytanowych płyt ukształtowanych anatomicznie do stabilizacji dalszej nasady kości udowej</t>
  </si>
  <si>
    <t>System sterylnych tytanowych płyt ukształtowanych anatomicznie do stabilizacji bliższej nasady kości piszczelowej</t>
  </si>
  <si>
    <t>System sterylnych tytanowych płyt ukształtowanych anatomicznie do stabilizacji dalszej nasady kości piszczelowej</t>
  </si>
  <si>
    <t>System sterylnych tytanowych płyt ukształtowanych anatomicznie do stabilizacji bliższej nasady kości ramiennej</t>
  </si>
  <si>
    <t>Płyta ukształtowana anatomicznie do bliższej nasady kości ramiennej. Długość płyty z dostępem do co najmniej 5 rozmiarów. W części nasadowej płyty otwory gwintowane pod śruby blokowane i pod śruby gąbczaste (możliwość zastosowania techniki śruby ciągnącej). W trzonie płyty otwory standardowe pod śruby korowe i gwintowane pod śruby blokowane (ilość otworów adekwatna do wielkości płyty). Na całej długości płyty otwory do wprowadzenia drutów Kirschnera.</t>
  </si>
  <si>
    <t>System sterylnych tytanowych płytek anatomicznych do zespoleń kości stopy, śródstopia, kości piętowej</t>
  </si>
  <si>
    <t>System sterylnych tytanowych płytek anatomicznych o zmniejszonym nacisku do zespoleń złamań nasady dalszej kości ramieniowej i części bliższej kości łokciowej</t>
  </si>
  <si>
    <t>System sterylnych tytanowych płytek do zespoleń złamań nasady dalszej kości promieniowej</t>
  </si>
  <si>
    <t>System sterylnych tytanowych płytek prostych  do zespoleń  kości długich</t>
  </si>
  <si>
    <t>System sterylnych tytanowych płytek anatomicznych o zmniejszonym nacisku do zespoleń złamań obojczyka</t>
  </si>
  <si>
    <t>poz.5c</t>
  </si>
  <si>
    <t>poz.5d</t>
  </si>
  <si>
    <t>poz.3e</t>
  </si>
  <si>
    <t>poz.6b</t>
  </si>
  <si>
    <t>poz.6a</t>
  </si>
  <si>
    <t>poz.6c</t>
  </si>
  <si>
    <t xml:space="preserve">                     Skład jednego kąpletu:</t>
  </si>
  <si>
    <t>Lp.</t>
  </si>
  <si>
    <t>poz.1</t>
  </si>
  <si>
    <t>poz.2</t>
  </si>
  <si>
    <t>poz.3</t>
  </si>
  <si>
    <t>wartość brutto</t>
  </si>
  <si>
    <t>Opis przedmiotu zamówienia</t>
  </si>
  <si>
    <t>poz.4</t>
  </si>
  <si>
    <t>poz.5</t>
  </si>
  <si>
    <t>wartość pakietu</t>
  </si>
  <si>
    <t>poz.6</t>
  </si>
  <si>
    <t>szt.</t>
  </si>
  <si>
    <t>Śruba kompresyjna tytanowa, sterylna ø 6 mm</t>
  </si>
  <si>
    <t>poz.1a</t>
  </si>
  <si>
    <t xml:space="preserve">skład jednego kompletu: </t>
  </si>
  <si>
    <t>poz.1b</t>
  </si>
  <si>
    <t>poz.1c</t>
  </si>
  <si>
    <t>poz.1d</t>
  </si>
  <si>
    <t>poz.1e</t>
  </si>
  <si>
    <t>poz.2a</t>
  </si>
  <si>
    <t>poz.2b</t>
  </si>
  <si>
    <t>poz.2c</t>
  </si>
  <si>
    <t>kompl</t>
  </si>
  <si>
    <r>
      <t xml:space="preserve">śruba kondylarna </t>
    </r>
    <r>
      <rPr>
        <sz val="10"/>
        <color indexed="8"/>
        <rFont val="Garamond"/>
        <family val="1"/>
      </rPr>
      <t>dostęp do wszystkich długości w zakresie 40-120mm ze skokiem co 5mm (wymagane co najmniej 16 długości śrub)</t>
    </r>
  </si>
  <si>
    <t xml:space="preserve">Śruba kompresyjna tytanowa śr. 8mm </t>
  </si>
  <si>
    <t>poz.3d</t>
  </si>
  <si>
    <t>poz.2d</t>
  </si>
  <si>
    <t>poz. 3</t>
  </si>
  <si>
    <t>poz.3a</t>
  </si>
  <si>
    <t>poz.3b</t>
  </si>
  <si>
    <t>poz.3c</t>
  </si>
  <si>
    <t>Śruba kompresyjna tytanowa, ø 8 mm</t>
  </si>
  <si>
    <t>poz.1f</t>
  </si>
  <si>
    <t>poz.2e</t>
  </si>
  <si>
    <t>poz.2f</t>
  </si>
  <si>
    <t xml:space="preserve">                     skład jednego kompletu: </t>
  </si>
  <si>
    <t>poz.4a</t>
  </si>
  <si>
    <t>poz.4b</t>
  </si>
  <si>
    <t>poz.4c</t>
  </si>
  <si>
    <t>poz.4d</t>
  </si>
  <si>
    <t>poz.5a</t>
  </si>
  <si>
    <t>nazwa/ nr katalogowy dla wszystkich oferowanych wielkości</t>
  </si>
  <si>
    <t>nazwa producenta</t>
  </si>
  <si>
    <t xml:space="preserve">                     Skład jednego kompletu:</t>
  </si>
  <si>
    <t>poz.5b</t>
  </si>
  <si>
    <t>j.m.</t>
  </si>
  <si>
    <t>cena jednostkowa netto  wg j.m.</t>
  </si>
  <si>
    <t>wartość netto</t>
  </si>
  <si>
    <t xml:space="preserve">stawka 
 VAT </t>
  </si>
  <si>
    <t>ilość wg j.m.</t>
  </si>
  <si>
    <t xml:space="preserve">Zaślepka tytanowa sterylna, dł. 0 mm, 5mm, 10mm, 15mm </t>
  </si>
  <si>
    <r>
      <t xml:space="preserve">Pakiet 2      
Wykonawca zobowiązany jest do udostępnienia </t>
    </r>
    <r>
      <rPr>
        <b/>
        <sz val="10"/>
        <color indexed="14"/>
        <rFont val="Garamond"/>
        <family val="1"/>
      </rPr>
      <t xml:space="preserve">na czas wykonywania zabiegu </t>
    </r>
    <r>
      <rPr>
        <b/>
        <sz val="10"/>
        <rFont val="Garamond"/>
        <family val="1"/>
      </rPr>
      <t>dla każdego oferowanego systemu w poz. 1, 2, 3, 4, 5: kompletnego instrumentarium,  wiertarki  oraz pełnej rozmiarówki oferowanych implantów i innych akcesoriów i urządzeń umożliwiających zaimplantowanie systemu. Wykonawca jest zobowiązany do dostarczenia (przy pierwszej dostawie) broszury producenta - w formie papierowej i elektronicznej zawierającej opis instrumentów, technikę operacyjną i opis implantów.</t>
    </r>
  </si>
  <si>
    <t>komplet</t>
  </si>
  <si>
    <t>Śruba blokująca tytanowa, gwintowana na całej długości, sterylna, ø 4,5 mm, dł. 25-90 mm  ze skokiem co 5 mm (wymagany pełen zakres rozmiarowy śrub)</t>
  </si>
  <si>
    <t>Śruba blokująca tytanowa, gwintowana na 1/3 długości, sterylna, ø 4,5 mm, dł. 30-80 mm ze skokiem co 5 mm (wymagany pełen zakres rozmiarowy śrub)</t>
  </si>
  <si>
    <t xml:space="preserve">Gwóźdź do złamań końca bliższego uda  śródszpikowy, kaniulowany, blokowany, w co najmniej 10 rozmiarach: krótki 180mm, długi : 280-460mm, o kątach 125, 130, 135 st. Gwóźdź w cześci dalszej grubości 11mm.                          </t>
  </si>
  <si>
    <r>
      <t xml:space="preserve">Śruba doszyjkowa tytanowa </t>
    </r>
    <r>
      <rPr>
        <sz val="10"/>
        <color indexed="8"/>
        <rFont val="Garamond"/>
        <family val="1"/>
      </rPr>
      <t>średnica 11mm</t>
    </r>
    <r>
      <rPr>
        <sz val="10"/>
        <rFont val="Garamond"/>
        <family val="1"/>
      </rPr>
      <t xml:space="preserve">, </t>
    </r>
    <r>
      <rPr>
        <sz val="10"/>
        <color indexed="8"/>
        <rFont val="Garamond"/>
        <family val="1"/>
      </rPr>
      <t xml:space="preserve">we wszystkich </t>
    </r>
    <r>
      <rPr>
        <sz val="10"/>
        <rFont val="Garamond"/>
        <family val="1"/>
      </rPr>
      <t xml:space="preserve">rozmiarach w zakresie: od 70 do 120mm ze skokiem co 5mm </t>
    </r>
  </si>
  <si>
    <t xml:space="preserve">Tytanowy gwóźdź ramienny kaniulowany.  Dla każdej wymaganej średnicy dostęp do długości gwoździa w zakresie180-320 ze skokiem co 20mm. Średnice gwoździa - dostęp co najmniej następujących średnic: 7, 8, 9 mm. Możliwość kompresji. </t>
  </si>
  <si>
    <r>
      <t>Śruby tytanowe kaniulowane o ø 6.5 mm,</t>
    </r>
    <r>
      <rPr>
        <sz val="10"/>
        <color indexed="10"/>
        <rFont val="Garamond"/>
        <family val="1"/>
      </rPr>
      <t xml:space="preserve"> </t>
    </r>
    <r>
      <rPr>
        <sz val="10"/>
        <rFont val="Garamond"/>
        <family val="1"/>
      </rPr>
      <t xml:space="preserve">sterylne, częściowy gwint o długości 16 mm w zakresie długości 30-160 mm i gwint o długości 32 mm ze skokiem co 5mm;
</t>
    </r>
    <r>
      <rPr>
        <sz val="10"/>
        <color indexed="12"/>
        <rFont val="Garamond"/>
        <family val="1"/>
      </rPr>
      <t>dopuszczono śruby o gwincie częściowym o wymiarach: 16mm w zakresie długości 30-130mm i gwincie 32mm w zakresie długości 45-130mm ze skokiem co 5mm, przy pozostałych parametrach bez zmian;</t>
    </r>
  </si>
  <si>
    <t>Tytanowe płytki anatomiczne do zespoleń dalszej częsci kości strzałkowej. Pełen dostęp do co najmniej 5 rozmiarów płytek. W części nasadowej  i trzonie płytki otwory dla śrub korowych i blokowanych. Płytka z otworami pod tymczasową stabilizacje drutami Kirschnera .</t>
  </si>
  <si>
    <t>Klej tkankowy, przeznaczony do mocowania membran w stawie kolanowym (opisanych w pakiecie 14 – kompletny zestaw do przygotowania dwuskładnikowego fibrynowego kleju do tkanek. Składnik 1: koncentrat białek klejących, liofilizowany (fibrynogen ludzki 91mg/ml), do rozpuszczenia w roztworze aprotyniny (3000KIU/ml). Składnik 2: Trombina 500 j.m/ml . liofilizowana do rozpuszczenia w roztworze chlorku wapnia 40µmol/ml.</t>
  </si>
  <si>
    <t xml:space="preserve">Tytanowe płytki do zespoleń złamań nasady dalszej kości promieniowej,  dostęp do całego systemu płytek, co najmniej 3 rozmiary dla każdgo rodzaju płytki:
1.  prawe anatomiczne dłoniowe,
2.  lewe anatomiczne dłoniowe,
3. grzbietowe,
4. kolumnowe promieniowe
5. kolumnowe łokciowe, 
płytki z otworami do śrub korowych i blokowanych (ilość otworów adekwatna do wielkości i kształtu płytki ), z możliwością ustawienia kąta wprowadzenia śruby blokowanej w zakresie +/- 15°. </t>
  </si>
  <si>
    <r>
      <t>Tytanowe płytki anatomiczne prawe i lewe, do zespoleń kości stopy, śródstopia, kości piętowej. Dostęp do całego systemu płytek w pełnym zakresie roz</t>
    </r>
    <r>
      <rPr>
        <sz val="10"/>
        <color indexed="8"/>
        <rFont val="Garamond"/>
        <family val="1"/>
      </rPr>
      <t>miarowym.</t>
    </r>
    <r>
      <rPr>
        <sz val="10"/>
        <rFont val="Garamond"/>
        <family val="1"/>
      </rPr>
      <t xml:space="preserve">
płytki dostosowane do śrub o średnicy 2.7 i 3.5mm. Otwory do śrub korowych i blokowanych (ilość otworów adekwatna do wielkości i kształtu płytki ) z możliwością ustawienia kąta wprowadzenia śruby blokowanej w zakresie +/- 15°.</t>
    </r>
  </si>
  <si>
    <t>Tytanowa śruba blokująca ø 3,5 mm,z mocowaniem gwiazdowym, dostęp do wszystkich długości w zakresie: 14-95 mm ze skokiem ze skokiem od 14-60 mm co 2 mm a od 60-95 mm co 5mm</t>
  </si>
  <si>
    <t>Śruba kompresyjna tytanowa, sterylna kompatybilna z systemem</t>
  </si>
  <si>
    <t>Wynajęcie specjalistycznej szafy do przechowywania zaoferowanych implantów</t>
  </si>
  <si>
    <t>Tytanowa płyta ukształtowana anatomicznie do dalszej nasady kości udowej, boczna, dostępna płytka prawa/lewa. Długość płyty z dostępem do 7 rozmiarów w zakresie: 138 do 387 mm (+/-3mm) dla każdej płytki prawej i lewej. W części nasadowej płyty otwory gwintowane pod śruby blokowane i  pod śruby gąbczaste  (możliwość zastosowania techniki śruby ciągnącej). W trzonie płyty otwory standardowe pod śruby korowe  oraz otwory gwintowane pod śruby blokowane ( ilość otworów adekwatna do wielkości płyty w zakresie od 4-16 ze skokiem co 2 ).  Dodatkowe otwory do wprowadzenia drutów Kirschnera. Możliwość zastosowania przeziernego celownika.</t>
  </si>
  <si>
    <t>Płytka z  8 otworami wykonana ze stopu tytanu o kształcie prostokąta z zaokrąglonymi bokami o dł. 12mm na stałe połączona z grubą pętlą chroniącą przeszczep, z nici niewchłanialnej, pozwalającą na zawieszenie przeszczepu w kanale udowym  oraz z nici do przeciągnięcia implantu na zewnętrzną korówkę. Pętla do podciągnięcia przeszczepu musi posiadać możliwość redukcji długości pętli w zakresie 90 mm - 10  mm za pomocą jednej ręki. Implant wstępnie załadowany, ułatwiający założenie przeszczepu.</t>
  </si>
  <si>
    <t>Sterylny zestaw do szycia łąkotki z trzema implantami wykonanymi z PEEK, załadowane na jednorazowy aplikator z końcem uniesionym pod katem 15 st. Połączone mocną nitką w rozmiarze "0". Zestaw umo żliwiający wykonanie dwóch ciągłych szwów bez wychodzenia ze stawu.</t>
  </si>
  <si>
    <t>Sterylna nić pleciona, wykonana z materiału niewchłanialnego o rozmiarze "1", pokryta osłonką dla łatwiejszego przesuwania w urządzeniu. Nić posiada 3 oczka o wysokiej wytrzymałości. Pakowana każda pojedyńczo w opakowaniu zbiorczym zawierającym nie więcej niż 10 szt.</t>
  </si>
  <si>
    <t>Sterylna tytanowa śruba interferencyjna z miękkim nietraumatyzującym gwintem o ø 7, 8, 9 mm i długościach 20, 25, 30 mm dla każdej z średnic, z gniazdem heksagonalnym 3,5 mm, pakowana pojedyńczo.</t>
  </si>
  <si>
    <r>
      <t>Śruba blokowana tytanowa, ø 2.4 i 2.7 mm</t>
    </r>
    <r>
      <rPr>
        <sz val="10"/>
        <color indexed="8"/>
        <rFont val="Garamond"/>
        <family val="1"/>
      </rPr>
      <t>, dostęp do wszystkich długości
 w zakresie: 10-26 mm ze skokiem co 2mm</t>
    </r>
  </si>
  <si>
    <t xml:space="preserve">Sterylny system tytanowych gwoździ śródszpikowych do stabilizacji złamań końca bliższego uda. 
Komplet (gwóźdź, śruba główna, śruba dystalna, zaślepka, śruba kompresyjna)
Wymagana sterylność podwójna: opakowanie zewnętrzne ofoliowane z widocznym oznakowaniem oraz opakowanie wewnętrzne wzmocnione, zapobiegające przypadkowemu otwarciu, oznakowane. </t>
  </si>
  <si>
    <t>Sterylny system gowździ śródszpikowych do stabilizacji kości piszczelowej. Wymagana sterylność podwójna: opakowanie zewnętrzne ofoliowane z widocznym oznakowaniem oraz opakowani wewnętrzne wzmocnione, zapobiegające przypadkowemu otwarciu, oznakowane.</t>
  </si>
  <si>
    <t xml:space="preserve">Sterylny system tytanowych gwóździ kaniulowanych do stabilizacji kości ramiennej.  Wymagana sterylność podwójna: opakowanie zewnętrzne ofoliowane z widocznym oznakowaniem oraz opakowanie wewnętrzne wzmocnione, zapobiegające przypadkowemu otwarciu, oznakowane. </t>
  </si>
  <si>
    <t>poz.6d</t>
  </si>
  <si>
    <t>poz.6e</t>
  </si>
  <si>
    <t>Płytki dłoniowe tytanowe do leczenia złamań kości śródręcza i paliczków. System 1,7mm oraz 2,3 mm. Grubości dostepnych płytek : 0,55mm, 1,0mm, 1,3mm, 1,5mm. Dostęp do  wyboru sposród płytek :  proste, L, T, Y, Z, płytki jednoosiowe i równoległe. W każdej płytce otwory do śrub o średnicy 1,7 lub 2,3 ( ilość  i średnica otworów adekwatna do wielkości i grubości płytki.</t>
  </si>
  <si>
    <t xml:space="preserve">Śruby korowe tytanowe, do śrub ø 1.7 mm, dostęp do wszystkich długości 
w zakresie co najmniej: 5-16 mm ( wymagane 12 długości), 16-24mm skok co 2 mm, </t>
  </si>
  <si>
    <t>Śruby korowe tytanowe, do śrub ø 2.3 mm, dostęp do co najmniej15 długości w zakresie: 6-26 mm,</t>
  </si>
  <si>
    <t>Śruby blokujące tytanowe, do śrub ø 1.7 mm, dostęp do wszystkich długości w zakresie co najmniej: 5-16 mm ( wymagane 12 długości), 16-24mm skok co 2 mm</t>
  </si>
  <si>
    <t>Śruby blokujące tytanowe, do śrub ø 2.3 mm, dostęp do co najmniej 15 długości w zakresie:
  6-26 mm</t>
  </si>
  <si>
    <r>
      <t>Pakiet 5
Wykonawca zobowiązany jest do udostępnienia</t>
    </r>
    <r>
      <rPr>
        <b/>
        <sz val="10"/>
        <color indexed="14"/>
        <rFont val="Garamond"/>
        <family val="1"/>
      </rPr>
      <t xml:space="preserve"> na czas wykonywania zabiegu*:</t>
    </r>
    <r>
      <rPr>
        <b/>
        <sz val="10"/>
        <rFont val="Garamond"/>
        <family val="1"/>
      </rPr>
      <t xml:space="preserve"> kompletnego instrumentarium ( inne akcesoria i urządzenia) oraz pełnej rozmiarówki oferowanych  implantów umożliwiających zaimplantowanie systemu. Wykonawca jest zobowiązany do dostarczenia (przy pierwszej dostawie) broszury producenta - w formie papierowej i elektronicznej zawierającej opis instrumentów, technikę operacyjną i opis implantów.   
</t>
    </r>
    <r>
      <rPr>
        <b/>
        <sz val="10"/>
        <color indexed="14"/>
        <rFont val="Garamond"/>
        <family val="1"/>
      </rPr>
      <t>*Kryterium oceny: udostępnienie na czas trwania umowy</t>
    </r>
    <r>
      <rPr>
        <b/>
        <sz val="10"/>
        <rFont val="Garamond"/>
        <family val="1"/>
      </rPr>
      <t xml:space="preserve"> </t>
    </r>
  </si>
  <si>
    <t>Sterylna kotwica barkowa do mocowania tkanek miękkich do kości samogwintująca, tytanowa, wkręcana, o średnicy 2,8 mm zaopatrzona w jednorazowy podajnik i szew pleciony z rdzeniem z polietylenu.</t>
  </si>
  <si>
    <t>Sterylna kotwica barkowa do mocowania tkanek miękkich do kości samogwintująca, tytanowa, wkręcana, dostep do średnicy: 4,5mm, 5,5mm i 6,5 mm; zaopatrzona w jednorazowy podajnik i 2 lub 3 szwy plecione z rdzeniem z polietylenu.</t>
  </si>
  <si>
    <t>poz. 5</t>
  </si>
  <si>
    <t>Sterylna kotwica barkowa wykonana z plecionki poliestrowej. 
Dostęp do dwóch średnic: 1,7mm z pojedyńczą nicią nr 2 oraz 1,9 mm z podwójną nicią nr 1. Aplikator kotwicy  sygnalizujący dźwiękowo moment zakotwiczenia implantu.</t>
  </si>
  <si>
    <t>poz. 6</t>
  </si>
  <si>
    <t>op</t>
  </si>
  <si>
    <t xml:space="preserve">System mocowania udowego, dostęp do dwóch rodzajów implantów: 
a) podłużna płytka metalowa,  trwale bezwęzłowo związana z pętlą plecioną wykonaną z polietylenu o wysokiej wytrzymałości na zerwanie. Długość pętli od 15 do 50 mm ze skokiem co 5mm. Zaopatrzona w dwie nici umżliwiające obrócenie i zablokowanie implantu nad kością korową
b) podłużna płytka metalowa, bez pętli umożliwiająca zawieszenie przeszczepu bezpośrednio na płytce w przypadku krótkiego kanału w kości udowej, oraz płytka wydłużona, stanowiąca nakładkę na płytkę podstawową. </t>
  </si>
  <si>
    <t>Śruba interferencyjna wykonana ze stopu tytanowego dostęp do 4 średnic w zakresie 7-10mm i 3 długości w zakresie 20-30mm dla każdej średnicy.</t>
  </si>
  <si>
    <t>Śruba kotwicowa stożkowa do stabilizacji obrąbka 3mm na jednorazowym wprowadzaczu ze wzmocnioną polietylenową nicią nr 2 o wytrzymałości na zerwanie15kg</t>
  </si>
  <si>
    <r>
      <t xml:space="preserve">Śruba kotwicowa do stabilizacji obrąbka wykonana z PEEK o śr. 3,5mm na jednorazowym sterylnym wprowadzaczu zaopatrzona w podwójną nić nr </t>
    </r>
    <r>
      <rPr>
        <sz val="10"/>
        <color indexed="8"/>
        <rFont val="Garamond"/>
        <family val="1"/>
      </rPr>
      <t>2 o wytrzymałości na zerwanie15kg</t>
    </r>
  </si>
  <si>
    <r>
      <t>Śruba kotwicowa do stabilizacji obrąbka wykonane z PEEK o śr. 3,5mm na jednorazowym sterylnym wprowadzaczu, zaopatrzone w pojedynczą</t>
    </r>
    <r>
      <rPr>
        <sz val="10"/>
        <color indexed="10"/>
        <rFont val="Garamond"/>
        <family val="1"/>
      </rPr>
      <t xml:space="preserve"> </t>
    </r>
    <r>
      <rPr>
        <sz val="10"/>
        <rFont val="Garamond"/>
        <family val="1"/>
      </rPr>
      <t>nić nr 2 o wytrzymałości na zerwanie15kg</t>
    </r>
  </si>
  <si>
    <t>Śruba kotwicowa stożkowa do stabilizacji stożka rotatorów o śr.5mm oraz 6,5mm na jednorazowym sterylnym wprowadzaczu, zaopatrzone we wzmocnioną nić  nr 2 o wytrzymałości na zerwanie15kg</t>
  </si>
  <si>
    <t>poz. 2</t>
  </si>
  <si>
    <t>poz. 7</t>
  </si>
  <si>
    <t>Wierło jednorazowe, giętkie, do celowników prostych i kątowych, dedykowane do kotwic niciowych 1.4mm, sterylne, pojedynczo pakowane, średnica wiertła 1.4mm</t>
  </si>
  <si>
    <t>poz. 8</t>
  </si>
  <si>
    <t>Wierło jednorazowe, giętkie, do celowników prostych i kątowych, dedykowane do kotwic niciowych 2.3mm, sterylne, pojedynczo pakowane, średnica wiertła 2.3mm.</t>
  </si>
  <si>
    <t>Sterylna giętka igła do przeciagania nici przez tkankę przy implantacji kotwic barkowych. 
Udostępnienie na czas trwania umowy narzędzia do zastosowania z zaoferowaną igłą.</t>
  </si>
  <si>
    <t>Ostrze 4,0mm do resekcji tkanek miękkich w trybie oscylacji, kompatybilne z Shaverem Formula, firmy Stryker</t>
  </si>
  <si>
    <t>poz. 1</t>
  </si>
  <si>
    <t>Jednorazowy, sterylny zestaw do artroskopii biodra zawierający 2 igły 17 G + 3 druty prowadzące 1,2 mm o dł.45 cm wykonane z materiału ze stopem tytanu.</t>
  </si>
  <si>
    <t>Sterylne dreny do pompy artroskopowej, jednorazowe, kompatybilne z pompą Flosteady 200 STRYKER, pakowane pojedyńczo w sterylne opakowanie i nie więcej niż 10 szt. w opakowaniu zbiorczym.</t>
  </si>
  <si>
    <r>
      <t xml:space="preserve">Tytanowa śruba blokowana samogwintująca 5 mm, średnica głowy śruby 6,5mm. Dostęp do wszystkich długości w zakresie: 16-50 mm z przeskokiem co 2 mm i 50-90 mm z przeskokiem co 5 mm . Gniazdo sześciokątne 3.5mm;
</t>
    </r>
    <r>
      <rPr>
        <sz val="10"/>
        <color indexed="12"/>
        <rFont val="Garamond"/>
        <family val="1"/>
      </rPr>
      <t>dopuszczono system, który dla prawidłowej implantacji wymaga 8 śrub blokowanych w komplecie;</t>
    </r>
  </si>
  <si>
    <r>
      <t xml:space="preserve">Druty Kirschnera typu trójgraniec, </t>
    </r>
    <r>
      <rPr>
        <sz val="10"/>
        <color indexed="8"/>
        <rFont val="Garamond"/>
        <family val="1"/>
      </rPr>
      <t>zaotrzony jednostronni</t>
    </r>
    <r>
      <rPr>
        <sz val="10"/>
        <rFont val="Garamond"/>
        <family val="1"/>
      </rPr>
      <t xml:space="preserve">e. 
Dostęp do co najmniej następujacych rozmiarów:
dł. 70mm-średnica 0.6, 0.8
dł. 140mm </t>
    </r>
    <r>
      <rPr>
        <sz val="10"/>
        <color indexed="12"/>
        <rFont val="Garamond"/>
        <family val="1"/>
      </rPr>
      <t>(dopuszczono dł.150mm</t>
    </r>
    <r>
      <rPr>
        <sz val="10"/>
        <rFont val="Garamond"/>
        <family val="1"/>
      </rPr>
      <t>)- średnica 0.8, 1.0, 1.2, 1.4, 1.6
dł. 210mm- średnica 1.0, 1.2, 1.4, 1.6, 1.8, 2.0, 2.2
dł. 310mm- średnica 1.4, 1.6, 1.8, 2.0, 2.2, 2.4
dł. 485mm -średnica 2.2, 2.4, 2.8, 3.0</t>
    </r>
  </si>
  <si>
    <r>
      <t xml:space="preserve">Pakiet 1 
Wykonawca zobowiązany jest do udostępnienia </t>
    </r>
    <r>
      <rPr>
        <b/>
        <sz val="10"/>
        <color indexed="14"/>
        <rFont val="Garamond"/>
        <family val="1"/>
      </rPr>
      <t xml:space="preserve">na czas wykonywania zabiegu* </t>
    </r>
    <r>
      <rPr>
        <b/>
        <sz val="10"/>
        <rFont val="Garamond"/>
        <family val="1"/>
      </rPr>
      <t xml:space="preserve">dla każdego oferowanego systemu w poz. 1, 2, 3, 4, 5: kompletnego instrumentarium, wiertarki oraz pełnej rozmiarówki oferowanych implantów i  innych akcesoriów i urządzeń umożliwiających zaimplantowanie systemu. Wykonawca jest zobowiązany do dostarczenia (przy pierwszej dostawie) broszury producenta - w formie papierowej i elektronicznej zawierającej opis instrumentów, technikę operacyjną i opis implantów. 
</t>
    </r>
    <r>
      <rPr>
        <b/>
        <sz val="10"/>
        <color indexed="14"/>
        <rFont val="Garamond"/>
        <family val="1"/>
      </rPr>
      <t xml:space="preserve">*Kryterium oceny: udostępnienie na czas trwania umowy  dla poz. 2 i 5  </t>
    </r>
  </si>
  <si>
    <r>
      <t>Pakiet 7  
Wykonawca zobowiązany jest do udostępnien</t>
    </r>
    <r>
      <rPr>
        <b/>
        <sz val="10"/>
        <color indexed="8"/>
        <rFont val="Garamond"/>
        <family val="1"/>
      </rPr>
      <t>ia na czas trwania umowy</t>
    </r>
    <r>
      <rPr>
        <b/>
        <sz val="10"/>
        <rFont val="Garamond"/>
        <family val="1"/>
      </rPr>
      <t xml:space="preserve">:  kompletnego instrumentarium, oraz pełnej rozmiarówki oferowanych implantów i innych akcesoriów i urządzeń umożliwiających zaimplantowanie systemu. </t>
    </r>
    <r>
      <rPr>
        <b/>
        <sz val="10"/>
        <color indexed="8"/>
        <rFont val="Garamond"/>
        <family val="1"/>
      </rPr>
      <t xml:space="preserve"> Wykonawca jest zobowiązany do dostarcz</t>
    </r>
    <r>
      <rPr>
        <b/>
        <sz val="10"/>
        <rFont val="Garamond"/>
        <family val="1"/>
      </rPr>
      <t>enia (przy pierwszej dostawie) broszury producenta - w formie papierowej i elektronicznej zawierającej opis instrumentów, technikę operacyjną i opis implantów.</t>
    </r>
  </si>
  <si>
    <r>
      <t xml:space="preserve"> Śruba blokująca do części dystalnej, średnica 4,5mm,  w</t>
    </r>
    <r>
      <rPr>
        <sz val="10"/>
        <color indexed="8"/>
        <rFont val="Garamond"/>
        <family val="1"/>
      </rPr>
      <t>e wszystkich</t>
    </r>
    <r>
      <rPr>
        <sz val="10"/>
        <rFont val="Garamond"/>
        <family val="1"/>
      </rPr>
      <t xml:space="preserve"> rozmiarach w zakresie: od 25 do </t>
    </r>
    <r>
      <rPr>
        <sz val="10"/>
        <color indexed="8"/>
        <rFont val="Garamond"/>
        <family val="1"/>
      </rPr>
      <t>90mm ze skokiem co 5 mm i/lub mniejszym.</t>
    </r>
  </si>
  <si>
    <t>Śruba blokująca tytanowa, z mocowaniem, pełny gwint, dostep do co najmniej następujących rozmiarów: 
ø 4 mm  w długościach 20-60mm ze skokiem co 5mm i/lub mniejszym
ø 5 mm o długości 25-90 mm ze skokiem co 5mm i/lub mniejszym</t>
  </si>
  <si>
    <t>Śruba blokująca tytanowa, dostęp do wszystkich długości w zakresie 20-60mm ze skokiem co 5mm  i/lub mniejszym kompatybilna z systemem</t>
  </si>
  <si>
    <t>Tytanowa śruba korowa ø 4.5 mm, dostęp do wszystkich długości w zakresie:  14-95 mm ze skokiem od 14-60 mm co 2 mm a od 60-95 mm co 5mm</t>
  </si>
  <si>
    <t>Tytanowa śruba ciągnąca ze stożkowym łbem, dostęp do wszystkich długości. W zakresie: 50-95 mm ze skokiem co 5 mm i/lub mniejszym</t>
  </si>
  <si>
    <t>Tytanowa śruba gąbczasta ø 7,3 i 6.5 mm,  dostęp do wszystkich długości w zakresie: 60-95 mm ze skokiem co 5mm i/lub mniejszym</t>
  </si>
  <si>
    <t xml:space="preserve">dodatek nr 2 do SWZ
Załącznik nr 1 do oferty na dostawe implantów ortopedycznych dla PCZ Sp. z o. o. w Drezdenku, nr sprawy PCZSzp/TP-MN/2/2023
Opis przedmiotu zamówienia </t>
  </si>
  <si>
    <t>Tytanowa śruba blokująca ø 3,5 mm, dostęp do wszystkich długości w zakresie: 14-95 mm ze skokiem ze skokiem od 14-60 mm co 2 mm a od 60-95 mm co 5mm</t>
  </si>
  <si>
    <r>
      <t xml:space="preserve">Pakiet 3  
Wykonawca zobowiązany jest do udostępnienia </t>
    </r>
    <r>
      <rPr>
        <b/>
        <sz val="10"/>
        <color indexed="14"/>
        <rFont val="Garamond"/>
        <family val="1"/>
      </rPr>
      <t xml:space="preserve">na czas wykonywania zabiegu* </t>
    </r>
    <r>
      <rPr>
        <b/>
        <sz val="10"/>
        <rFont val="Garamond"/>
        <family val="1"/>
      </rPr>
      <t xml:space="preserve">dla każdego oferowanego systemu w poz. 1, 2, 3, 4, 5, 6: kompletnego instrumentarium,  wiertarki  oraz pełnej rozmiarówki oferowanych implantów i innych akcesoriów i urządzeń umożliwiających zaimplantowanie systemu. Wykonawca jest zobowiązany do dostarczenia (przy pierwszej dostawie) broszury producenta - w formie papierowej i elektronicznej zawierającej opis instrumentów, technikę operacyjną i opis implantów.
</t>
    </r>
    <r>
      <rPr>
        <b/>
        <sz val="10"/>
        <color indexed="14"/>
        <rFont val="Garamond"/>
        <family val="1"/>
      </rPr>
      <t xml:space="preserve">*Kryterium oceny: udostępnienie na czas trwania umowy  dla poz. 1, 4,  </t>
    </r>
  </si>
  <si>
    <r>
      <t>Śruba blokowana tytanowa ø 3.5 mm</t>
    </r>
    <r>
      <rPr>
        <sz val="10"/>
        <color indexed="8"/>
        <rFont val="Garamond"/>
        <family val="1"/>
      </rPr>
      <t>, dostęp do wszystkich długości 
w zakresie: 12-70 mm ze skokiem co 2mm lub co 5mm</t>
    </r>
  </si>
  <si>
    <t>Śruba korowa tytanowa ø 3.5 mm, dostęp do wszystkich długości 
w zakresie:  12-70 mm ze skokiem co 2 mm lub co 5mm</t>
  </si>
  <si>
    <r>
      <t>Śruba blokowana tytanowa ø 3.5 mm</t>
    </r>
    <r>
      <rPr>
        <sz val="10"/>
        <color indexed="8"/>
        <rFont val="Garamond"/>
        <family val="1"/>
      </rPr>
      <t>, dostęp do wszystkich długości 
w zakresie: 12-70mm ze skokiem co 2mm lub co 5mm</t>
    </r>
  </si>
  <si>
    <t>Śruba korowa tytanowa ø 3.5 mm, dostęp do wszystkich długości 
w zakresie:  12-70mm ze skokiem co 2mm lub co 5mm</t>
  </si>
  <si>
    <t>poz. 4</t>
  </si>
  <si>
    <t>Sterylne kaniule barkowe przezroczyste o średnicy 8mm, gwintowane i gładkie, wielomembranowe</t>
  </si>
  <si>
    <r>
      <t>Zaślepka tytanowa do gwoździa</t>
    </r>
    <r>
      <rPr>
        <sz val="10"/>
        <color indexed="8"/>
        <rFont val="Garamond"/>
        <family val="1"/>
      </rPr>
      <t>,  dł. 0 mm oraz 3 długości w zakresie 5-15 mm ze skokiem co 5mm kompatybilna z systemem</t>
    </r>
  </si>
  <si>
    <t>śruba szyjkowa derotacyjna 6,5 mm dostęp do wszystkich długości w zakresie 70-120mm ze skokiem co 5mm</t>
  </si>
  <si>
    <r>
      <t xml:space="preserve">Tytanowy gwóźdź śródszpikowy piszczelowy, kaniulowany. </t>
    </r>
    <r>
      <rPr>
        <sz val="10"/>
        <color indexed="8"/>
        <rFont val="Garamond"/>
        <family val="1"/>
      </rPr>
      <t xml:space="preserve">Dostęp do  co najmniej 8 </t>
    </r>
    <r>
      <rPr>
        <sz val="10"/>
        <rFont val="Garamond"/>
        <family val="1"/>
      </rPr>
      <t>długości gwoździa w zakresie 270</t>
    </r>
    <r>
      <rPr>
        <sz val="10"/>
        <color indexed="8"/>
        <rFont val="Garamond"/>
        <family val="1"/>
      </rPr>
      <t>-405 mm dla każdej średnicy</t>
    </r>
    <r>
      <rPr>
        <sz val="10"/>
        <rFont val="Garamond"/>
        <family val="1"/>
      </rPr>
      <t xml:space="preserve">, </t>
    </r>
    <r>
      <rPr>
        <sz val="10"/>
        <color indexed="8"/>
        <rFont val="Garamond"/>
        <family val="1"/>
      </rPr>
      <t>dostęp do co najmniej 5 średnic gwoździa w zakresie 8-12 mm. Możli</t>
    </r>
    <r>
      <rPr>
        <sz val="10"/>
        <rFont val="Garamond"/>
        <family val="1"/>
      </rPr>
      <t xml:space="preserve">wość zastosowania kompresji. Otwór w cześci dalszej w odległości 5-10 mm od końca gwoździa. </t>
    </r>
  </si>
  <si>
    <t xml:space="preserve">Zaślepka tytanowa, dostęp co najmniej do następujących rozmiarów:
ø 8 mm o długościach w zakresie 0, 5, 10, 15 mm </t>
  </si>
  <si>
    <t xml:space="preserve">Zaślepka tytanowa dostęp co najmniej do następujących rozmiarów:
ø 6 mm długości: 0,  2.5, 5 mm </t>
  </si>
  <si>
    <t>Tytanowa śruba blokująca ø 5.0 mm, dostęp do wszystkich długości w zakresie: 16-95 mm ze skokiem od 16-60 mm co 2 mm a od 60-95 mm co 5mm</t>
  </si>
  <si>
    <t xml:space="preserve">Tytanowa śruba blokująca ø 5.0 mm, dostęp do wszystkich długości w zakresie: 16-95 mm ze skokiem od 16-60 mm co 2 mm a od 60-95 mm co 5mm  </t>
  </si>
  <si>
    <t>Tytanowa śruba gąbczasta ø 5,4 mm,  dostęp do wszystkich długości w zakresie: 60-90 mm ze skokiem co 5mm i/lub mniejszym</t>
  </si>
  <si>
    <t>Tytanowa płyta ukształtowana anatomicznie do dalszej nasady kości piszczelowej, przednioboczna, dostępna płytka prawa/lewa. Długość płyty z dostępem do co najmniej 5 rozmiarów w zakresie od: 105 do 240 mm (+/- 3mm) dla każdej płytki prawej i lewej. W części nasadowej płyty otwory gwintowane pod śruby blokowane i pod śruby gąbczaste (możliwość zastosowania techniki śruby ciągnącej). W trzonie płyty otwory pod śruby korowe oraz otwory gwintowane pod śruby blokowane ( ilość otworów adekwatna do wielkości płyty). Dodatkowe otwory do wprowadzenia drutów Kirschnera.</t>
  </si>
  <si>
    <t>Tytanowa śruba korowa ø 3.5 mm, dostęp do wszystkich długości w zakresie:  14-95 mm ze skokiem od 14-40 mm co 2 mm a od 40-95 mm co 5mm</t>
  </si>
  <si>
    <t>Tytanowa płyta ukształtowana anatomicznie do dalszej nasady kości piszczelowej, przyśrodkowa, dostępna płytka prawa/lewa. Długość płyty z dostępem do co najmniej 6 rozmiarów dla każdej płytki prawej i lewej. W części nasadowej płyty otwory gwintowane pod śruby blokowane i pod śruby gąbczaste (możliwość zastosowania techniki śruby ciągnącej). W trzonie płyty otwory standardowe pod śruby korowe oraz otwory gwintowane pod śruby blokowane 
( ilość otworów adekwatna do wielkości płyty). Dodatkowe otwory do wprowadzenia drutów Kirschnera.</t>
  </si>
  <si>
    <t>Tytanowe płyty ukształtowane anatomicznie do bliższej nasady kości piszczelowej, boczna, dostępna płytka prawa/lewa. Długość płyty z dostępem do co najmniej 6 rozmiarów w zakresie: od 116 do 326 mm (+/- 2mm) dla każdej płytki prawej i lewej. W części nasadowej płyty otwory gwintowane pod śruby blokowane i pod śruby gąbczaste z możliwością zastosowania techniki śruby ciągnącej. W trzonie płyty otwory standardowe pod śruby korowe oraz otwory gwintowane pod śruby blokowane ( ilość otworów adekwatna do wielkości płyty w zakresie od 4-14 ze skokiem co 2 otwory ). Dodatkowe otwory do wprowadzenia drutów Kirschnera. Możliwość zastosowania przeziernego celownika.</t>
  </si>
  <si>
    <t xml:space="preserve">Tytanowa śruba gąbczasta ø 3,9 mm,  dostęp do wszystkich długości w zakresie: 60-90 mm ze skokiem co 5mm i/lub mniejszym </t>
  </si>
  <si>
    <t>Tytanowa śruba korowa ø 3.5 mm, z mocowaniem gwiazdowym, dostęp do wszystkich długości w zakresie:  14-95 mm ze skokiem od 14-40 mm co 2 mm a od 40-95 mm co 5mm</t>
  </si>
  <si>
    <t xml:space="preserve">Tytanowa śruba gąbczasta ø 3,9 mm,  dostęp do wszystkich długości w zakresie: 60-90 mm ze skokiem co 5mm </t>
  </si>
  <si>
    <r>
      <t>Śruba blokowana tytanowa z mocowaniem gwiazdowym, ø 2,4mm  w zakresie 10-40 mm ze skokiem co 2 mm i  ø 3.5 mm w zakresie 12-70 mm,  dla 12-60 mm skok co 2 mm, 60-70 mm ze skokiem co 5 mm.  D</t>
    </r>
    <r>
      <rPr>
        <sz val="10"/>
        <color indexed="8"/>
        <rFont val="Garamond"/>
        <family val="1"/>
      </rPr>
      <t xml:space="preserve">ostęp do wszystkich długości. </t>
    </r>
  </si>
  <si>
    <t>Śruba blokowana kobaltowa wieloosiowa ø 2.4 mm, z mocowaniem gwiazdowym, dostęp do wszystkich długości w zakresie:  8-40 mm ze skokiem co 2mm i  ø 3,5 mm  dostęp do wszystkich długości od 12-50 mm ze sokiem co 2 mm</t>
  </si>
  <si>
    <t>Śruba korowa tytanowa ø 3.5 mm, dostęp do wszystkich długości 
zakresie:  10-40 mm ze skokiem co 2 mm i od 40-70 ze skokiem co 5 mm</t>
  </si>
  <si>
    <t>Śruba korowa tytanowa ø 2.7 mm, dostęp do wszystkich długości 
w zakresie:  10-40 mm ze skokiem co 2mm i od 40-50mm ze sokiem co 5mm</t>
  </si>
  <si>
    <r>
      <t>Ty</t>
    </r>
    <r>
      <rPr>
        <sz val="10"/>
        <color indexed="8"/>
        <rFont val="Garamond"/>
        <family val="1"/>
      </rPr>
      <t>tanowe płytki anatomiczne o zmniejszonym nacisku do zespoleń złamań nasady dalszej kości ramieniowej i części bliższej kości łokciowej. Dostęp do następującego rodzaju płytek:
a) Płytki z wgłębieniami minimalizujące kontakt z okostną, blokowane od strony przyśrodkowej, od 4 do 8 otworów,  pełen zakres długości.
b) Płytki blokowane od strony bocznej nasady dalszej kości ramieniowej (prawe i lewe), pełen zakres długości. 
c)  Płytki blokowane od strony tylno-przyśrodkowej (prawe i lewe), pełen zakres długości.
d) Płytki blokowane od strony tylno-bocznej nasady dalszej kości ramieniowej (prawe i lewe), pełen zakres długości 
e) Płytki blokowane na olecranon (prawe i lewe) od 4 - 8 otworów ze skokiem co 2.  
Dostęp do wszystkich rozmiarów.</t>
    </r>
    <r>
      <rPr>
        <sz val="10"/>
        <rFont val="Garamond"/>
        <family val="1"/>
      </rPr>
      <t xml:space="preserve"> Otwory do śrub korowych i blokowanych.</t>
    </r>
  </si>
  <si>
    <t>Śruba blokowana tytanowa ø 3.5 mm, dostęp do wszystkich długości 
w zakresie: 12-60 mm ze skokiem co 2mm i od 60-70 mm ze skokiem co 5mm</t>
  </si>
  <si>
    <t xml:space="preserve">Śruba blokowana tytanowa ø 2.4 mm, w zakresie:  10-40 mm ze skokiem co 2mm </t>
  </si>
  <si>
    <t>Śruba korowa tytanowa ø 3.5 mm, dostęp do wszystkich długości 
w zakresie:  10-40 mm ze skokiem co 2mm i od 40-70mm ze skokiem co 5mm</t>
  </si>
  <si>
    <r>
      <t>Tytanowe płytki proste  do zespoleń  kości długich. Pełen dostę</t>
    </r>
    <r>
      <rPr>
        <sz val="10"/>
        <color indexed="8"/>
        <rFont val="Garamond"/>
        <family val="1"/>
      </rPr>
      <t>p do co najmniej 6 rozmiarów płytek</t>
    </r>
    <r>
      <rPr>
        <sz val="10"/>
        <rFont val="Garamond"/>
        <family val="1"/>
      </rPr>
      <t>. W trzonie płytki otwory do śrub korowych i blokowanych. Płytka z otworami pod tymczasową stabilizacje drutami Kirschnera .</t>
    </r>
  </si>
  <si>
    <t xml:space="preserve">Tytanowe płytki anatomiczne o zmniejszonym nacisku do zespoleń złamań obojczyka. Płytki z wgłębieniami minimalizujące kontakt z okostną. Dostęp do następnujących płytek:
a) płytki trzonowe  lewe i prawe od 6 do10 otworów (dostęp do co najmniej 3 rozmiarów dla każdej płytki prawej/lewej).
b) płytki anatomioczne górno bocze lewe i prawe od 3 do 8 otworów (dostęp do co najmniej 4 rozmiarów dla każdej płytki prawej/lewej).
Otwory do śrub korowych i blokowanych (ilość otworów adekwatna do wielkości płyty ). </t>
  </si>
  <si>
    <r>
      <t xml:space="preserve">Śruba blokowana tytanowa ø 3.5 mm, </t>
    </r>
    <r>
      <rPr>
        <sz val="10"/>
        <color indexed="8"/>
        <rFont val="Garamond"/>
        <family val="1"/>
      </rPr>
      <t>dostęp do wszystkich długości 
w zakresie:   12-34 mm ze skokiem co 2mm</t>
    </r>
  </si>
  <si>
    <t>Śruba blokowana tytanowa ø 2.4 mm, dostęp do wszystkich długości 
w zakresie: 10-34 mm ze skokiem co 2mm</t>
  </si>
  <si>
    <t>Śruba korowa tytanowa ø 3.5 mm, dostęp do wszystkich długości 
w zakresie: 10-34 mm ze skokiem co 2mm</t>
  </si>
  <si>
    <t>Śruba korowa tytanowa ø 2.7 mm, dostęp do wszystkich długości 
w zakresie: 10-34 mm ze skokiem co 2mm</t>
  </si>
  <si>
    <r>
      <t xml:space="preserve">Śruby kompresyjne tytanowe kaniulowane o ø 2.0 mm, </t>
    </r>
    <r>
      <rPr>
        <sz val="10"/>
        <color indexed="8"/>
        <rFont val="Garamond"/>
        <family val="1"/>
      </rPr>
      <t>dostęp do wszystkich długości w zakresie: 10-30 mm ze skokiem co 2mm;</t>
    </r>
  </si>
  <si>
    <t>Śruby kompresyjne tytanowe kaniulowane o ø 3.0 mm, dostęp do wszystkich długości w zakresie:  12-40 mm ze skokiem co 2mm.</t>
  </si>
  <si>
    <r>
      <t xml:space="preserve">Pakiet 14    
Wykonawca zobowiązany jest do udostępnienia </t>
    </r>
    <r>
      <rPr>
        <b/>
        <sz val="10"/>
        <color indexed="8"/>
        <rFont val="Garamond"/>
        <family val="1"/>
      </rPr>
      <t>na czas trwania umowy: k</t>
    </r>
    <r>
      <rPr>
        <b/>
        <sz val="10"/>
        <rFont val="Garamond"/>
        <family val="1"/>
      </rPr>
      <t>ompletnego instrumentarium,  implantów i innych akcesoriów i urządzeń umożliwiających zaimplantowanie materiału.  Na czas trwania umowy przetargowej dostawca użyczy inserter do zabiegów szycia łąkotki z użyciem bioimplantu - specjalistyczne kleszcze, umożliwiające trwałe nadanie membranie kolagenowej pożądanego ułożenia, a następnie wprowadzenie tak uformowanej struktury przez port artroskopowy i precyzyjne umiejscowienie jej na łąkotce. Wykonawca jest zobowiązany do dostarczenia ( przy pierwszej dostawie) broszury producenta - w formie papierowej i elektronicznej zawierającej opis instrumentów, technikę operacyjną i opis implantów.</t>
    </r>
  </si>
  <si>
    <t>zestaw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</si>
</sst>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\ _z_ł_-;\-* #,##0.00\ _z_ł_-;_-* \-??\ _z_ł_-;_-@_-"/>
    <numFmt numFmtId="167" formatCode="_-* #,##0.00&quot; zł&quot;_-;\-* #,##0.00&quot; zł&quot;_-;_-* \-??&quot; zł&quot;_-;_-@_-"/>
    <numFmt numFmtId="168" formatCode="#,##0.00_ ;\-#,##0.00\ "/>
    <numFmt numFmtId="169" formatCode="#,##0.00\ [$€-1]"/>
    <numFmt numFmtId="170" formatCode="#,##0.00\ [$€-1];\-#,##0.00\ [$€-1]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#,##0.00\ &quot;zł&quot;"/>
    <numFmt numFmtId="176" formatCode="#,##0.000\ [$€-1]"/>
    <numFmt numFmtId="177" formatCode="#,##0.0000\ [$€-1]"/>
  </numFmts>
  <fonts count="40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Arial CE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Arial CE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0"/>
      <name val="Garamond"/>
      <family val="1"/>
    </font>
    <font>
      <sz val="10"/>
      <name val="Garamond"/>
      <family val="1"/>
    </font>
    <font>
      <b/>
      <sz val="10"/>
      <color indexed="8"/>
      <name val="Garamond"/>
      <family val="1"/>
    </font>
    <font>
      <sz val="10"/>
      <color indexed="8"/>
      <name val="Garamond"/>
      <family val="1"/>
    </font>
    <font>
      <sz val="10"/>
      <color indexed="10"/>
      <name val="Garamond"/>
      <family val="1"/>
    </font>
    <font>
      <b/>
      <sz val="10"/>
      <color indexed="40"/>
      <name val="Garamond"/>
      <family val="1"/>
    </font>
    <font>
      <b/>
      <sz val="10"/>
      <color indexed="14"/>
      <name val="Garamond"/>
      <family val="1"/>
    </font>
    <font>
      <b/>
      <sz val="10.5"/>
      <name val="Garamond"/>
      <family val="1"/>
    </font>
    <font>
      <sz val="7"/>
      <name val="Garamond"/>
      <family val="1"/>
    </font>
    <font>
      <b/>
      <sz val="10"/>
      <color indexed="12"/>
      <name val="Garamond"/>
      <family val="1"/>
    </font>
    <font>
      <sz val="10"/>
      <color indexed="12"/>
      <name val="Garamond"/>
      <family val="1"/>
    </font>
    <font>
      <sz val="9"/>
      <name val="Garamond"/>
      <family val="1"/>
    </font>
    <font>
      <sz val="9"/>
      <color indexed="10"/>
      <name val="Garamond"/>
      <family val="1"/>
    </font>
    <font>
      <sz val="7"/>
      <color indexed="10"/>
      <name val="Garamond"/>
      <family val="1"/>
    </font>
    <font>
      <sz val="8"/>
      <name val="Garamond"/>
      <family val="1"/>
    </font>
    <font>
      <b/>
      <sz val="8"/>
      <name val="Garamond"/>
      <family val="1"/>
    </font>
    <font>
      <sz val="8"/>
      <color indexed="8"/>
      <name val="Garamond"/>
      <family val="1"/>
    </font>
    <font>
      <b/>
      <sz val="8"/>
      <color indexed="8"/>
      <name val="Garamond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2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3" fillId="0" borderId="10" xfId="0" applyFont="1" applyBorder="1" applyAlignment="1">
      <alignment vertical="center"/>
    </xf>
    <xf numFmtId="44" fontId="22" fillId="24" borderId="10" xfId="0" applyNumberFormat="1" applyFont="1" applyFill="1" applyBorder="1" applyAlignment="1">
      <alignment vertical="center"/>
    </xf>
    <xf numFmtId="0" fontId="22" fillId="24" borderId="10" xfId="0" applyFont="1" applyFill="1" applyBorder="1" applyAlignment="1">
      <alignment vertical="center"/>
    </xf>
    <xf numFmtId="0" fontId="23" fillId="0" borderId="10" xfId="0" applyNumberFormat="1" applyFont="1" applyBorder="1" applyAlignment="1">
      <alignment horizontal="center" vertical="center"/>
    </xf>
    <xf numFmtId="44" fontId="23" fillId="0" borderId="10" xfId="0" applyNumberFormat="1" applyFont="1" applyBorder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3" fillId="24" borderId="10" xfId="0" applyNumberFormat="1" applyFont="1" applyFill="1" applyBorder="1" applyAlignment="1">
      <alignment horizontal="center" vertical="center"/>
    </xf>
    <xf numFmtId="0" fontId="23" fillId="25" borderId="10" xfId="0" applyFont="1" applyFill="1" applyBorder="1" applyAlignment="1">
      <alignment vertical="center"/>
    </xf>
    <xf numFmtId="0" fontId="30" fillId="26" borderId="10" xfId="53" applyFont="1" applyFill="1" applyBorder="1" applyAlignment="1">
      <alignment horizontal="center" vertical="center" shrinkToFit="1"/>
      <protection/>
    </xf>
    <xf numFmtId="0" fontId="30" fillId="27" borderId="10" xfId="53" applyFont="1" applyFill="1" applyBorder="1" applyAlignment="1">
      <alignment horizontal="left" vertical="center" wrapText="1"/>
      <protection/>
    </xf>
    <xf numFmtId="3" fontId="30" fillId="28" borderId="10" xfId="53" applyNumberFormat="1" applyFont="1" applyFill="1" applyBorder="1" applyAlignment="1">
      <alignment vertical="center" wrapText="1"/>
      <protection/>
    </xf>
    <xf numFmtId="44" fontId="30" fillId="28" borderId="10" xfId="53" applyNumberFormat="1" applyFont="1" applyFill="1" applyBorder="1" applyAlignment="1">
      <alignment vertical="center" wrapText="1"/>
      <protection/>
    </xf>
    <xf numFmtId="44" fontId="30" fillId="27" borderId="10" xfId="53" applyNumberFormat="1" applyFont="1" applyFill="1" applyBorder="1" applyAlignment="1">
      <alignment horizontal="left" vertical="center" wrapText="1"/>
      <protection/>
    </xf>
    <xf numFmtId="0" fontId="30" fillId="28" borderId="10" xfId="53" applyNumberFormat="1" applyFont="1" applyFill="1" applyBorder="1" applyAlignment="1">
      <alignment horizontal="center" vertical="center" wrapText="1"/>
      <protection/>
    </xf>
    <xf numFmtId="0" fontId="30" fillId="26" borderId="10" xfId="0" applyFont="1" applyFill="1" applyBorder="1" applyAlignment="1">
      <alignment vertical="center" wrapText="1"/>
    </xf>
    <xf numFmtId="0" fontId="30" fillId="26" borderId="10" xfId="0" applyFont="1" applyFill="1" applyBorder="1" applyAlignment="1">
      <alignment vertical="center"/>
    </xf>
    <xf numFmtId="0" fontId="22" fillId="29" borderId="10" xfId="53" applyFont="1" applyFill="1" applyBorder="1" applyAlignment="1">
      <alignment horizontal="center" vertical="center" shrinkToFit="1"/>
      <protection/>
    </xf>
    <xf numFmtId="0" fontId="22" fillId="29" borderId="10" xfId="53" applyFont="1" applyFill="1" applyBorder="1" applyAlignment="1">
      <alignment horizontal="left" vertical="center" wrapText="1"/>
      <protection/>
    </xf>
    <xf numFmtId="3" fontId="22" fillId="29" borderId="10" xfId="53" applyNumberFormat="1" applyFont="1" applyFill="1" applyBorder="1" applyAlignment="1">
      <alignment horizontal="center" vertical="center" wrapText="1"/>
      <protection/>
    </xf>
    <xf numFmtId="0" fontId="22" fillId="29" borderId="10" xfId="53" applyFont="1" applyFill="1" applyBorder="1" applyAlignment="1">
      <alignment vertical="center" wrapText="1"/>
      <protection/>
    </xf>
    <xf numFmtId="44" fontId="22" fillId="29" borderId="10" xfId="53" applyNumberFormat="1" applyFont="1" applyFill="1" applyBorder="1" applyAlignment="1">
      <alignment vertical="center" wrapText="1"/>
      <protection/>
    </xf>
    <xf numFmtId="44" fontId="22" fillId="29" borderId="10" xfId="53" applyNumberFormat="1" applyFont="1" applyFill="1" applyBorder="1" applyAlignment="1">
      <alignment horizontal="right" vertical="center"/>
      <protection/>
    </xf>
    <xf numFmtId="0" fontId="22" fillId="29" borderId="10" xfId="53" applyNumberFormat="1" applyFont="1" applyFill="1" applyBorder="1" applyAlignment="1">
      <alignment horizontal="center" vertical="center" wrapText="1"/>
      <protection/>
    </xf>
    <xf numFmtId="0" fontId="23" fillId="30" borderId="10" xfId="0" applyFont="1" applyFill="1" applyBorder="1" applyAlignment="1">
      <alignment horizontal="center" vertical="center" shrinkToFit="1"/>
    </xf>
    <xf numFmtId="0" fontId="22" fillId="30" borderId="10" xfId="0" applyFont="1" applyFill="1" applyBorder="1" applyAlignment="1">
      <alignment vertical="center" wrapText="1"/>
    </xf>
    <xf numFmtId="44" fontId="22" fillId="30" borderId="10" xfId="0" applyNumberFormat="1" applyFont="1" applyFill="1" applyBorder="1" applyAlignment="1">
      <alignment vertical="center" wrapText="1"/>
    </xf>
    <xf numFmtId="0" fontId="23" fillId="30" borderId="10" xfId="0" applyFont="1" applyFill="1" applyBorder="1" applyAlignment="1">
      <alignment vertical="center" wrapText="1"/>
    </xf>
    <xf numFmtId="0" fontId="23" fillId="29" borderId="10" xfId="53" applyFont="1" applyFill="1" applyBorder="1" applyAlignment="1">
      <alignment horizontal="left" vertical="center" wrapText="1"/>
      <protection/>
    </xf>
    <xf numFmtId="0" fontId="23" fillId="29" borderId="10" xfId="53" applyFont="1" applyFill="1" applyBorder="1" applyAlignment="1">
      <alignment horizontal="center" vertical="center"/>
      <protection/>
    </xf>
    <xf numFmtId="44" fontId="23" fillId="29" borderId="10" xfId="53" applyNumberFormat="1" applyFont="1" applyFill="1" applyBorder="1" applyAlignment="1">
      <alignment horizontal="right" vertical="center"/>
      <protection/>
    </xf>
    <xf numFmtId="0" fontId="23" fillId="29" borderId="10" xfId="53" applyNumberFormat="1" applyFont="1" applyFill="1" applyBorder="1" applyAlignment="1">
      <alignment horizontal="center" vertical="center"/>
      <protection/>
    </xf>
    <xf numFmtId="0" fontId="25" fillId="29" borderId="10" xfId="53" applyFont="1" applyFill="1" applyBorder="1" applyAlignment="1">
      <alignment horizontal="left" vertical="center" wrapText="1"/>
      <protection/>
    </xf>
    <xf numFmtId="0" fontId="23" fillId="30" borderId="10" xfId="0" applyFont="1" applyFill="1" applyBorder="1" applyAlignment="1">
      <alignment horizontal="left" vertical="center" wrapText="1"/>
    </xf>
    <xf numFmtId="0" fontId="23" fillId="30" borderId="10" xfId="0" applyFont="1" applyFill="1" applyBorder="1" applyAlignment="1">
      <alignment horizontal="center" vertical="center" wrapText="1"/>
    </xf>
    <xf numFmtId="0" fontId="23" fillId="29" borderId="10" xfId="0" applyFont="1" applyFill="1" applyBorder="1" applyAlignment="1">
      <alignment vertical="center"/>
    </xf>
    <xf numFmtId="0" fontId="22" fillId="29" borderId="10" xfId="53" applyFont="1" applyFill="1" applyBorder="1" applyAlignment="1">
      <alignment horizontal="center" vertical="center"/>
      <protection/>
    </xf>
    <xf numFmtId="44" fontId="24" fillId="29" borderId="10" xfId="53" applyNumberFormat="1" applyFont="1" applyFill="1" applyBorder="1" applyAlignment="1">
      <alignment horizontal="right" vertical="center"/>
      <protection/>
    </xf>
    <xf numFmtId="0" fontId="22" fillId="29" borderId="10" xfId="53" applyNumberFormat="1" applyFont="1" applyFill="1" applyBorder="1" applyAlignment="1">
      <alignment horizontal="center" vertical="center"/>
      <protection/>
    </xf>
    <xf numFmtId="44" fontId="22" fillId="29" borderId="10" xfId="53" applyNumberFormat="1" applyFont="1" applyFill="1" applyBorder="1" applyAlignment="1">
      <alignment horizontal="left" vertical="center" wrapText="1"/>
      <protection/>
    </xf>
    <xf numFmtId="0" fontId="22" fillId="29" borderId="10" xfId="53" applyFont="1" applyFill="1" applyBorder="1" applyAlignment="1">
      <alignment vertical="center" shrinkToFit="1"/>
      <protection/>
    </xf>
    <xf numFmtId="0" fontId="23" fillId="29" borderId="10" xfId="53" applyFont="1" applyFill="1" applyBorder="1" applyAlignment="1">
      <alignment horizontal="center" vertical="center" shrinkToFit="1"/>
      <protection/>
    </xf>
    <xf numFmtId="44" fontId="22" fillId="29" borderId="10" xfId="53" applyNumberFormat="1" applyFont="1" applyFill="1" applyBorder="1" applyAlignment="1">
      <alignment horizontal="center" vertical="center" wrapText="1"/>
      <protection/>
    </xf>
    <xf numFmtId="0" fontId="23" fillId="29" borderId="10" xfId="53" applyNumberFormat="1" applyFont="1" applyFill="1" applyBorder="1" applyAlignment="1">
      <alignment horizontal="center" vertical="center" wrapText="1"/>
      <protection/>
    </xf>
    <xf numFmtId="44" fontId="23" fillId="29" borderId="10" xfId="53" applyNumberFormat="1" applyFont="1" applyFill="1" applyBorder="1" applyAlignment="1">
      <alignment horizontal="left" vertical="center" wrapText="1"/>
      <protection/>
    </xf>
    <xf numFmtId="0" fontId="24" fillId="29" borderId="10" xfId="53" applyFont="1" applyFill="1" applyBorder="1" applyAlignment="1">
      <alignment horizontal="center" vertical="center" shrinkToFit="1"/>
      <protection/>
    </xf>
    <xf numFmtId="0" fontId="25" fillId="29" borderId="10" xfId="53" applyFont="1" applyFill="1" applyBorder="1" applyAlignment="1">
      <alignment horizontal="center" vertical="center"/>
      <protection/>
    </xf>
    <xf numFmtId="44" fontId="25" fillId="29" borderId="10" xfId="53" applyNumberFormat="1" applyFont="1" applyFill="1" applyBorder="1" applyAlignment="1">
      <alignment horizontal="center" vertical="center"/>
      <protection/>
    </xf>
    <xf numFmtId="0" fontId="25" fillId="29" borderId="10" xfId="53" applyNumberFormat="1" applyFont="1" applyFill="1" applyBorder="1" applyAlignment="1">
      <alignment horizontal="center" vertical="center"/>
      <protection/>
    </xf>
    <xf numFmtId="0" fontId="25" fillId="29" borderId="10" xfId="0" applyFont="1" applyFill="1" applyBorder="1" applyAlignment="1">
      <alignment vertical="center"/>
    </xf>
    <xf numFmtId="0" fontId="24" fillId="29" borderId="10" xfId="53" applyFont="1" applyFill="1" applyBorder="1" applyAlignment="1">
      <alignment horizontal="left" vertical="center" wrapText="1"/>
      <protection/>
    </xf>
    <xf numFmtId="44" fontId="22" fillId="29" borderId="10" xfId="53" applyNumberFormat="1" applyFont="1" applyFill="1" applyBorder="1" applyAlignment="1">
      <alignment vertical="center" shrinkToFit="1"/>
      <protection/>
    </xf>
    <xf numFmtId="0" fontId="24" fillId="29" borderId="10" xfId="53" applyFont="1" applyFill="1" applyBorder="1" applyAlignment="1">
      <alignment horizontal="center" vertical="center"/>
      <protection/>
    </xf>
    <xf numFmtId="44" fontId="23" fillId="29" borderId="10" xfId="0" applyNumberFormat="1" applyFont="1" applyFill="1" applyBorder="1" applyAlignment="1">
      <alignment vertical="center"/>
    </xf>
    <xf numFmtId="0" fontId="22" fillId="29" borderId="10" xfId="0" applyFont="1" applyFill="1" applyBorder="1" applyAlignment="1">
      <alignment horizontal="center" vertical="center"/>
    </xf>
    <xf numFmtId="0" fontId="23" fillId="29" borderId="10" xfId="0" applyFont="1" applyFill="1" applyBorder="1" applyAlignment="1">
      <alignment horizontal="left" vertical="center" wrapText="1"/>
    </xf>
    <xf numFmtId="0" fontId="23" fillId="29" borderId="0" xfId="0" applyFont="1" applyFill="1" applyAlignment="1">
      <alignment horizontal="center"/>
    </xf>
    <xf numFmtId="0" fontId="23" fillId="29" borderId="10" xfId="0" applyFont="1" applyFill="1" applyBorder="1" applyAlignment="1">
      <alignment horizontal="center" vertical="center"/>
    </xf>
    <xf numFmtId="0" fontId="23" fillId="29" borderId="10" xfId="0" applyFont="1" applyFill="1" applyBorder="1" applyAlignment="1">
      <alignment/>
    </xf>
    <xf numFmtId="0" fontId="23" fillId="29" borderId="0" xfId="0" applyFont="1" applyFill="1" applyAlignment="1">
      <alignment/>
    </xf>
    <xf numFmtId="0" fontId="23" fillId="29" borderId="10" xfId="0" applyFont="1" applyFill="1" applyBorder="1" applyAlignment="1">
      <alignment vertical="center" wrapText="1"/>
    </xf>
    <xf numFmtId="44" fontId="22" fillId="29" borderId="10" xfId="53" applyNumberFormat="1" applyFont="1" applyFill="1" applyBorder="1" applyAlignment="1">
      <alignment horizontal="center" vertical="center"/>
      <protection/>
    </xf>
    <xf numFmtId="0" fontId="22" fillId="29" borderId="11" xfId="53" applyFont="1" applyFill="1" applyBorder="1" applyAlignment="1">
      <alignment horizontal="center" vertical="center" shrinkToFit="1"/>
      <protection/>
    </xf>
    <xf numFmtId="0" fontId="33" fillId="29" borderId="10" xfId="0" applyFont="1" applyFill="1" applyBorder="1" applyAlignment="1">
      <alignment vertical="center" wrapText="1"/>
    </xf>
    <xf numFmtId="0" fontId="30" fillId="29" borderId="10" xfId="0" applyFont="1" applyFill="1" applyBorder="1" applyAlignment="1">
      <alignment vertical="center"/>
    </xf>
    <xf numFmtId="0" fontId="30" fillId="29" borderId="10" xfId="0" applyFont="1" applyFill="1" applyBorder="1" applyAlignment="1">
      <alignment vertical="center" wrapText="1"/>
    </xf>
    <xf numFmtId="0" fontId="33" fillId="29" borderId="10" xfId="0" applyFont="1" applyFill="1" applyBorder="1" applyAlignment="1">
      <alignment wrapText="1"/>
    </xf>
    <xf numFmtId="0" fontId="34" fillId="29" borderId="10" xfId="0" applyFont="1" applyFill="1" applyBorder="1" applyAlignment="1">
      <alignment vertical="center" wrapText="1"/>
    </xf>
    <xf numFmtId="0" fontId="35" fillId="29" borderId="10" xfId="0" applyFont="1" applyFill="1" applyBorder="1" applyAlignment="1">
      <alignment vertical="center"/>
    </xf>
    <xf numFmtId="0" fontId="22" fillId="29" borderId="10" xfId="53" applyFont="1" applyFill="1" applyBorder="1" applyAlignment="1">
      <alignment horizontal="center" vertical="center" wrapText="1"/>
      <protection/>
    </xf>
    <xf numFmtId="0" fontId="22" fillId="31" borderId="12" xfId="53" applyFont="1" applyFill="1" applyBorder="1" applyAlignment="1">
      <alignment vertical="center" wrapText="1"/>
      <protection/>
    </xf>
    <xf numFmtId="0" fontId="22" fillId="30" borderId="10" xfId="0" applyFont="1" applyFill="1" applyBorder="1" applyAlignment="1">
      <alignment horizontal="center" vertical="center" wrapText="1"/>
    </xf>
    <xf numFmtId="44" fontId="22" fillId="24" borderId="10" xfId="0" applyNumberFormat="1" applyFont="1" applyFill="1" applyBorder="1" applyAlignment="1">
      <alignment horizontal="center" vertical="center"/>
    </xf>
    <xf numFmtId="44" fontId="23" fillId="29" borderId="10" xfId="53" applyNumberFormat="1" applyFont="1" applyFill="1" applyBorder="1" applyAlignment="1">
      <alignment horizontal="center" vertical="center"/>
      <protection/>
    </xf>
    <xf numFmtId="44" fontId="23" fillId="0" borderId="10" xfId="0" applyNumberFormat="1" applyFont="1" applyBorder="1" applyAlignment="1">
      <alignment horizontal="center" vertical="center"/>
    </xf>
    <xf numFmtId="0" fontId="36" fillId="28" borderId="10" xfId="53" applyFont="1" applyFill="1" applyBorder="1" applyAlignment="1">
      <alignment vertical="center" wrapText="1"/>
      <protection/>
    </xf>
    <xf numFmtId="0" fontId="37" fillId="29" borderId="10" xfId="53" applyFont="1" applyFill="1" applyBorder="1" applyAlignment="1">
      <alignment vertical="center" wrapText="1"/>
      <protection/>
    </xf>
    <xf numFmtId="0" fontId="37" fillId="30" borderId="10" xfId="0" applyFont="1" applyFill="1" applyBorder="1" applyAlignment="1">
      <alignment vertical="center" wrapText="1"/>
    </xf>
    <xf numFmtId="0" fontId="36" fillId="29" borderId="10" xfId="53" applyFont="1" applyFill="1" applyBorder="1" applyAlignment="1">
      <alignment horizontal="center" vertical="center"/>
      <protection/>
    </xf>
    <xf numFmtId="0" fontId="36" fillId="30" borderId="10" xfId="0" applyFont="1" applyFill="1" applyBorder="1" applyAlignment="1">
      <alignment horizontal="center" vertical="center" wrapText="1"/>
    </xf>
    <xf numFmtId="0" fontId="37" fillId="29" borderId="10" xfId="53" applyFont="1" applyFill="1" applyBorder="1" applyAlignment="1">
      <alignment horizontal="center" vertical="center"/>
      <protection/>
    </xf>
    <xf numFmtId="0" fontId="38" fillId="29" borderId="10" xfId="53" applyFont="1" applyFill="1" applyBorder="1" applyAlignment="1">
      <alignment horizontal="center" vertical="center"/>
      <protection/>
    </xf>
    <xf numFmtId="0" fontId="39" fillId="29" borderId="10" xfId="53" applyFont="1" applyFill="1" applyBorder="1" applyAlignment="1">
      <alignment horizontal="center" vertical="center"/>
      <protection/>
    </xf>
    <xf numFmtId="0" fontId="36" fillId="29" borderId="10" xfId="0" applyFont="1" applyFill="1" applyBorder="1" applyAlignment="1">
      <alignment horizontal="center" vertical="center"/>
    </xf>
    <xf numFmtId="0" fontId="36" fillId="0" borderId="10" xfId="0" applyFont="1" applyBorder="1" applyAlignment="1">
      <alignment vertical="center"/>
    </xf>
    <xf numFmtId="0" fontId="23" fillId="29" borderId="10" xfId="0" applyFont="1" applyFill="1" applyBorder="1" applyAlignment="1">
      <alignment horizontal="center"/>
    </xf>
    <xf numFmtId="0" fontId="29" fillId="0" borderId="13" xfId="0" applyFont="1" applyBorder="1" applyAlignment="1">
      <alignment wrapText="1"/>
    </xf>
    <xf numFmtId="2" fontId="23" fillId="29" borderId="10" xfId="53" applyNumberFormat="1" applyFont="1" applyFill="1" applyBorder="1" applyAlignment="1">
      <alignment horizontal="center" vertical="center"/>
      <protection/>
    </xf>
    <xf numFmtId="44" fontId="31" fillId="24" borderId="10" xfId="0" applyNumberFormat="1" applyFont="1" applyFill="1" applyBorder="1" applyAlignment="1">
      <alignment vertical="center"/>
    </xf>
    <xf numFmtId="0" fontId="32" fillId="24" borderId="10" xfId="0" applyNumberFormat="1" applyFont="1" applyFill="1" applyBorder="1" applyAlignment="1">
      <alignment horizontal="center" vertical="center"/>
    </xf>
    <xf numFmtId="44" fontId="23" fillId="29" borderId="10" xfId="0" applyNumberFormat="1" applyFont="1" applyFill="1" applyBorder="1" applyAlignment="1">
      <alignment horizontal="center" vertical="center"/>
    </xf>
    <xf numFmtId="8" fontId="23" fillId="29" borderId="10" xfId="53" applyNumberFormat="1" applyFont="1" applyFill="1" applyBorder="1" applyAlignment="1">
      <alignment horizontal="center" vertical="center"/>
      <protection/>
    </xf>
    <xf numFmtId="175" fontId="23" fillId="29" borderId="10" xfId="0" applyNumberFormat="1" applyFont="1" applyFill="1" applyBorder="1" applyAlignment="1">
      <alignment horizontal="center" vertical="center"/>
    </xf>
    <xf numFmtId="44" fontId="23" fillId="29" borderId="10" xfId="0" applyNumberFormat="1" applyFont="1" applyFill="1" applyBorder="1" applyAlignment="1" applyProtection="1">
      <alignment horizontal="right" vertical="center" wrapText="1"/>
      <protection/>
    </xf>
    <xf numFmtId="4" fontId="23" fillId="30" borderId="10" xfId="0" applyNumberFormat="1" applyFont="1" applyFill="1" applyBorder="1" applyAlignment="1">
      <alignment horizontal="right" vertical="center" wrapText="1"/>
    </xf>
    <xf numFmtId="0" fontId="24" fillId="29" borderId="10" xfId="53" applyFont="1" applyFill="1" applyBorder="1" applyAlignment="1">
      <alignment horizontal="center" vertical="center" shrinkToFit="1"/>
      <protection/>
    </xf>
    <xf numFmtId="0" fontId="24" fillId="29" borderId="10" xfId="53" applyFont="1" applyFill="1" applyBorder="1" applyAlignment="1">
      <alignment horizontal="center" vertical="center"/>
      <protection/>
    </xf>
    <xf numFmtId="0" fontId="26" fillId="29" borderId="10" xfId="0" applyFont="1" applyFill="1" applyBorder="1" applyAlignment="1">
      <alignment vertical="center"/>
    </xf>
    <xf numFmtId="44" fontId="23" fillId="29" borderId="10" xfId="53" applyNumberFormat="1" applyFont="1" applyFill="1" applyBorder="1" applyAlignment="1">
      <alignment vertical="center" wrapText="1"/>
      <protection/>
    </xf>
    <xf numFmtId="0" fontId="22" fillId="25" borderId="10" xfId="53" applyFont="1" applyFill="1" applyBorder="1" applyAlignment="1">
      <alignment horizontal="center" vertical="center" shrinkToFit="1"/>
      <protection/>
    </xf>
    <xf numFmtId="0" fontId="22" fillId="25" borderId="10" xfId="0" applyFont="1" applyFill="1" applyBorder="1" applyAlignment="1">
      <alignment horizontal="center" vertical="center"/>
    </xf>
    <xf numFmtId="0" fontId="22" fillId="29" borderId="14" xfId="53" applyNumberFormat="1" applyFont="1" applyFill="1" applyBorder="1" applyAlignment="1">
      <alignment horizontal="center" vertical="center"/>
      <protection/>
    </xf>
    <xf numFmtId="0" fontId="22" fillId="29" borderId="15" xfId="53" applyNumberFormat="1" applyFont="1" applyFill="1" applyBorder="1" applyAlignment="1">
      <alignment horizontal="center" vertical="center"/>
      <protection/>
    </xf>
    <xf numFmtId="44" fontId="24" fillId="29" borderId="11" xfId="53" applyNumberFormat="1" applyFont="1" applyFill="1" applyBorder="1" applyAlignment="1">
      <alignment horizontal="center" vertical="center"/>
      <protection/>
    </xf>
    <xf numFmtId="44" fontId="24" fillId="29" borderId="14" xfId="53" applyNumberFormat="1" applyFont="1" applyFill="1" applyBorder="1" applyAlignment="1">
      <alignment horizontal="center" vertical="center"/>
      <protection/>
    </xf>
    <xf numFmtId="44" fontId="24" fillId="29" borderId="15" xfId="53" applyNumberFormat="1" applyFont="1" applyFill="1" applyBorder="1" applyAlignment="1">
      <alignment horizontal="center" vertical="center"/>
      <protection/>
    </xf>
    <xf numFmtId="44" fontId="23" fillId="29" borderId="11" xfId="53" applyNumberFormat="1" applyFont="1" applyFill="1" applyBorder="1" applyAlignment="1">
      <alignment horizontal="center" vertical="center"/>
      <protection/>
    </xf>
    <xf numFmtId="0" fontId="22" fillId="31" borderId="16" xfId="53" applyFont="1" applyFill="1" applyBorder="1" applyAlignment="1">
      <alignment horizontal="left" vertical="center" wrapText="1"/>
      <protection/>
    </xf>
    <xf numFmtId="0" fontId="22" fillId="31" borderId="17" xfId="53" applyFont="1" applyFill="1" applyBorder="1" applyAlignment="1">
      <alignment horizontal="left" vertical="center" wrapText="1"/>
      <protection/>
    </xf>
    <xf numFmtId="0" fontId="22" fillId="31" borderId="12" xfId="53" applyFont="1" applyFill="1" applyBorder="1" applyAlignment="1">
      <alignment horizontal="left" vertical="center" wrapText="1"/>
      <protection/>
    </xf>
    <xf numFmtId="0" fontId="22" fillId="24" borderId="10" xfId="0" applyFont="1" applyFill="1" applyBorder="1" applyAlignment="1">
      <alignment horizontal="center" vertical="center"/>
    </xf>
    <xf numFmtId="0" fontId="22" fillId="29" borderId="16" xfId="53" applyFont="1" applyFill="1" applyBorder="1" applyAlignment="1">
      <alignment horizontal="left" vertical="center" shrinkToFit="1"/>
      <protection/>
    </xf>
    <xf numFmtId="0" fontId="22" fillId="29" borderId="17" xfId="53" applyFont="1" applyFill="1" applyBorder="1" applyAlignment="1">
      <alignment horizontal="left" vertical="center" shrinkToFit="1"/>
      <protection/>
    </xf>
    <xf numFmtId="0" fontId="22" fillId="29" borderId="12" xfId="53" applyFont="1" applyFill="1" applyBorder="1" applyAlignment="1">
      <alignment horizontal="left" vertical="center" shrinkToFit="1"/>
      <protection/>
    </xf>
    <xf numFmtId="0" fontId="22" fillId="24" borderId="16" xfId="0" applyFont="1" applyFill="1" applyBorder="1" applyAlignment="1">
      <alignment horizontal="center" vertical="center"/>
    </xf>
    <xf numFmtId="0" fontId="22" fillId="24" borderId="17" xfId="0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0" fontId="24" fillId="29" borderId="11" xfId="53" applyFont="1" applyFill="1" applyBorder="1" applyAlignment="1">
      <alignment horizontal="center" vertical="center"/>
      <protection/>
    </xf>
    <xf numFmtId="0" fontId="24" fillId="29" borderId="14" xfId="53" applyFont="1" applyFill="1" applyBorder="1" applyAlignment="1">
      <alignment horizontal="center" vertical="center"/>
      <protection/>
    </xf>
    <xf numFmtId="0" fontId="24" fillId="29" borderId="15" xfId="53" applyFont="1" applyFill="1" applyBorder="1" applyAlignment="1">
      <alignment horizontal="center" vertical="center"/>
      <protection/>
    </xf>
    <xf numFmtId="0" fontId="37" fillId="29" borderId="11" xfId="53" applyFont="1" applyFill="1" applyBorder="1" applyAlignment="1">
      <alignment horizontal="center" vertical="center"/>
      <protection/>
    </xf>
    <xf numFmtId="0" fontId="37" fillId="29" borderId="14" xfId="53" applyFont="1" applyFill="1" applyBorder="1" applyAlignment="1">
      <alignment horizontal="center" vertical="center"/>
      <protection/>
    </xf>
    <xf numFmtId="0" fontId="37" fillId="29" borderId="15" xfId="53" applyFont="1" applyFill="1" applyBorder="1" applyAlignment="1">
      <alignment horizontal="center" vertical="center"/>
      <protection/>
    </xf>
    <xf numFmtId="44" fontId="22" fillId="29" borderId="11" xfId="53" applyNumberFormat="1" applyFont="1" applyFill="1" applyBorder="1" applyAlignment="1">
      <alignment horizontal="center" vertical="center"/>
      <protection/>
    </xf>
    <xf numFmtId="44" fontId="22" fillId="29" borderId="14" xfId="53" applyNumberFormat="1" applyFont="1" applyFill="1" applyBorder="1" applyAlignment="1">
      <alignment horizontal="center" vertical="center"/>
      <protection/>
    </xf>
    <xf numFmtId="44" fontId="22" fillId="29" borderId="15" xfId="53" applyNumberFormat="1" applyFont="1" applyFill="1" applyBorder="1" applyAlignment="1">
      <alignment horizontal="center" vertical="center"/>
      <protection/>
    </xf>
    <xf numFmtId="0" fontId="22" fillId="29" borderId="11" xfId="53" applyNumberFormat="1" applyFont="1" applyFill="1" applyBorder="1" applyAlignment="1">
      <alignment horizontal="center" vertical="center"/>
      <protection/>
    </xf>
    <xf numFmtId="44" fontId="23" fillId="29" borderId="14" xfId="53" applyNumberFormat="1" applyFont="1" applyFill="1" applyBorder="1" applyAlignment="1">
      <alignment horizontal="center" vertical="center"/>
      <protection/>
    </xf>
    <xf numFmtId="44" fontId="23" fillId="29" borderId="15" xfId="53" applyNumberFormat="1" applyFont="1" applyFill="1" applyBorder="1" applyAlignment="1">
      <alignment horizontal="center" vertical="center"/>
      <protection/>
    </xf>
    <xf numFmtId="0" fontId="22" fillId="29" borderId="10" xfId="53" applyFont="1" applyFill="1" applyBorder="1" applyAlignment="1">
      <alignment horizontal="center" vertical="center" shrinkToFit="1"/>
      <protection/>
    </xf>
    <xf numFmtId="0" fontId="29" fillId="0" borderId="18" xfId="0" applyFont="1" applyBorder="1" applyAlignment="1">
      <alignment horizontal="center" wrapText="1"/>
    </xf>
    <xf numFmtId="0" fontId="25" fillId="29" borderId="10" xfId="53" applyNumberFormat="1" applyFont="1" applyFill="1" applyBorder="1" applyAlignment="1">
      <alignment horizontal="center" vertical="center"/>
      <protection/>
    </xf>
    <xf numFmtId="44" fontId="25" fillId="29" borderId="10" xfId="53" applyNumberFormat="1" applyFont="1" applyFill="1" applyBorder="1" applyAlignment="1">
      <alignment horizontal="center" vertical="center"/>
      <protection/>
    </xf>
    <xf numFmtId="0" fontId="25" fillId="29" borderId="10" xfId="53" applyFont="1" applyFill="1" applyBorder="1" applyAlignment="1">
      <alignment horizontal="center" vertical="center"/>
      <protection/>
    </xf>
    <xf numFmtId="0" fontId="38" fillId="29" borderId="10" xfId="53" applyFont="1" applyFill="1" applyBorder="1" applyAlignment="1">
      <alignment horizontal="center" vertical="center"/>
      <protection/>
    </xf>
    <xf numFmtId="2" fontId="23" fillId="29" borderId="10" xfId="53" applyNumberFormat="1" applyFont="1" applyFill="1" applyBorder="1" applyAlignment="1">
      <alignment horizontal="center" vertical="center"/>
      <protection/>
    </xf>
    <xf numFmtId="0" fontId="22" fillId="30" borderId="16" xfId="0" applyFont="1" applyFill="1" applyBorder="1" applyAlignment="1">
      <alignment horizontal="center" vertical="center" wrapText="1"/>
    </xf>
    <xf numFmtId="0" fontId="22" fillId="30" borderId="17" xfId="0" applyFont="1" applyFill="1" applyBorder="1" applyAlignment="1">
      <alignment horizontal="center" vertical="center" wrapText="1"/>
    </xf>
    <xf numFmtId="0" fontId="22" fillId="30" borderId="12" xfId="0" applyFont="1" applyFill="1" applyBorder="1" applyAlignment="1">
      <alignment horizontal="center" vertical="center" wrapText="1"/>
    </xf>
    <xf numFmtId="0" fontId="22" fillId="29" borderId="10" xfId="53" applyFont="1" applyFill="1" applyBorder="1" applyAlignment="1">
      <alignment horizontal="center" vertical="center" wrapText="1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_BIOLOGICS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5"/>
  <sheetViews>
    <sheetView tabSelected="1" zoomScalePageLayoutView="0" workbookViewId="0" topLeftCell="A184">
      <selection activeCell="B6" sqref="B6"/>
    </sheetView>
  </sheetViews>
  <sheetFormatPr defaultColWidth="9.140625" defaultRowHeight="12.75"/>
  <cols>
    <col min="1" max="1" width="8.28125" style="6" customWidth="1"/>
    <col min="2" max="2" width="68.8515625" style="1" customWidth="1"/>
    <col min="3" max="3" width="7.7109375" style="1" customWidth="1"/>
    <col min="4" max="4" width="6.28125" style="84" customWidth="1"/>
    <col min="5" max="5" width="10.7109375" style="1" customWidth="1"/>
    <col min="6" max="6" width="12.28125" style="5" customWidth="1"/>
    <col min="7" max="7" width="6.57421875" style="74" customWidth="1"/>
    <col min="8" max="8" width="12.421875" style="4" customWidth="1"/>
    <col min="9" max="9" width="14.7109375" style="5" customWidth="1"/>
    <col min="10" max="10" width="10.421875" style="1" customWidth="1"/>
    <col min="11" max="11" width="9.140625" style="1" customWidth="1"/>
    <col min="12" max="12" width="12.57421875" style="1" customWidth="1"/>
    <col min="13" max="13" width="11.421875" style="1" customWidth="1"/>
    <col min="14" max="16384" width="9.140625" style="1" customWidth="1"/>
  </cols>
  <sheetData>
    <row r="1" spans="1:11" ht="48" customHeight="1">
      <c r="A1" s="130" t="s">
        <v>188</v>
      </c>
      <c r="B1" s="130"/>
      <c r="C1" s="130"/>
      <c r="D1" s="130"/>
      <c r="E1" s="130"/>
      <c r="F1" s="130"/>
      <c r="G1" s="130"/>
      <c r="H1" s="130"/>
      <c r="I1" s="130"/>
      <c r="J1" s="130"/>
      <c r="K1" s="86"/>
    </row>
    <row r="2" spans="1:11" s="8" customFormat="1" ht="69.75" customHeight="1">
      <c r="A2" s="107" t="s">
        <v>180</v>
      </c>
      <c r="B2" s="108"/>
      <c r="C2" s="108"/>
      <c r="D2" s="108"/>
      <c r="E2" s="108"/>
      <c r="F2" s="108"/>
      <c r="G2" s="108"/>
      <c r="H2" s="108"/>
      <c r="I2" s="108"/>
      <c r="J2" s="108"/>
      <c r="K2" s="70"/>
    </row>
    <row r="3" spans="1:10" s="16" customFormat="1" ht="27" customHeight="1">
      <c r="A3" s="9" t="s">
        <v>74</v>
      </c>
      <c r="B3" s="10" t="s">
        <v>79</v>
      </c>
      <c r="C3" s="11" t="s">
        <v>122</v>
      </c>
      <c r="D3" s="75" t="s">
        <v>118</v>
      </c>
      <c r="E3" s="12" t="s">
        <v>119</v>
      </c>
      <c r="F3" s="13" t="s">
        <v>120</v>
      </c>
      <c r="G3" s="14" t="s">
        <v>121</v>
      </c>
      <c r="H3" s="12" t="s">
        <v>78</v>
      </c>
      <c r="I3" s="15" t="s">
        <v>114</v>
      </c>
      <c r="J3" s="15" t="s">
        <v>115</v>
      </c>
    </row>
    <row r="4" spans="1:9" s="35" customFormat="1" ht="63.75">
      <c r="A4" s="99" t="s">
        <v>75</v>
      </c>
      <c r="B4" s="18" t="s">
        <v>36</v>
      </c>
      <c r="C4" s="19">
        <v>5</v>
      </c>
      <c r="D4" s="76" t="s">
        <v>95</v>
      </c>
      <c r="E4" s="21">
        <f>SUM(F6:F11)</f>
        <v>0</v>
      </c>
      <c r="F4" s="22">
        <f>E4*C4</f>
        <v>0</v>
      </c>
      <c r="G4" s="23"/>
      <c r="H4" s="21">
        <f>ROUND(F4*(G4/100)+F4,2)</f>
        <v>0</v>
      </c>
      <c r="I4" s="53"/>
    </row>
    <row r="5" spans="1:8" s="35" customFormat="1" ht="16.5" customHeight="1">
      <c r="A5" s="24"/>
      <c r="B5" s="25" t="s">
        <v>87</v>
      </c>
      <c r="C5" s="25"/>
      <c r="D5" s="77"/>
      <c r="E5" s="26"/>
      <c r="F5" s="27"/>
      <c r="G5" s="71"/>
      <c r="H5" s="21"/>
    </row>
    <row r="6" spans="1:8" s="35" customFormat="1" ht="76.5" customHeight="1">
      <c r="A6" s="17" t="s">
        <v>86</v>
      </c>
      <c r="B6" s="32" t="s">
        <v>33</v>
      </c>
      <c r="C6" s="29">
        <v>1</v>
      </c>
      <c r="D6" s="78" t="s">
        <v>84</v>
      </c>
      <c r="E6" s="30"/>
      <c r="F6" s="30">
        <f aca="true" t="shared" si="0" ref="F6:F11">E6*C6</f>
        <v>0</v>
      </c>
      <c r="G6" s="31"/>
      <c r="H6" s="98">
        <f aca="true" t="shared" si="1" ref="H6:H33">ROUND(F6*(G6/100)+F6,2)</f>
        <v>0</v>
      </c>
    </row>
    <row r="7" spans="1:8" s="35" customFormat="1" ht="30" customHeight="1">
      <c r="A7" s="17" t="s">
        <v>88</v>
      </c>
      <c r="B7" s="28" t="s">
        <v>126</v>
      </c>
      <c r="C7" s="29">
        <v>3</v>
      </c>
      <c r="D7" s="78" t="s">
        <v>84</v>
      </c>
      <c r="E7" s="30"/>
      <c r="F7" s="30">
        <f t="shared" si="0"/>
        <v>0</v>
      </c>
      <c r="G7" s="31"/>
      <c r="H7" s="98">
        <f t="shared" si="1"/>
        <v>0</v>
      </c>
    </row>
    <row r="8" spans="1:8" s="35" customFormat="1" ht="25.5">
      <c r="A8" s="17" t="s">
        <v>89</v>
      </c>
      <c r="B8" s="32" t="s">
        <v>127</v>
      </c>
      <c r="C8" s="29">
        <v>1</v>
      </c>
      <c r="D8" s="78" t="s">
        <v>84</v>
      </c>
      <c r="E8" s="30"/>
      <c r="F8" s="30">
        <f t="shared" si="0"/>
        <v>0</v>
      </c>
      <c r="G8" s="31"/>
      <c r="H8" s="98">
        <f t="shared" si="1"/>
        <v>0</v>
      </c>
    </row>
    <row r="9" spans="1:8" s="35" customFormat="1" ht="21.75" customHeight="1">
      <c r="A9" s="17" t="s">
        <v>90</v>
      </c>
      <c r="B9" s="32" t="s">
        <v>137</v>
      </c>
      <c r="C9" s="29">
        <v>1</v>
      </c>
      <c r="D9" s="78" t="s">
        <v>84</v>
      </c>
      <c r="E9" s="30"/>
      <c r="F9" s="30">
        <f t="shared" si="0"/>
        <v>0</v>
      </c>
      <c r="G9" s="31"/>
      <c r="H9" s="98">
        <f t="shared" si="1"/>
        <v>0</v>
      </c>
    </row>
    <row r="10" spans="1:8" s="35" customFormat="1" ht="25.5">
      <c r="A10" s="17" t="s">
        <v>91</v>
      </c>
      <c r="B10" s="28" t="s">
        <v>197</v>
      </c>
      <c r="C10" s="29">
        <v>1</v>
      </c>
      <c r="D10" s="78" t="s">
        <v>84</v>
      </c>
      <c r="E10" s="30"/>
      <c r="F10" s="30">
        <f t="shared" si="0"/>
        <v>0</v>
      </c>
      <c r="G10" s="31"/>
      <c r="H10" s="98">
        <f t="shared" si="1"/>
        <v>0</v>
      </c>
    </row>
    <row r="11" spans="1:9" s="35" customFormat="1" ht="25.5">
      <c r="A11" s="17" t="s">
        <v>105</v>
      </c>
      <c r="B11" s="33" t="s">
        <v>96</v>
      </c>
      <c r="C11" s="34">
        <v>1</v>
      </c>
      <c r="D11" s="79" t="s">
        <v>84</v>
      </c>
      <c r="E11" s="93"/>
      <c r="F11" s="30">
        <f t="shared" si="0"/>
        <v>0</v>
      </c>
      <c r="G11" s="57"/>
      <c r="H11" s="98">
        <f t="shared" si="1"/>
        <v>0</v>
      </c>
      <c r="I11" s="94"/>
    </row>
    <row r="12" spans="1:8" s="35" customFormat="1" ht="76.5">
      <c r="A12" s="99" t="s">
        <v>76</v>
      </c>
      <c r="B12" s="18" t="s">
        <v>145</v>
      </c>
      <c r="C12" s="36">
        <v>7</v>
      </c>
      <c r="D12" s="80" t="s">
        <v>95</v>
      </c>
      <c r="E12" s="37">
        <f>SUM(F14:F19)</f>
        <v>0</v>
      </c>
      <c r="F12" s="22">
        <f>E12*C12</f>
        <v>0</v>
      </c>
      <c r="G12" s="38"/>
      <c r="H12" s="21">
        <f t="shared" si="1"/>
        <v>0</v>
      </c>
    </row>
    <row r="13" spans="1:8" s="35" customFormat="1" ht="16.5" customHeight="1">
      <c r="A13" s="24"/>
      <c r="B13" s="25" t="s">
        <v>87</v>
      </c>
      <c r="C13" s="25"/>
      <c r="D13" s="77"/>
      <c r="E13" s="26"/>
      <c r="F13" s="25"/>
      <c r="G13" s="71"/>
      <c r="H13" s="21"/>
    </row>
    <row r="14" spans="1:8" s="35" customFormat="1" ht="38.25">
      <c r="A14" s="17" t="s">
        <v>92</v>
      </c>
      <c r="B14" s="28" t="s">
        <v>128</v>
      </c>
      <c r="C14" s="29">
        <v>1</v>
      </c>
      <c r="D14" s="78" t="s">
        <v>84</v>
      </c>
      <c r="E14" s="30"/>
      <c r="F14" s="30">
        <f aca="true" t="shared" si="2" ref="F14:F20">E14*C14</f>
        <v>0</v>
      </c>
      <c r="G14" s="31"/>
      <c r="H14" s="98">
        <f t="shared" si="1"/>
        <v>0</v>
      </c>
    </row>
    <row r="15" spans="1:8" s="35" customFormat="1" ht="30.75" customHeight="1">
      <c r="A15" s="17" t="s">
        <v>93</v>
      </c>
      <c r="B15" s="28" t="s">
        <v>129</v>
      </c>
      <c r="C15" s="29">
        <v>1</v>
      </c>
      <c r="D15" s="78" t="s">
        <v>84</v>
      </c>
      <c r="E15" s="30"/>
      <c r="F15" s="30">
        <f t="shared" si="2"/>
        <v>0</v>
      </c>
      <c r="G15" s="31"/>
      <c r="H15" s="98">
        <f t="shared" si="1"/>
        <v>0</v>
      </c>
    </row>
    <row r="16" spans="1:8" s="35" customFormat="1" ht="25.5">
      <c r="A16" s="17" t="s">
        <v>94</v>
      </c>
      <c r="B16" s="28" t="s">
        <v>182</v>
      </c>
      <c r="C16" s="29">
        <v>1</v>
      </c>
      <c r="D16" s="78" t="s">
        <v>84</v>
      </c>
      <c r="E16" s="30"/>
      <c r="F16" s="30">
        <f t="shared" si="2"/>
        <v>0</v>
      </c>
      <c r="G16" s="31"/>
      <c r="H16" s="98">
        <f t="shared" si="1"/>
        <v>0</v>
      </c>
    </row>
    <row r="17" spans="1:8" s="35" customFormat="1" ht="18.75" customHeight="1">
      <c r="A17" s="17" t="s">
        <v>99</v>
      </c>
      <c r="B17" s="28" t="s">
        <v>97</v>
      </c>
      <c r="C17" s="29">
        <v>1</v>
      </c>
      <c r="D17" s="78" t="s">
        <v>84</v>
      </c>
      <c r="E17" s="30"/>
      <c r="F17" s="30">
        <f t="shared" si="2"/>
        <v>0</v>
      </c>
      <c r="G17" s="31"/>
      <c r="H17" s="98">
        <f t="shared" si="1"/>
        <v>0</v>
      </c>
    </row>
    <row r="18" spans="1:8" s="35" customFormat="1" ht="22.5" customHeight="1">
      <c r="A18" s="17" t="s">
        <v>106</v>
      </c>
      <c r="B18" s="28" t="s">
        <v>123</v>
      </c>
      <c r="C18" s="29">
        <v>1</v>
      </c>
      <c r="D18" s="78" t="s">
        <v>84</v>
      </c>
      <c r="E18" s="30"/>
      <c r="F18" s="30">
        <f t="shared" si="2"/>
        <v>0</v>
      </c>
      <c r="G18" s="31"/>
      <c r="H18" s="98">
        <f t="shared" si="1"/>
        <v>0</v>
      </c>
    </row>
    <row r="19" spans="1:8" s="35" customFormat="1" ht="25.5" customHeight="1">
      <c r="A19" s="17" t="s">
        <v>107</v>
      </c>
      <c r="B19" s="28" t="s">
        <v>198</v>
      </c>
      <c r="C19" s="29">
        <v>1</v>
      </c>
      <c r="D19" s="78" t="s">
        <v>84</v>
      </c>
      <c r="E19" s="30"/>
      <c r="F19" s="30">
        <f t="shared" si="2"/>
        <v>0</v>
      </c>
      <c r="G19" s="31"/>
      <c r="H19" s="98">
        <f t="shared" si="1"/>
        <v>0</v>
      </c>
    </row>
    <row r="20" spans="1:8" s="35" customFormat="1" ht="51">
      <c r="A20" s="99" t="s">
        <v>100</v>
      </c>
      <c r="B20" s="18" t="s">
        <v>146</v>
      </c>
      <c r="C20" s="36">
        <v>3</v>
      </c>
      <c r="D20" s="80" t="s">
        <v>95</v>
      </c>
      <c r="E20" s="22">
        <f>SUM(F22:F25)</f>
        <v>0</v>
      </c>
      <c r="F20" s="39">
        <f t="shared" si="2"/>
        <v>0</v>
      </c>
      <c r="G20" s="23"/>
      <c r="H20" s="21">
        <f t="shared" si="1"/>
        <v>0</v>
      </c>
    </row>
    <row r="21" spans="1:8" s="35" customFormat="1" ht="16.5" customHeight="1">
      <c r="A21" s="24"/>
      <c r="B21" s="136" t="s">
        <v>87</v>
      </c>
      <c r="C21" s="137"/>
      <c r="D21" s="137"/>
      <c r="E21" s="137"/>
      <c r="F21" s="138"/>
      <c r="G21" s="71"/>
      <c r="H21" s="21"/>
    </row>
    <row r="22" spans="1:8" s="35" customFormat="1" ht="51">
      <c r="A22" s="17" t="s">
        <v>101</v>
      </c>
      <c r="B22" s="28" t="s">
        <v>199</v>
      </c>
      <c r="C22" s="29">
        <v>1</v>
      </c>
      <c r="D22" s="78" t="s">
        <v>84</v>
      </c>
      <c r="E22" s="30"/>
      <c r="F22" s="30">
        <f>E22*C22</f>
        <v>0</v>
      </c>
      <c r="G22" s="31"/>
      <c r="H22" s="98">
        <f t="shared" si="1"/>
        <v>0</v>
      </c>
    </row>
    <row r="23" spans="1:8" s="35" customFormat="1" ht="52.5" customHeight="1">
      <c r="A23" s="17" t="s">
        <v>102</v>
      </c>
      <c r="B23" s="28" t="s">
        <v>183</v>
      </c>
      <c r="C23" s="29">
        <v>3</v>
      </c>
      <c r="D23" s="78" t="s">
        <v>84</v>
      </c>
      <c r="E23" s="30"/>
      <c r="F23" s="30">
        <f>E23*C23</f>
        <v>0</v>
      </c>
      <c r="G23" s="31"/>
      <c r="H23" s="98">
        <f t="shared" si="1"/>
        <v>0</v>
      </c>
    </row>
    <row r="24" spans="1:8" s="35" customFormat="1" ht="18" customHeight="1">
      <c r="A24" s="17" t="s">
        <v>103</v>
      </c>
      <c r="B24" s="28" t="s">
        <v>104</v>
      </c>
      <c r="C24" s="29">
        <v>1</v>
      </c>
      <c r="D24" s="78" t="s">
        <v>84</v>
      </c>
      <c r="E24" s="30"/>
      <c r="F24" s="30">
        <f>E24*C24</f>
        <v>0</v>
      </c>
      <c r="G24" s="31"/>
      <c r="H24" s="98">
        <f t="shared" si="1"/>
        <v>0</v>
      </c>
    </row>
    <row r="25" spans="1:8" s="35" customFormat="1" ht="24" customHeight="1">
      <c r="A25" s="17" t="s">
        <v>98</v>
      </c>
      <c r="B25" s="28" t="s">
        <v>200</v>
      </c>
      <c r="C25" s="29">
        <v>1</v>
      </c>
      <c r="D25" s="78" t="s">
        <v>84</v>
      </c>
      <c r="E25" s="30"/>
      <c r="F25" s="30">
        <f>E25*C25</f>
        <v>0</v>
      </c>
      <c r="G25" s="31"/>
      <c r="H25" s="98">
        <f t="shared" si="1"/>
        <v>0</v>
      </c>
    </row>
    <row r="26" spans="1:8" s="35" customFormat="1" ht="51">
      <c r="A26" s="99" t="s">
        <v>80</v>
      </c>
      <c r="B26" s="18" t="s">
        <v>147</v>
      </c>
      <c r="C26" s="36">
        <v>3</v>
      </c>
      <c r="D26" s="80" t="s">
        <v>95</v>
      </c>
      <c r="E26" s="22">
        <f>SUM(F28:F31)</f>
        <v>0</v>
      </c>
      <c r="F26" s="22">
        <f>E26*C26</f>
        <v>0</v>
      </c>
      <c r="G26" s="38"/>
      <c r="H26" s="21">
        <f t="shared" si="1"/>
        <v>0</v>
      </c>
    </row>
    <row r="27" spans="1:8" s="20" customFormat="1" ht="18" customHeight="1">
      <c r="A27" s="139" t="s">
        <v>108</v>
      </c>
      <c r="B27" s="139"/>
      <c r="C27" s="139"/>
      <c r="D27" s="139"/>
      <c r="E27" s="139"/>
      <c r="F27" s="139"/>
      <c r="G27" s="69"/>
      <c r="H27" s="21"/>
    </row>
    <row r="28" spans="1:8" s="35" customFormat="1" ht="38.25">
      <c r="A28" s="17" t="s">
        <v>109</v>
      </c>
      <c r="B28" s="28" t="s">
        <v>130</v>
      </c>
      <c r="C28" s="29">
        <v>1</v>
      </c>
      <c r="D28" s="78" t="s">
        <v>84</v>
      </c>
      <c r="E28" s="30"/>
      <c r="F28" s="30">
        <f aca="true" t="shared" si="3" ref="F28:F33">E28*C28</f>
        <v>0</v>
      </c>
      <c r="G28" s="31"/>
      <c r="H28" s="98">
        <f t="shared" si="1"/>
        <v>0</v>
      </c>
    </row>
    <row r="29" spans="1:8" s="35" customFormat="1" ht="40.5" customHeight="1">
      <c r="A29" s="17" t="s">
        <v>110</v>
      </c>
      <c r="B29" s="28" t="s">
        <v>184</v>
      </c>
      <c r="C29" s="29">
        <v>4</v>
      </c>
      <c r="D29" s="78" t="s">
        <v>84</v>
      </c>
      <c r="E29" s="30"/>
      <c r="F29" s="30">
        <f t="shared" si="3"/>
        <v>0</v>
      </c>
      <c r="G29" s="31"/>
      <c r="H29" s="98">
        <f t="shared" si="1"/>
        <v>0</v>
      </c>
    </row>
    <row r="30" spans="1:8" s="35" customFormat="1" ht="21.75" customHeight="1">
      <c r="A30" s="17" t="s">
        <v>111</v>
      </c>
      <c r="B30" s="28" t="s">
        <v>85</v>
      </c>
      <c r="C30" s="29">
        <v>1</v>
      </c>
      <c r="D30" s="78" t="s">
        <v>84</v>
      </c>
      <c r="E30" s="30"/>
      <c r="F30" s="30">
        <f t="shared" si="3"/>
        <v>0</v>
      </c>
      <c r="G30" s="31"/>
      <c r="H30" s="98">
        <f t="shared" si="1"/>
        <v>0</v>
      </c>
    </row>
    <row r="31" spans="1:8" s="35" customFormat="1" ht="25.5">
      <c r="A31" s="17" t="s">
        <v>112</v>
      </c>
      <c r="B31" s="32" t="s">
        <v>201</v>
      </c>
      <c r="C31" s="29">
        <v>1</v>
      </c>
      <c r="D31" s="78" t="s">
        <v>84</v>
      </c>
      <c r="E31" s="30"/>
      <c r="F31" s="30">
        <f t="shared" si="3"/>
        <v>0</v>
      </c>
      <c r="G31" s="31"/>
      <c r="H31" s="98">
        <f t="shared" si="1"/>
        <v>0</v>
      </c>
    </row>
    <row r="32" spans="1:8" s="35" customFormat="1" ht="76.5">
      <c r="A32" s="99" t="s">
        <v>81</v>
      </c>
      <c r="B32" s="28" t="s">
        <v>38</v>
      </c>
      <c r="C32" s="36">
        <v>22</v>
      </c>
      <c r="D32" s="80" t="s">
        <v>95</v>
      </c>
      <c r="E32" s="22"/>
      <c r="F32" s="22">
        <f t="shared" si="3"/>
        <v>0</v>
      </c>
      <c r="G32" s="38"/>
      <c r="H32" s="98">
        <f t="shared" si="1"/>
        <v>0</v>
      </c>
    </row>
    <row r="33" spans="1:8" s="35" customFormat="1" ht="27.75" customHeight="1">
      <c r="A33" s="99" t="s">
        <v>83</v>
      </c>
      <c r="B33" s="28" t="s">
        <v>138</v>
      </c>
      <c r="C33" s="36">
        <v>24</v>
      </c>
      <c r="D33" s="80" t="s">
        <v>37</v>
      </c>
      <c r="E33" s="22"/>
      <c r="F33" s="22">
        <f t="shared" si="3"/>
        <v>0</v>
      </c>
      <c r="G33" s="38"/>
      <c r="H33" s="21">
        <f t="shared" si="1"/>
        <v>0</v>
      </c>
    </row>
    <row r="34" spans="1:8" s="3" customFormat="1" ht="12.75">
      <c r="A34" s="114" t="s">
        <v>82</v>
      </c>
      <c r="B34" s="115"/>
      <c r="C34" s="115"/>
      <c r="D34" s="115"/>
      <c r="E34" s="115"/>
      <c r="F34" s="2">
        <f>F4+F12+F20+F26+F32+F33</f>
        <v>0</v>
      </c>
      <c r="G34" s="72"/>
      <c r="H34" s="2">
        <f>H4+H12+H20+H26+H32+H33</f>
        <v>0</v>
      </c>
    </row>
    <row r="35" spans="1:11" s="8" customFormat="1" ht="60" customHeight="1">
      <c r="A35" s="107" t="s">
        <v>124</v>
      </c>
      <c r="B35" s="108"/>
      <c r="C35" s="108"/>
      <c r="D35" s="108"/>
      <c r="E35" s="108"/>
      <c r="F35" s="108"/>
      <c r="G35" s="108"/>
      <c r="H35" s="108"/>
      <c r="I35" s="108"/>
      <c r="J35" s="108"/>
      <c r="K35" s="70"/>
    </row>
    <row r="36" spans="1:8" s="35" customFormat="1" ht="25.5">
      <c r="A36" s="99" t="s">
        <v>75</v>
      </c>
      <c r="B36" s="18" t="s">
        <v>57</v>
      </c>
      <c r="C36" s="36">
        <v>3</v>
      </c>
      <c r="D36" s="80" t="s">
        <v>125</v>
      </c>
      <c r="E36" s="22">
        <f>SUM(F38:F42)</f>
        <v>0</v>
      </c>
      <c r="F36" s="22">
        <f>E36*C36</f>
        <v>0</v>
      </c>
      <c r="G36" s="38"/>
      <c r="H36" s="22">
        <f aca="true" t="shared" si="4" ref="H36:H66">ROUND(F36*(G36/100)+F36,2)</f>
        <v>0</v>
      </c>
    </row>
    <row r="37" spans="1:8" s="40" customFormat="1" ht="19.5" customHeight="1">
      <c r="A37" s="129" t="s">
        <v>116</v>
      </c>
      <c r="B37" s="129"/>
      <c r="C37" s="129"/>
      <c r="D37" s="129"/>
      <c r="E37" s="129"/>
      <c r="F37" s="129"/>
      <c r="G37" s="17"/>
      <c r="H37" s="22"/>
    </row>
    <row r="38" spans="1:8" s="35" customFormat="1" ht="102">
      <c r="A38" s="17" t="s">
        <v>86</v>
      </c>
      <c r="B38" s="28" t="s">
        <v>139</v>
      </c>
      <c r="C38" s="29">
        <v>1</v>
      </c>
      <c r="D38" s="78" t="s">
        <v>84</v>
      </c>
      <c r="E38" s="30"/>
      <c r="F38" s="30">
        <f aca="true" t="shared" si="5" ref="F38:F43">E38*C38</f>
        <v>0</v>
      </c>
      <c r="G38" s="31"/>
      <c r="H38" s="30">
        <f t="shared" si="4"/>
        <v>0</v>
      </c>
    </row>
    <row r="39" spans="1:8" s="35" customFormat="1" ht="27.75" customHeight="1">
      <c r="A39" s="17" t="s">
        <v>88</v>
      </c>
      <c r="B39" s="32" t="s">
        <v>202</v>
      </c>
      <c r="C39" s="29">
        <v>5</v>
      </c>
      <c r="D39" s="78" t="s">
        <v>84</v>
      </c>
      <c r="E39" s="30"/>
      <c r="F39" s="30">
        <f t="shared" si="5"/>
        <v>0</v>
      </c>
      <c r="G39" s="31"/>
      <c r="H39" s="30">
        <f t="shared" si="4"/>
        <v>0</v>
      </c>
    </row>
    <row r="40" spans="1:8" s="35" customFormat="1" ht="33" customHeight="1">
      <c r="A40" s="17" t="s">
        <v>89</v>
      </c>
      <c r="B40" s="32" t="s">
        <v>185</v>
      </c>
      <c r="C40" s="29">
        <v>1</v>
      </c>
      <c r="D40" s="78" t="s">
        <v>84</v>
      </c>
      <c r="E40" s="30"/>
      <c r="F40" s="30">
        <f t="shared" si="5"/>
        <v>0</v>
      </c>
      <c r="G40" s="31"/>
      <c r="H40" s="30">
        <f t="shared" si="4"/>
        <v>0</v>
      </c>
    </row>
    <row r="41" spans="1:8" s="35" customFormat="1" ht="30.75" customHeight="1">
      <c r="A41" s="17" t="s">
        <v>90</v>
      </c>
      <c r="B41" s="28" t="s">
        <v>187</v>
      </c>
      <c r="C41" s="29">
        <v>1</v>
      </c>
      <c r="D41" s="78" t="s">
        <v>84</v>
      </c>
      <c r="E41" s="30"/>
      <c r="F41" s="30">
        <f t="shared" si="5"/>
        <v>0</v>
      </c>
      <c r="G41" s="31"/>
      <c r="H41" s="30">
        <f t="shared" si="4"/>
        <v>0</v>
      </c>
    </row>
    <row r="42" spans="1:8" s="35" customFormat="1" ht="26.25" customHeight="1">
      <c r="A42" s="17" t="s">
        <v>91</v>
      </c>
      <c r="B42" s="28" t="s">
        <v>186</v>
      </c>
      <c r="C42" s="29">
        <v>1</v>
      </c>
      <c r="D42" s="78" t="s">
        <v>84</v>
      </c>
      <c r="E42" s="30"/>
      <c r="F42" s="30">
        <f t="shared" si="5"/>
        <v>0</v>
      </c>
      <c r="G42" s="31"/>
      <c r="H42" s="30">
        <f t="shared" si="4"/>
        <v>0</v>
      </c>
    </row>
    <row r="43" spans="1:8" s="35" customFormat="1" ht="25.5">
      <c r="A43" s="99" t="s">
        <v>76</v>
      </c>
      <c r="B43" s="18" t="s">
        <v>58</v>
      </c>
      <c r="C43" s="36">
        <v>6</v>
      </c>
      <c r="D43" s="80" t="s">
        <v>125</v>
      </c>
      <c r="E43" s="22">
        <f>SUM(F45:F48)</f>
        <v>0</v>
      </c>
      <c r="F43" s="42">
        <f t="shared" si="5"/>
        <v>0</v>
      </c>
      <c r="G43" s="23"/>
      <c r="H43" s="22">
        <f t="shared" si="4"/>
        <v>0</v>
      </c>
    </row>
    <row r="44" spans="1:8" s="40" customFormat="1" ht="19.5" customHeight="1">
      <c r="A44" s="129" t="s">
        <v>116</v>
      </c>
      <c r="B44" s="129"/>
      <c r="C44" s="129"/>
      <c r="D44" s="129"/>
      <c r="E44" s="129"/>
      <c r="F44" s="129"/>
      <c r="G44" s="129"/>
      <c r="H44" s="22"/>
    </row>
    <row r="45" spans="1:8" s="35" customFormat="1" ht="110.25" customHeight="1">
      <c r="A45" s="17" t="s">
        <v>92</v>
      </c>
      <c r="B45" s="32" t="s">
        <v>208</v>
      </c>
      <c r="C45" s="29">
        <v>1</v>
      </c>
      <c r="D45" s="78" t="s">
        <v>84</v>
      </c>
      <c r="E45" s="30"/>
      <c r="F45" s="30">
        <f>E45*C45</f>
        <v>0</v>
      </c>
      <c r="G45" s="31"/>
      <c r="H45" s="30">
        <f t="shared" si="4"/>
        <v>0</v>
      </c>
    </row>
    <row r="46" spans="1:8" s="35" customFormat="1" ht="29.25" customHeight="1">
      <c r="A46" s="17" t="s">
        <v>93</v>
      </c>
      <c r="B46" s="32" t="s">
        <v>203</v>
      </c>
      <c r="C46" s="29">
        <v>5</v>
      </c>
      <c r="D46" s="78" t="s">
        <v>84</v>
      </c>
      <c r="E46" s="30"/>
      <c r="F46" s="30">
        <f>E46*C46</f>
        <v>0</v>
      </c>
      <c r="G46" s="31"/>
      <c r="H46" s="30">
        <f t="shared" si="4"/>
        <v>0</v>
      </c>
    </row>
    <row r="47" spans="1:8" s="35" customFormat="1" ht="26.25" customHeight="1">
      <c r="A47" s="17" t="s">
        <v>94</v>
      </c>
      <c r="B47" s="28" t="s">
        <v>185</v>
      </c>
      <c r="C47" s="29">
        <v>1</v>
      </c>
      <c r="D47" s="78" t="s">
        <v>84</v>
      </c>
      <c r="E47" s="30"/>
      <c r="F47" s="30">
        <f>E47*C47</f>
        <v>0</v>
      </c>
      <c r="G47" s="31"/>
      <c r="H47" s="30">
        <f t="shared" si="4"/>
        <v>0</v>
      </c>
    </row>
    <row r="48" spans="1:8" s="35" customFormat="1" ht="28.5" customHeight="1">
      <c r="A48" s="17" t="s">
        <v>99</v>
      </c>
      <c r="B48" s="28" t="s">
        <v>204</v>
      </c>
      <c r="C48" s="29">
        <v>1</v>
      </c>
      <c r="D48" s="78" t="s">
        <v>84</v>
      </c>
      <c r="E48" s="30"/>
      <c r="F48" s="30">
        <f>E48*C48</f>
        <v>0</v>
      </c>
      <c r="G48" s="31"/>
      <c r="H48" s="30">
        <f t="shared" si="4"/>
        <v>0</v>
      </c>
    </row>
    <row r="49" spans="1:8" s="35" customFormat="1" ht="25.5">
      <c r="A49" s="99" t="s">
        <v>77</v>
      </c>
      <c r="B49" s="18" t="s">
        <v>59</v>
      </c>
      <c r="C49" s="36">
        <v>8</v>
      </c>
      <c r="D49" s="80" t="s">
        <v>125</v>
      </c>
      <c r="E49" s="22">
        <f>SUM(F51:F54)</f>
        <v>0</v>
      </c>
      <c r="F49" s="39">
        <f>E49*C49</f>
        <v>0</v>
      </c>
      <c r="G49" s="23"/>
      <c r="H49" s="22">
        <f t="shared" si="4"/>
        <v>0</v>
      </c>
    </row>
    <row r="50" spans="1:8" s="40" customFormat="1" ht="21.75" customHeight="1">
      <c r="A50" s="129" t="s">
        <v>116</v>
      </c>
      <c r="B50" s="129"/>
      <c r="C50" s="129"/>
      <c r="D50" s="129"/>
      <c r="E50" s="129"/>
      <c r="F50" s="129"/>
      <c r="G50" s="17"/>
      <c r="H50" s="22"/>
    </row>
    <row r="51" spans="1:8" s="35" customFormat="1" ht="89.25">
      <c r="A51" s="17" t="s">
        <v>101</v>
      </c>
      <c r="B51" s="28" t="s">
        <v>205</v>
      </c>
      <c r="C51" s="29">
        <v>1</v>
      </c>
      <c r="D51" s="78" t="s">
        <v>84</v>
      </c>
      <c r="E51" s="30"/>
      <c r="F51" s="30">
        <f>E51*C51</f>
        <v>0</v>
      </c>
      <c r="G51" s="31"/>
      <c r="H51" s="30">
        <f t="shared" si="4"/>
        <v>0</v>
      </c>
    </row>
    <row r="52" spans="1:8" s="35" customFormat="1" ht="29.25" customHeight="1">
      <c r="A52" s="17" t="s">
        <v>102</v>
      </c>
      <c r="B52" s="32" t="s">
        <v>189</v>
      </c>
      <c r="C52" s="29">
        <v>5</v>
      </c>
      <c r="D52" s="78" t="s">
        <v>84</v>
      </c>
      <c r="E52" s="30"/>
      <c r="F52" s="30">
        <f>E52*C52</f>
        <v>0</v>
      </c>
      <c r="G52" s="31"/>
      <c r="H52" s="30">
        <f t="shared" si="4"/>
        <v>0</v>
      </c>
    </row>
    <row r="53" spans="1:8" s="35" customFormat="1" ht="26.25" customHeight="1">
      <c r="A53" s="17" t="s">
        <v>103</v>
      </c>
      <c r="B53" s="32" t="s">
        <v>206</v>
      </c>
      <c r="C53" s="29">
        <v>1</v>
      </c>
      <c r="D53" s="78" t="s">
        <v>84</v>
      </c>
      <c r="E53" s="30"/>
      <c r="F53" s="30">
        <f>E53*C53</f>
        <v>0</v>
      </c>
      <c r="G53" s="31"/>
      <c r="H53" s="30">
        <f t="shared" si="4"/>
        <v>0</v>
      </c>
    </row>
    <row r="54" spans="1:8" s="35" customFormat="1" ht="27.75" customHeight="1">
      <c r="A54" s="17" t="s">
        <v>98</v>
      </c>
      <c r="B54" s="28" t="s">
        <v>209</v>
      </c>
      <c r="C54" s="29">
        <v>1</v>
      </c>
      <c r="D54" s="78" t="s">
        <v>84</v>
      </c>
      <c r="E54" s="30"/>
      <c r="F54" s="30">
        <f>E54*C54</f>
        <v>0</v>
      </c>
      <c r="G54" s="31"/>
      <c r="H54" s="30">
        <f t="shared" si="4"/>
        <v>0</v>
      </c>
    </row>
    <row r="55" spans="1:8" s="35" customFormat="1" ht="25.5">
      <c r="A55" s="99" t="s">
        <v>80</v>
      </c>
      <c r="B55" s="18" t="s">
        <v>59</v>
      </c>
      <c r="C55" s="36">
        <v>8</v>
      </c>
      <c r="D55" s="80" t="s">
        <v>125</v>
      </c>
      <c r="E55" s="22">
        <f>SUM(F57:F60)</f>
        <v>0</v>
      </c>
      <c r="F55" s="39">
        <f>E55*C55</f>
        <v>0</v>
      </c>
      <c r="G55" s="23"/>
      <c r="H55" s="22">
        <f t="shared" si="4"/>
        <v>0</v>
      </c>
    </row>
    <row r="56" spans="1:8" s="40" customFormat="1" ht="22.5" customHeight="1">
      <c r="A56" s="129" t="s">
        <v>116</v>
      </c>
      <c r="B56" s="129"/>
      <c r="C56" s="129"/>
      <c r="D56" s="129"/>
      <c r="E56" s="129"/>
      <c r="F56" s="129"/>
      <c r="G56" s="17"/>
      <c r="H56" s="22"/>
    </row>
    <row r="57" spans="1:8" s="35" customFormat="1" ht="102">
      <c r="A57" s="17" t="s">
        <v>109</v>
      </c>
      <c r="B57" s="28" t="s">
        <v>207</v>
      </c>
      <c r="C57" s="29">
        <v>1</v>
      </c>
      <c r="D57" s="78" t="s">
        <v>84</v>
      </c>
      <c r="E57" s="30"/>
      <c r="F57" s="30">
        <f>E57*C57</f>
        <v>0</v>
      </c>
      <c r="G57" s="31"/>
      <c r="H57" s="30">
        <f t="shared" si="4"/>
        <v>0</v>
      </c>
    </row>
    <row r="58" spans="1:8" s="35" customFormat="1" ht="29.25" customHeight="1">
      <c r="A58" s="17" t="s">
        <v>110</v>
      </c>
      <c r="B58" s="28" t="s">
        <v>189</v>
      </c>
      <c r="C58" s="29">
        <v>5</v>
      </c>
      <c r="D58" s="78" t="s">
        <v>84</v>
      </c>
      <c r="E58" s="30"/>
      <c r="F58" s="30">
        <f>E58*C58</f>
        <v>0</v>
      </c>
      <c r="G58" s="31"/>
      <c r="H58" s="30">
        <f t="shared" si="4"/>
        <v>0</v>
      </c>
    </row>
    <row r="59" spans="1:8" s="35" customFormat="1" ht="26.25" customHeight="1">
      <c r="A59" s="17" t="s">
        <v>111</v>
      </c>
      <c r="B59" s="28" t="s">
        <v>206</v>
      </c>
      <c r="C59" s="29">
        <v>1</v>
      </c>
      <c r="D59" s="78" t="s">
        <v>84</v>
      </c>
      <c r="E59" s="30"/>
      <c r="F59" s="30">
        <f>E59*C59</f>
        <v>0</v>
      </c>
      <c r="G59" s="31"/>
      <c r="H59" s="30">
        <f t="shared" si="4"/>
        <v>0</v>
      </c>
    </row>
    <row r="60" spans="1:8" s="35" customFormat="1" ht="44.25" customHeight="1">
      <c r="A60" s="17" t="s">
        <v>112</v>
      </c>
      <c r="B60" s="28" t="s">
        <v>209</v>
      </c>
      <c r="C60" s="29">
        <v>1</v>
      </c>
      <c r="D60" s="78" t="s">
        <v>84</v>
      </c>
      <c r="E60" s="30"/>
      <c r="F60" s="30">
        <f>E60*C60</f>
        <v>0</v>
      </c>
      <c r="G60" s="31"/>
      <c r="H60" s="30">
        <f t="shared" si="4"/>
        <v>0</v>
      </c>
    </row>
    <row r="61" spans="1:8" s="35" customFormat="1" ht="25.5">
      <c r="A61" s="99" t="s">
        <v>81</v>
      </c>
      <c r="B61" s="18" t="s">
        <v>60</v>
      </c>
      <c r="C61" s="36">
        <v>2</v>
      </c>
      <c r="D61" s="80" t="s">
        <v>125</v>
      </c>
      <c r="E61" s="22">
        <f>SUM(F63:F66)</f>
        <v>0</v>
      </c>
      <c r="F61" s="22">
        <f>E61*C61</f>
        <v>0</v>
      </c>
      <c r="G61" s="38"/>
      <c r="H61" s="22">
        <f t="shared" si="4"/>
        <v>0</v>
      </c>
    </row>
    <row r="62" spans="1:8" s="40" customFormat="1" ht="21" customHeight="1">
      <c r="A62" s="129" t="s">
        <v>116</v>
      </c>
      <c r="B62" s="129"/>
      <c r="C62" s="129"/>
      <c r="D62" s="129"/>
      <c r="E62" s="129"/>
      <c r="F62" s="129"/>
      <c r="G62" s="17"/>
      <c r="H62" s="22"/>
    </row>
    <row r="63" spans="1:8" s="35" customFormat="1" ht="76.5">
      <c r="A63" s="17" t="s">
        <v>113</v>
      </c>
      <c r="B63" s="28" t="s">
        <v>61</v>
      </c>
      <c r="C63" s="29">
        <v>1</v>
      </c>
      <c r="D63" s="78" t="s">
        <v>84</v>
      </c>
      <c r="E63" s="30"/>
      <c r="F63" s="30">
        <f>E63*C63</f>
        <v>0</v>
      </c>
      <c r="G63" s="31"/>
      <c r="H63" s="30">
        <f t="shared" si="4"/>
        <v>0</v>
      </c>
    </row>
    <row r="64" spans="1:8" s="35" customFormat="1" ht="25.5" customHeight="1">
      <c r="A64" s="17" t="s">
        <v>117</v>
      </c>
      <c r="B64" s="32" t="s">
        <v>136</v>
      </c>
      <c r="C64" s="29">
        <v>5</v>
      </c>
      <c r="D64" s="78" t="s">
        <v>84</v>
      </c>
      <c r="E64" s="30"/>
      <c r="F64" s="30">
        <f>E64*C64</f>
        <v>0</v>
      </c>
      <c r="G64" s="31"/>
      <c r="H64" s="30">
        <f t="shared" si="4"/>
        <v>0</v>
      </c>
    </row>
    <row r="65" spans="1:8" s="35" customFormat="1" ht="27" customHeight="1">
      <c r="A65" s="17" t="s">
        <v>67</v>
      </c>
      <c r="B65" s="28" t="s">
        <v>210</v>
      </c>
      <c r="C65" s="29">
        <v>1</v>
      </c>
      <c r="D65" s="78" t="s">
        <v>84</v>
      </c>
      <c r="E65" s="30"/>
      <c r="F65" s="30">
        <f>E65*C65</f>
        <v>0</v>
      </c>
      <c r="G65" s="31"/>
      <c r="H65" s="30">
        <f t="shared" si="4"/>
        <v>0</v>
      </c>
    </row>
    <row r="66" spans="1:8" s="35" customFormat="1" ht="28.5" customHeight="1">
      <c r="A66" s="17" t="s">
        <v>68</v>
      </c>
      <c r="B66" s="28" t="s">
        <v>211</v>
      </c>
      <c r="C66" s="29">
        <v>1</v>
      </c>
      <c r="D66" s="78" t="s">
        <v>84</v>
      </c>
      <c r="E66" s="30"/>
      <c r="F66" s="30">
        <f>E66*C66</f>
        <v>0</v>
      </c>
      <c r="G66" s="31"/>
      <c r="H66" s="30">
        <f t="shared" si="4"/>
        <v>0</v>
      </c>
    </row>
    <row r="67" spans="1:8" s="3" customFormat="1" ht="12.75">
      <c r="A67" s="114" t="s">
        <v>82</v>
      </c>
      <c r="B67" s="115"/>
      <c r="C67" s="115"/>
      <c r="D67" s="115"/>
      <c r="E67" s="115"/>
      <c r="F67" s="72">
        <f>F36+F43+F49+F55+F61</f>
        <v>0</v>
      </c>
      <c r="G67" s="7"/>
      <c r="H67" s="2">
        <f>H36+H43+H49+H55+H61</f>
        <v>0</v>
      </c>
    </row>
    <row r="68" spans="1:11" s="8" customFormat="1" ht="67.5" customHeight="1">
      <c r="A68" s="107" t="s">
        <v>190</v>
      </c>
      <c r="B68" s="108"/>
      <c r="C68" s="108"/>
      <c r="D68" s="108"/>
      <c r="E68" s="108"/>
      <c r="F68" s="108"/>
      <c r="G68" s="108"/>
      <c r="H68" s="108"/>
      <c r="I68" s="108"/>
      <c r="J68" s="108"/>
      <c r="K68" s="70"/>
    </row>
    <row r="69" spans="1:8" s="35" customFormat="1" ht="28.5" customHeight="1">
      <c r="A69" s="99" t="s">
        <v>75</v>
      </c>
      <c r="B69" s="18" t="s">
        <v>64</v>
      </c>
      <c r="C69" s="36">
        <v>20</v>
      </c>
      <c r="D69" s="80" t="s">
        <v>125</v>
      </c>
      <c r="E69" s="22">
        <f>SUM(F71:F74)</f>
        <v>0</v>
      </c>
      <c r="F69" s="22">
        <f>E69*C69</f>
        <v>0</v>
      </c>
      <c r="G69" s="38"/>
      <c r="H69" s="22">
        <f aca="true" t="shared" si="6" ref="H69:H105">ROUND(F69*(G69/100)+F69,2)</f>
        <v>0</v>
      </c>
    </row>
    <row r="70" spans="1:8" s="40" customFormat="1" ht="18.75" customHeight="1">
      <c r="A70" s="129" t="s">
        <v>116</v>
      </c>
      <c r="B70" s="129"/>
      <c r="C70" s="129"/>
      <c r="D70" s="129"/>
      <c r="E70" s="129"/>
      <c r="F70" s="129"/>
      <c r="G70" s="17"/>
      <c r="H70" s="22"/>
    </row>
    <row r="71" spans="1:8" s="35" customFormat="1" ht="127.5">
      <c r="A71" s="17" t="s">
        <v>86</v>
      </c>
      <c r="B71" s="28" t="s">
        <v>134</v>
      </c>
      <c r="C71" s="29">
        <v>1</v>
      </c>
      <c r="D71" s="78" t="s">
        <v>84</v>
      </c>
      <c r="E71" s="30"/>
      <c r="F71" s="30">
        <f>E71*C71</f>
        <v>0</v>
      </c>
      <c r="G71" s="31"/>
      <c r="H71" s="30">
        <f t="shared" si="6"/>
        <v>0</v>
      </c>
    </row>
    <row r="72" spans="1:8" s="35" customFormat="1" ht="24.75" customHeight="1">
      <c r="A72" s="17" t="s">
        <v>88</v>
      </c>
      <c r="B72" s="28" t="s">
        <v>144</v>
      </c>
      <c r="C72" s="29">
        <v>2</v>
      </c>
      <c r="D72" s="78" t="s">
        <v>84</v>
      </c>
      <c r="E72" s="30"/>
      <c r="F72" s="30">
        <f>E72*C72</f>
        <v>0</v>
      </c>
      <c r="G72" s="31"/>
      <c r="H72" s="30">
        <f t="shared" si="6"/>
        <v>0</v>
      </c>
    </row>
    <row r="73" spans="1:8" s="35" customFormat="1" ht="29.25" customHeight="1">
      <c r="A73" s="17" t="s">
        <v>89</v>
      </c>
      <c r="B73" s="28" t="s">
        <v>39</v>
      </c>
      <c r="C73" s="29">
        <v>2</v>
      </c>
      <c r="D73" s="78" t="s">
        <v>84</v>
      </c>
      <c r="E73" s="30"/>
      <c r="F73" s="30">
        <f>E73*C73</f>
        <v>0</v>
      </c>
      <c r="G73" s="31"/>
      <c r="H73" s="30">
        <f t="shared" si="6"/>
        <v>0</v>
      </c>
    </row>
    <row r="74" spans="1:8" s="35" customFormat="1" ht="30.75" customHeight="1">
      <c r="A74" s="17" t="s">
        <v>90</v>
      </c>
      <c r="B74" s="28" t="s">
        <v>40</v>
      </c>
      <c r="C74" s="29">
        <v>1</v>
      </c>
      <c r="D74" s="78" t="s">
        <v>84</v>
      </c>
      <c r="E74" s="30"/>
      <c r="F74" s="30">
        <f>E74*C74</f>
        <v>0</v>
      </c>
      <c r="G74" s="31"/>
      <c r="H74" s="30">
        <f t="shared" si="6"/>
        <v>0</v>
      </c>
    </row>
    <row r="75" spans="1:8" s="35" customFormat="1" ht="25.5">
      <c r="A75" s="99" t="s">
        <v>76</v>
      </c>
      <c r="B75" s="18" t="s">
        <v>62</v>
      </c>
      <c r="C75" s="29">
        <v>4</v>
      </c>
      <c r="D75" s="80" t="s">
        <v>125</v>
      </c>
      <c r="E75" s="22">
        <f>SUM(F77:F81)</f>
        <v>0</v>
      </c>
      <c r="F75" s="22">
        <f>E75*C75</f>
        <v>0</v>
      </c>
      <c r="G75" s="38"/>
      <c r="H75" s="22">
        <f t="shared" si="6"/>
        <v>0</v>
      </c>
    </row>
    <row r="76" spans="1:8" s="40" customFormat="1" ht="20.25" customHeight="1">
      <c r="A76" s="129" t="s">
        <v>116</v>
      </c>
      <c r="B76" s="129"/>
      <c r="C76" s="129"/>
      <c r="D76" s="129"/>
      <c r="E76" s="129"/>
      <c r="F76" s="129"/>
      <c r="G76" s="17"/>
      <c r="H76" s="22"/>
    </row>
    <row r="77" spans="1:8" s="35" customFormat="1" ht="63.75" customHeight="1">
      <c r="A77" s="17" t="s">
        <v>92</v>
      </c>
      <c r="B77" s="28" t="s">
        <v>135</v>
      </c>
      <c r="C77" s="29">
        <v>1</v>
      </c>
      <c r="D77" s="78" t="s">
        <v>84</v>
      </c>
      <c r="E77" s="30"/>
      <c r="F77" s="30">
        <f aca="true" t="shared" si="7" ref="F77:F82">E77*C77</f>
        <v>0</v>
      </c>
      <c r="G77" s="31"/>
      <c r="H77" s="30">
        <f t="shared" si="6"/>
        <v>0</v>
      </c>
    </row>
    <row r="78" spans="1:8" s="35" customFormat="1" ht="40.5" customHeight="1">
      <c r="A78" s="17" t="s">
        <v>93</v>
      </c>
      <c r="B78" s="28" t="s">
        <v>212</v>
      </c>
      <c r="C78" s="29">
        <v>2</v>
      </c>
      <c r="D78" s="78" t="s">
        <v>84</v>
      </c>
      <c r="E78" s="30"/>
      <c r="F78" s="30">
        <f t="shared" si="7"/>
        <v>0</v>
      </c>
      <c r="G78" s="31"/>
      <c r="H78" s="30">
        <f t="shared" si="6"/>
        <v>0</v>
      </c>
    </row>
    <row r="79" spans="1:8" s="35" customFormat="1" ht="39" customHeight="1">
      <c r="A79" s="17" t="s">
        <v>94</v>
      </c>
      <c r="B79" s="28" t="s">
        <v>213</v>
      </c>
      <c r="C79" s="29">
        <v>2</v>
      </c>
      <c r="D79" s="78" t="s">
        <v>84</v>
      </c>
      <c r="E79" s="30"/>
      <c r="F79" s="30">
        <f t="shared" si="7"/>
        <v>0</v>
      </c>
      <c r="G79" s="31"/>
      <c r="H79" s="30">
        <f t="shared" si="6"/>
        <v>0</v>
      </c>
    </row>
    <row r="80" spans="1:8" s="35" customFormat="1" ht="27.75" customHeight="1">
      <c r="A80" s="17" t="s">
        <v>99</v>
      </c>
      <c r="B80" s="28" t="s">
        <v>214</v>
      </c>
      <c r="C80" s="29">
        <v>1</v>
      </c>
      <c r="D80" s="78" t="s">
        <v>84</v>
      </c>
      <c r="E80" s="30"/>
      <c r="F80" s="30">
        <f t="shared" si="7"/>
        <v>0</v>
      </c>
      <c r="G80" s="31"/>
      <c r="H80" s="30">
        <f t="shared" si="6"/>
        <v>0</v>
      </c>
    </row>
    <row r="81" spans="1:8" s="35" customFormat="1" ht="27.75" customHeight="1">
      <c r="A81" s="17" t="s">
        <v>106</v>
      </c>
      <c r="B81" s="28" t="s">
        <v>215</v>
      </c>
      <c r="C81" s="29">
        <v>1</v>
      </c>
      <c r="D81" s="78" t="s">
        <v>84</v>
      </c>
      <c r="E81" s="30"/>
      <c r="F81" s="30">
        <f t="shared" si="7"/>
        <v>0</v>
      </c>
      <c r="G81" s="31"/>
      <c r="H81" s="30">
        <f t="shared" si="6"/>
        <v>0</v>
      </c>
    </row>
    <row r="82" spans="1:8" s="35" customFormat="1" ht="27" customHeight="1">
      <c r="A82" s="99" t="s">
        <v>77</v>
      </c>
      <c r="B82" s="18" t="s">
        <v>63</v>
      </c>
      <c r="C82" s="36">
        <v>4</v>
      </c>
      <c r="D82" s="80" t="s">
        <v>125</v>
      </c>
      <c r="E82" s="22">
        <f>SUM(F84:F88)</f>
        <v>0</v>
      </c>
      <c r="F82" s="39">
        <f t="shared" si="7"/>
        <v>0</v>
      </c>
      <c r="G82" s="23"/>
      <c r="H82" s="22">
        <f t="shared" si="6"/>
        <v>0</v>
      </c>
    </row>
    <row r="83" spans="1:8" s="40" customFormat="1" ht="16.5" customHeight="1">
      <c r="A83" s="129" t="s">
        <v>116</v>
      </c>
      <c r="B83" s="129"/>
      <c r="C83" s="129"/>
      <c r="D83" s="129"/>
      <c r="E83" s="129"/>
      <c r="F83" s="129"/>
      <c r="G83" s="17"/>
      <c r="H83" s="22"/>
    </row>
    <row r="84" spans="1:8" s="35" customFormat="1" ht="140.25" customHeight="1">
      <c r="A84" s="17" t="s">
        <v>101</v>
      </c>
      <c r="B84" s="28" t="s">
        <v>216</v>
      </c>
      <c r="C84" s="29">
        <v>1</v>
      </c>
      <c r="D84" s="78" t="s">
        <v>84</v>
      </c>
      <c r="E84" s="30"/>
      <c r="F84" s="44">
        <f aca="true" t="shared" si="8" ref="F84:F89">E84*C84</f>
        <v>0</v>
      </c>
      <c r="G84" s="43"/>
      <c r="H84" s="30">
        <f t="shared" si="6"/>
        <v>0</v>
      </c>
    </row>
    <row r="85" spans="1:8" s="35" customFormat="1" ht="29.25" customHeight="1">
      <c r="A85" s="17" t="s">
        <v>102</v>
      </c>
      <c r="B85" s="28" t="s">
        <v>217</v>
      </c>
      <c r="C85" s="29">
        <v>2</v>
      </c>
      <c r="D85" s="78" t="s">
        <v>84</v>
      </c>
      <c r="E85" s="30"/>
      <c r="F85" s="44">
        <f t="shared" si="8"/>
        <v>0</v>
      </c>
      <c r="G85" s="31"/>
      <c r="H85" s="30">
        <f t="shared" si="6"/>
        <v>0</v>
      </c>
    </row>
    <row r="86" spans="1:8" s="35" customFormat="1" ht="22.5" customHeight="1">
      <c r="A86" s="17" t="s">
        <v>103</v>
      </c>
      <c r="B86" s="28" t="s">
        <v>218</v>
      </c>
      <c r="C86" s="29">
        <v>2</v>
      </c>
      <c r="D86" s="78" t="s">
        <v>84</v>
      </c>
      <c r="E86" s="30"/>
      <c r="F86" s="44">
        <f t="shared" si="8"/>
        <v>0</v>
      </c>
      <c r="G86" s="31"/>
      <c r="H86" s="30">
        <f t="shared" si="6"/>
        <v>0</v>
      </c>
    </row>
    <row r="87" spans="1:8" s="35" customFormat="1" ht="27.75" customHeight="1">
      <c r="A87" s="17" t="s">
        <v>98</v>
      </c>
      <c r="B87" s="28" t="s">
        <v>219</v>
      </c>
      <c r="C87" s="29">
        <v>1</v>
      </c>
      <c r="D87" s="78" t="s">
        <v>84</v>
      </c>
      <c r="E87" s="30"/>
      <c r="F87" s="44">
        <f t="shared" si="8"/>
        <v>0</v>
      </c>
      <c r="G87" s="31"/>
      <c r="H87" s="30">
        <f t="shared" si="6"/>
        <v>0</v>
      </c>
    </row>
    <row r="88" spans="1:8" s="35" customFormat="1" ht="29.25" customHeight="1">
      <c r="A88" s="17" t="s">
        <v>69</v>
      </c>
      <c r="B88" s="28" t="s">
        <v>24</v>
      </c>
      <c r="C88" s="29">
        <v>1</v>
      </c>
      <c r="D88" s="78" t="s">
        <v>84</v>
      </c>
      <c r="E88" s="30"/>
      <c r="F88" s="44">
        <f t="shared" si="8"/>
        <v>0</v>
      </c>
      <c r="G88" s="31"/>
      <c r="H88" s="30">
        <f t="shared" si="6"/>
        <v>0</v>
      </c>
    </row>
    <row r="89" spans="1:8" s="35" customFormat="1" ht="25.5" customHeight="1">
      <c r="A89" s="99" t="s">
        <v>80</v>
      </c>
      <c r="B89" s="18" t="s">
        <v>41</v>
      </c>
      <c r="C89" s="36">
        <v>15</v>
      </c>
      <c r="D89" s="80" t="s">
        <v>125</v>
      </c>
      <c r="E89" s="22">
        <f>SUM(F91:F93)</f>
        <v>0</v>
      </c>
      <c r="F89" s="22">
        <f t="shared" si="8"/>
        <v>0</v>
      </c>
      <c r="G89" s="38"/>
      <c r="H89" s="22">
        <f t="shared" si="6"/>
        <v>0</v>
      </c>
    </row>
    <row r="90" spans="1:8" s="40" customFormat="1" ht="14.25" customHeight="1">
      <c r="A90" s="129" t="s">
        <v>116</v>
      </c>
      <c r="B90" s="129"/>
      <c r="C90" s="129"/>
      <c r="D90" s="129"/>
      <c r="E90" s="129"/>
      <c r="F90" s="129"/>
      <c r="G90" s="17"/>
      <c r="H90" s="22"/>
    </row>
    <row r="91" spans="1:8" s="35" customFormat="1" ht="51">
      <c r="A91" s="17" t="s">
        <v>109</v>
      </c>
      <c r="B91" s="28" t="s">
        <v>132</v>
      </c>
      <c r="C91" s="78">
        <v>1</v>
      </c>
      <c r="D91" s="78" t="s">
        <v>84</v>
      </c>
      <c r="E91" s="30"/>
      <c r="F91" s="73">
        <f>E91*C91</f>
        <v>0</v>
      </c>
      <c r="G91" s="31"/>
      <c r="H91" s="30">
        <f t="shared" si="6"/>
        <v>0</v>
      </c>
    </row>
    <row r="92" spans="1:8" s="35" customFormat="1" ht="27" customHeight="1">
      <c r="A92" s="17" t="s">
        <v>110</v>
      </c>
      <c r="B92" s="28" t="s">
        <v>191</v>
      </c>
      <c r="C92" s="78">
        <v>3</v>
      </c>
      <c r="D92" s="78" t="s">
        <v>84</v>
      </c>
      <c r="E92" s="30"/>
      <c r="F92" s="73">
        <f>E92*C92</f>
        <v>0</v>
      </c>
      <c r="G92" s="31"/>
      <c r="H92" s="30">
        <f t="shared" si="6"/>
        <v>0</v>
      </c>
    </row>
    <row r="93" spans="1:8" s="35" customFormat="1" ht="28.5" customHeight="1">
      <c r="A93" s="17" t="s">
        <v>111</v>
      </c>
      <c r="B93" s="28" t="s">
        <v>192</v>
      </c>
      <c r="C93" s="78">
        <v>3</v>
      </c>
      <c r="D93" s="78" t="s">
        <v>84</v>
      </c>
      <c r="E93" s="30"/>
      <c r="F93" s="73">
        <f>E93*C93</f>
        <v>0</v>
      </c>
      <c r="G93" s="31"/>
      <c r="H93" s="30">
        <f t="shared" si="6"/>
        <v>0</v>
      </c>
    </row>
    <row r="94" spans="1:8" s="35" customFormat="1" ht="18" customHeight="1">
      <c r="A94" s="99" t="s">
        <v>81</v>
      </c>
      <c r="B94" s="18" t="s">
        <v>65</v>
      </c>
      <c r="C94" s="80">
        <v>4</v>
      </c>
      <c r="D94" s="80" t="s">
        <v>125</v>
      </c>
      <c r="E94" s="22">
        <f>SUM(F96:F98)</f>
        <v>0</v>
      </c>
      <c r="F94" s="61">
        <f>E94*C94</f>
        <v>0</v>
      </c>
      <c r="G94" s="38"/>
      <c r="H94" s="22">
        <f t="shared" si="6"/>
        <v>0</v>
      </c>
    </row>
    <row r="95" spans="1:8" s="40" customFormat="1" ht="18.75" customHeight="1">
      <c r="A95" s="129" t="s">
        <v>73</v>
      </c>
      <c r="B95" s="129"/>
      <c r="C95" s="129"/>
      <c r="D95" s="129"/>
      <c r="E95" s="129"/>
      <c r="F95" s="129"/>
      <c r="G95" s="17"/>
      <c r="H95" s="22"/>
    </row>
    <row r="96" spans="1:8" s="35" customFormat="1" ht="36.75" customHeight="1">
      <c r="A96" s="17" t="s">
        <v>113</v>
      </c>
      <c r="B96" s="28" t="s">
        <v>220</v>
      </c>
      <c r="C96" s="29">
        <v>1</v>
      </c>
      <c r="D96" s="78" t="s">
        <v>84</v>
      </c>
      <c r="E96" s="30"/>
      <c r="F96" s="30">
        <f>E96*C96</f>
        <v>0</v>
      </c>
      <c r="G96" s="31"/>
      <c r="H96" s="30">
        <f t="shared" si="6"/>
        <v>0</v>
      </c>
    </row>
    <row r="97" spans="1:8" s="35" customFormat="1" ht="28.5" customHeight="1">
      <c r="A97" s="17" t="s">
        <v>117</v>
      </c>
      <c r="B97" s="28" t="s">
        <v>193</v>
      </c>
      <c r="C97" s="29">
        <v>3</v>
      </c>
      <c r="D97" s="78" t="s">
        <v>84</v>
      </c>
      <c r="E97" s="30"/>
      <c r="F97" s="30">
        <f>E97*C97</f>
        <v>0</v>
      </c>
      <c r="G97" s="31"/>
      <c r="H97" s="30">
        <f t="shared" si="6"/>
        <v>0</v>
      </c>
    </row>
    <row r="98" spans="1:8" s="35" customFormat="1" ht="26.25" customHeight="1">
      <c r="A98" s="17" t="s">
        <v>67</v>
      </c>
      <c r="B98" s="28" t="s">
        <v>194</v>
      </c>
      <c r="C98" s="29">
        <v>3</v>
      </c>
      <c r="D98" s="78" t="s">
        <v>84</v>
      </c>
      <c r="E98" s="30"/>
      <c r="F98" s="30">
        <f>E98*C98</f>
        <v>0</v>
      </c>
      <c r="G98" s="31"/>
      <c r="H98" s="30">
        <f t="shared" si="6"/>
        <v>0</v>
      </c>
    </row>
    <row r="99" spans="1:8" s="35" customFormat="1" ht="28.5" customHeight="1">
      <c r="A99" s="99" t="s">
        <v>83</v>
      </c>
      <c r="B99" s="18" t="s">
        <v>66</v>
      </c>
      <c r="C99" s="36">
        <v>5</v>
      </c>
      <c r="D99" s="80" t="s">
        <v>125</v>
      </c>
      <c r="E99" s="22">
        <f>SUM(F101:F105)</f>
        <v>0</v>
      </c>
      <c r="F99" s="22">
        <f>E99*C99</f>
        <v>0</v>
      </c>
      <c r="G99" s="38"/>
      <c r="H99" s="22">
        <f t="shared" si="6"/>
        <v>0</v>
      </c>
    </row>
    <row r="100" spans="1:8" s="40" customFormat="1" ht="18" customHeight="1">
      <c r="A100" s="129" t="s">
        <v>116</v>
      </c>
      <c r="B100" s="129"/>
      <c r="C100" s="129"/>
      <c r="D100" s="129"/>
      <c r="E100" s="129"/>
      <c r="F100" s="129"/>
      <c r="G100" s="17"/>
      <c r="H100" s="22"/>
    </row>
    <row r="101" spans="1:8" s="35" customFormat="1" ht="90.75" customHeight="1">
      <c r="A101" s="17" t="s">
        <v>71</v>
      </c>
      <c r="B101" s="28" t="s">
        <v>221</v>
      </c>
      <c r="C101" s="29">
        <v>1</v>
      </c>
      <c r="D101" s="78" t="s">
        <v>84</v>
      </c>
      <c r="E101" s="30"/>
      <c r="F101" s="30">
        <f>E101*C101</f>
        <v>0</v>
      </c>
      <c r="G101" s="31"/>
      <c r="H101" s="30">
        <f t="shared" si="6"/>
        <v>0</v>
      </c>
    </row>
    <row r="102" spans="1:8" s="35" customFormat="1" ht="26.25" customHeight="1">
      <c r="A102" s="17" t="s">
        <v>70</v>
      </c>
      <c r="B102" s="28" t="s">
        <v>222</v>
      </c>
      <c r="C102" s="29">
        <v>2</v>
      </c>
      <c r="D102" s="78" t="s">
        <v>84</v>
      </c>
      <c r="E102" s="30"/>
      <c r="F102" s="30">
        <f>E102*C102</f>
        <v>0</v>
      </c>
      <c r="G102" s="31"/>
      <c r="H102" s="30">
        <f t="shared" si="6"/>
        <v>0</v>
      </c>
    </row>
    <row r="103" spans="1:8" s="35" customFormat="1" ht="29.25" customHeight="1">
      <c r="A103" s="17" t="s">
        <v>72</v>
      </c>
      <c r="B103" s="28" t="s">
        <v>223</v>
      </c>
      <c r="C103" s="29">
        <v>2</v>
      </c>
      <c r="D103" s="78" t="s">
        <v>84</v>
      </c>
      <c r="E103" s="30"/>
      <c r="F103" s="30">
        <f>E103*C103</f>
        <v>0</v>
      </c>
      <c r="G103" s="31"/>
      <c r="H103" s="30">
        <f t="shared" si="6"/>
        <v>0</v>
      </c>
    </row>
    <row r="104" spans="1:8" s="35" customFormat="1" ht="27.75" customHeight="1">
      <c r="A104" s="17" t="s">
        <v>148</v>
      </c>
      <c r="B104" s="28" t="s">
        <v>224</v>
      </c>
      <c r="C104" s="29">
        <v>1</v>
      </c>
      <c r="D104" s="78" t="s">
        <v>84</v>
      </c>
      <c r="E104" s="30"/>
      <c r="F104" s="30">
        <f>E104*C104</f>
        <v>0</v>
      </c>
      <c r="G104" s="31"/>
      <c r="H104" s="30">
        <f t="shared" si="6"/>
        <v>0</v>
      </c>
    </row>
    <row r="105" spans="1:8" s="35" customFormat="1" ht="27" customHeight="1">
      <c r="A105" s="17" t="s">
        <v>149</v>
      </c>
      <c r="B105" s="28" t="s">
        <v>225</v>
      </c>
      <c r="C105" s="29">
        <v>1</v>
      </c>
      <c r="D105" s="78" t="s">
        <v>84</v>
      </c>
      <c r="E105" s="30"/>
      <c r="F105" s="30">
        <f>E105*C105</f>
        <v>0</v>
      </c>
      <c r="G105" s="31"/>
      <c r="H105" s="30">
        <f t="shared" si="6"/>
        <v>0</v>
      </c>
    </row>
    <row r="106" spans="1:8" s="3" customFormat="1" ht="12.75">
      <c r="A106" s="114" t="s">
        <v>82</v>
      </c>
      <c r="B106" s="115"/>
      <c r="C106" s="115"/>
      <c r="D106" s="115"/>
      <c r="E106" s="115"/>
      <c r="F106" s="2">
        <f>F69+F75+F82+F89+F94+F99</f>
        <v>0</v>
      </c>
      <c r="G106" s="2"/>
      <c r="H106" s="2">
        <f>H69+H75+H82+H89+H94+H99</f>
        <v>0</v>
      </c>
    </row>
    <row r="107" spans="1:11" s="8" customFormat="1" ht="61.5" customHeight="1">
      <c r="A107" s="107" t="s">
        <v>14</v>
      </c>
      <c r="B107" s="108"/>
      <c r="C107" s="108"/>
      <c r="D107" s="108"/>
      <c r="E107" s="108"/>
      <c r="F107" s="108"/>
      <c r="G107" s="108"/>
      <c r="H107" s="108"/>
      <c r="I107" s="108"/>
      <c r="J107" s="108"/>
      <c r="K107" s="70"/>
    </row>
    <row r="108" spans="1:8" s="35" customFormat="1" ht="25.5">
      <c r="A108" s="17" t="s">
        <v>75</v>
      </c>
      <c r="B108" s="28" t="s">
        <v>226</v>
      </c>
      <c r="C108" s="29">
        <v>40</v>
      </c>
      <c r="D108" s="78" t="s">
        <v>84</v>
      </c>
      <c r="E108" s="30"/>
      <c r="F108" s="30">
        <f>E108*C108</f>
        <v>0</v>
      </c>
      <c r="G108" s="31"/>
      <c r="H108" s="30">
        <f>ROUND(F108*(G108/100)+F108,2)</f>
        <v>0</v>
      </c>
    </row>
    <row r="109" spans="1:8" s="35" customFormat="1" ht="25.5">
      <c r="A109" s="17" t="s">
        <v>76</v>
      </c>
      <c r="B109" s="28" t="s">
        <v>227</v>
      </c>
      <c r="C109" s="29">
        <v>20</v>
      </c>
      <c r="D109" s="78" t="s">
        <v>84</v>
      </c>
      <c r="E109" s="30"/>
      <c r="F109" s="30">
        <f>E109*C109</f>
        <v>0</v>
      </c>
      <c r="G109" s="31"/>
      <c r="H109" s="30">
        <f>ROUND(F109*(G109/100)+F109,2)</f>
        <v>0</v>
      </c>
    </row>
    <row r="110" spans="1:8" s="35" customFormat="1" ht="63.75">
      <c r="A110" s="17" t="s">
        <v>77</v>
      </c>
      <c r="B110" s="28" t="s">
        <v>131</v>
      </c>
      <c r="C110" s="29">
        <v>10</v>
      </c>
      <c r="D110" s="78" t="s">
        <v>84</v>
      </c>
      <c r="E110" s="30"/>
      <c r="F110" s="30">
        <f>E110*C110</f>
        <v>0</v>
      </c>
      <c r="G110" s="31"/>
      <c r="H110" s="30">
        <f>ROUND(F110*(G110/100)+F110,2)</f>
        <v>0</v>
      </c>
    </row>
    <row r="111" spans="1:8" s="35" customFormat="1" ht="26.25" customHeight="1">
      <c r="A111" s="17" t="s">
        <v>80</v>
      </c>
      <c r="B111" s="28" t="s">
        <v>42</v>
      </c>
      <c r="C111" s="29">
        <v>70</v>
      </c>
      <c r="D111" s="78" t="s">
        <v>84</v>
      </c>
      <c r="E111" s="30"/>
      <c r="F111" s="30">
        <f>E111*C111</f>
        <v>0</v>
      </c>
      <c r="G111" s="31"/>
      <c r="H111" s="30">
        <f>ROUND(F111*(G111/100)+F111,2)</f>
        <v>0</v>
      </c>
    </row>
    <row r="112" spans="1:8" s="3" customFormat="1" ht="21" customHeight="1">
      <c r="A112" s="114" t="s">
        <v>82</v>
      </c>
      <c r="B112" s="115"/>
      <c r="C112" s="115"/>
      <c r="D112" s="115"/>
      <c r="E112" s="115"/>
      <c r="F112" s="2">
        <f>SUM(F108:F111)</f>
        <v>0</v>
      </c>
      <c r="G112" s="7"/>
      <c r="H112" s="2">
        <f>SUM(H108:H111)</f>
        <v>0</v>
      </c>
    </row>
    <row r="113" spans="1:10" s="8" customFormat="1" ht="66.75" customHeight="1">
      <c r="A113" s="107" t="s">
        <v>155</v>
      </c>
      <c r="B113" s="108"/>
      <c r="C113" s="108"/>
      <c r="D113" s="108"/>
      <c r="E113" s="108"/>
      <c r="F113" s="108"/>
      <c r="G113" s="108"/>
      <c r="H113" s="108"/>
      <c r="I113" s="108"/>
      <c r="J113" s="109"/>
    </row>
    <row r="114" spans="1:8" s="35" customFormat="1" ht="24" customHeight="1">
      <c r="A114" s="99" t="s">
        <v>75</v>
      </c>
      <c r="B114" s="18" t="s">
        <v>53</v>
      </c>
      <c r="C114" s="36">
        <v>3</v>
      </c>
      <c r="D114" s="80" t="s">
        <v>125</v>
      </c>
      <c r="E114" s="61">
        <f>SUM(F115:F119)</f>
        <v>0</v>
      </c>
      <c r="F114" s="22">
        <f>E114*C114</f>
        <v>0</v>
      </c>
      <c r="G114" s="38"/>
      <c r="H114" s="22">
        <f>ROUND(F114*(G114/100)+F114,2)</f>
        <v>0</v>
      </c>
    </row>
    <row r="115" spans="1:8" s="49" customFormat="1" ht="64.5" customHeight="1">
      <c r="A115" s="45" t="s">
        <v>86</v>
      </c>
      <c r="B115" s="32" t="s">
        <v>150</v>
      </c>
      <c r="C115" s="46">
        <v>1</v>
      </c>
      <c r="D115" s="81" t="s">
        <v>84</v>
      </c>
      <c r="E115" s="87"/>
      <c r="F115" s="47">
        <f>E115*C115</f>
        <v>0</v>
      </c>
      <c r="G115" s="48"/>
      <c r="H115" s="30">
        <f>ROUND(F115*(G115/100)+F115,2)</f>
        <v>0</v>
      </c>
    </row>
    <row r="116" spans="1:8" s="49" customFormat="1" ht="25.5">
      <c r="A116" s="95" t="s">
        <v>88</v>
      </c>
      <c r="B116" s="32" t="s">
        <v>151</v>
      </c>
      <c r="C116" s="133">
        <v>2</v>
      </c>
      <c r="D116" s="134" t="s">
        <v>84</v>
      </c>
      <c r="E116" s="135"/>
      <c r="F116" s="132">
        <f>E116*C116</f>
        <v>0</v>
      </c>
      <c r="G116" s="131"/>
      <c r="H116" s="132">
        <f>ROUND(F116*G116/100+F116,2)</f>
        <v>0</v>
      </c>
    </row>
    <row r="117" spans="1:8" s="49" customFormat="1" ht="25.5" customHeight="1">
      <c r="A117" s="95" t="s">
        <v>89</v>
      </c>
      <c r="B117" s="32" t="s">
        <v>152</v>
      </c>
      <c r="C117" s="133"/>
      <c r="D117" s="134"/>
      <c r="E117" s="135"/>
      <c r="F117" s="132"/>
      <c r="G117" s="131"/>
      <c r="H117" s="132"/>
    </row>
    <row r="118" spans="1:8" s="49" customFormat="1" ht="27.75" customHeight="1">
      <c r="A118" s="95" t="s">
        <v>90</v>
      </c>
      <c r="B118" s="32" t="s">
        <v>153</v>
      </c>
      <c r="C118" s="133">
        <v>2</v>
      </c>
      <c r="D118" s="134" t="s">
        <v>84</v>
      </c>
      <c r="E118" s="135"/>
      <c r="F118" s="132">
        <f>E118*C118</f>
        <v>0</v>
      </c>
      <c r="G118" s="131"/>
      <c r="H118" s="132">
        <f>ROUND(F118*G118/100+F118,2)</f>
        <v>0</v>
      </c>
    </row>
    <row r="119" spans="1:8" s="49" customFormat="1" ht="40.5" customHeight="1">
      <c r="A119" s="95" t="s">
        <v>91</v>
      </c>
      <c r="B119" s="32" t="s">
        <v>154</v>
      </c>
      <c r="C119" s="133"/>
      <c r="D119" s="134"/>
      <c r="E119" s="135"/>
      <c r="F119" s="132"/>
      <c r="G119" s="131"/>
      <c r="H119" s="132"/>
    </row>
    <row r="120" spans="1:8" s="3" customFormat="1" ht="24.75" customHeight="1">
      <c r="A120" s="114" t="s">
        <v>82</v>
      </c>
      <c r="B120" s="115"/>
      <c r="C120" s="115"/>
      <c r="D120" s="115"/>
      <c r="E120" s="116"/>
      <c r="F120" s="2">
        <f>F114</f>
        <v>0</v>
      </c>
      <c r="G120" s="7"/>
      <c r="H120" s="2">
        <f>H114</f>
        <v>0</v>
      </c>
    </row>
    <row r="121" spans="1:10" s="8" customFormat="1" ht="54" customHeight="1">
      <c r="A121" s="107" t="s">
        <v>35</v>
      </c>
      <c r="B121" s="108"/>
      <c r="C121" s="108"/>
      <c r="D121" s="108"/>
      <c r="E121" s="108"/>
      <c r="F121" s="108"/>
      <c r="G121" s="108"/>
      <c r="H121" s="108"/>
      <c r="I121" s="108"/>
      <c r="J121" s="109"/>
    </row>
    <row r="122" spans="1:8" s="35" customFormat="1" ht="63.75">
      <c r="A122" s="99" t="s">
        <v>75</v>
      </c>
      <c r="B122" s="18" t="s">
        <v>52</v>
      </c>
      <c r="C122" s="36">
        <v>15</v>
      </c>
      <c r="D122" s="80" t="s">
        <v>125</v>
      </c>
      <c r="E122" s="61">
        <f>SUM(F124:F125)</f>
        <v>0</v>
      </c>
      <c r="F122" s="22">
        <f>E122*C122</f>
        <v>0</v>
      </c>
      <c r="G122" s="38"/>
      <c r="H122" s="22">
        <f>ROUND(F122*(G122/100)+F122,2)</f>
        <v>0</v>
      </c>
    </row>
    <row r="123" spans="1:8" s="40" customFormat="1" ht="19.5" customHeight="1">
      <c r="A123" s="111" t="s">
        <v>116</v>
      </c>
      <c r="B123" s="112"/>
      <c r="C123" s="112"/>
      <c r="D123" s="112"/>
      <c r="E123" s="113"/>
      <c r="F123" s="51"/>
      <c r="G123" s="41"/>
      <c r="H123" s="22"/>
    </row>
    <row r="124" spans="1:8" s="35" customFormat="1" ht="111" customHeight="1">
      <c r="A124" s="17" t="s">
        <v>86</v>
      </c>
      <c r="B124" s="28" t="s">
        <v>162</v>
      </c>
      <c r="C124" s="29">
        <v>1</v>
      </c>
      <c r="D124" s="78" t="s">
        <v>84</v>
      </c>
      <c r="E124" s="73"/>
      <c r="F124" s="30">
        <f>E124*C124</f>
        <v>0</v>
      </c>
      <c r="G124" s="31"/>
      <c r="H124" s="30">
        <f>ROUND(F124*(G124/100)+F124,2)</f>
        <v>0</v>
      </c>
    </row>
    <row r="125" spans="1:8" s="35" customFormat="1" ht="33.75" customHeight="1">
      <c r="A125" s="17" t="s">
        <v>88</v>
      </c>
      <c r="B125" s="28" t="s">
        <v>163</v>
      </c>
      <c r="C125" s="29">
        <v>1</v>
      </c>
      <c r="D125" s="78" t="s">
        <v>84</v>
      </c>
      <c r="E125" s="73"/>
      <c r="F125" s="30">
        <f>E125*C125</f>
        <v>0</v>
      </c>
      <c r="G125" s="31"/>
      <c r="H125" s="30">
        <f>ROUND(F125*(G125/100)+F125,2)</f>
        <v>0</v>
      </c>
    </row>
    <row r="126" spans="1:8" s="35" customFormat="1" ht="60" customHeight="1">
      <c r="A126" s="99" t="s">
        <v>76</v>
      </c>
      <c r="B126" s="28" t="s">
        <v>54</v>
      </c>
      <c r="C126" s="117">
        <v>50</v>
      </c>
      <c r="D126" s="120" t="s">
        <v>84</v>
      </c>
      <c r="E126" s="103"/>
      <c r="F126" s="123">
        <f>E126*C126</f>
        <v>0</v>
      </c>
      <c r="G126" s="126"/>
      <c r="H126" s="106">
        <f>ROUND(F126*(G126/100)+F126,2)</f>
        <v>0</v>
      </c>
    </row>
    <row r="127" spans="1:8" s="35" customFormat="1" ht="28.5" customHeight="1">
      <c r="A127" s="17" t="s">
        <v>92</v>
      </c>
      <c r="B127" s="28" t="s">
        <v>164</v>
      </c>
      <c r="C127" s="118"/>
      <c r="D127" s="121"/>
      <c r="E127" s="104"/>
      <c r="F127" s="124"/>
      <c r="G127" s="101"/>
      <c r="H127" s="127"/>
    </row>
    <row r="128" spans="1:8" s="35" customFormat="1" ht="28.5" customHeight="1">
      <c r="A128" s="17" t="s">
        <v>93</v>
      </c>
      <c r="B128" s="28" t="s">
        <v>165</v>
      </c>
      <c r="C128" s="118"/>
      <c r="D128" s="121"/>
      <c r="E128" s="104"/>
      <c r="F128" s="124"/>
      <c r="G128" s="101"/>
      <c r="H128" s="127"/>
    </row>
    <row r="129" spans="1:8" s="35" customFormat="1" ht="38.25">
      <c r="A129" s="17" t="s">
        <v>94</v>
      </c>
      <c r="B129" s="28" t="s">
        <v>166</v>
      </c>
      <c r="C129" s="118"/>
      <c r="D129" s="121"/>
      <c r="E129" s="104"/>
      <c r="F129" s="124"/>
      <c r="G129" s="101"/>
      <c r="H129" s="127"/>
    </row>
    <row r="130" spans="1:8" s="35" customFormat="1" ht="38.25">
      <c r="A130" s="17" t="s">
        <v>99</v>
      </c>
      <c r="B130" s="28" t="s">
        <v>167</v>
      </c>
      <c r="C130" s="118"/>
      <c r="D130" s="121"/>
      <c r="E130" s="104"/>
      <c r="F130" s="124"/>
      <c r="G130" s="101"/>
      <c r="H130" s="127"/>
    </row>
    <row r="131" spans="1:8" s="35" customFormat="1" ht="38.25">
      <c r="A131" s="17" t="s">
        <v>44</v>
      </c>
      <c r="B131" s="28" t="s">
        <v>1</v>
      </c>
      <c r="C131" s="119"/>
      <c r="D131" s="122"/>
      <c r="E131" s="105"/>
      <c r="F131" s="125"/>
      <c r="G131" s="102"/>
      <c r="H131" s="128"/>
    </row>
    <row r="132" spans="1:8" s="35" customFormat="1" ht="38.25">
      <c r="A132" s="99" t="s">
        <v>100</v>
      </c>
      <c r="B132" s="28" t="s">
        <v>2</v>
      </c>
      <c r="C132" s="96">
        <v>2</v>
      </c>
      <c r="D132" s="82" t="s">
        <v>84</v>
      </c>
      <c r="E132" s="61"/>
      <c r="F132" s="53">
        <f aca="true" t="shared" si="9" ref="F132:F137">E132*C132</f>
        <v>0</v>
      </c>
      <c r="G132" s="48"/>
      <c r="H132" s="53">
        <f aca="true" t="shared" si="10" ref="H132:H137">ROUND(F132*(G132/100)+F132,2)</f>
        <v>0</v>
      </c>
    </row>
    <row r="133" spans="1:8" s="35" customFormat="1" ht="78" customHeight="1">
      <c r="A133" s="99" t="s">
        <v>195</v>
      </c>
      <c r="B133" s="28" t="s">
        <v>3</v>
      </c>
      <c r="C133" s="96">
        <v>30</v>
      </c>
      <c r="D133" s="80" t="s">
        <v>84</v>
      </c>
      <c r="E133" s="61"/>
      <c r="F133" s="53">
        <f t="shared" si="9"/>
        <v>0</v>
      </c>
      <c r="G133" s="31"/>
      <c r="H133" s="53">
        <f t="shared" si="10"/>
        <v>0</v>
      </c>
    </row>
    <row r="134" spans="1:8" s="35" customFormat="1" ht="83.25" customHeight="1">
      <c r="A134" s="99" t="s">
        <v>158</v>
      </c>
      <c r="B134" s="28" t="s">
        <v>4</v>
      </c>
      <c r="C134" s="96">
        <v>5</v>
      </c>
      <c r="D134" s="80" t="s">
        <v>84</v>
      </c>
      <c r="E134" s="61"/>
      <c r="F134" s="53">
        <f t="shared" si="9"/>
        <v>0</v>
      </c>
      <c r="G134" s="31"/>
      <c r="H134" s="53">
        <f t="shared" si="10"/>
        <v>0</v>
      </c>
    </row>
    <row r="135" spans="1:8" s="35" customFormat="1" ht="78" customHeight="1">
      <c r="A135" s="99" t="s">
        <v>160</v>
      </c>
      <c r="B135" s="28" t="s">
        <v>5</v>
      </c>
      <c r="C135" s="96">
        <v>5</v>
      </c>
      <c r="D135" s="80" t="s">
        <v>84</v>
      </c>
      <c r="E135" s="61"/>
      <c r="F135" s="53">
        <f t="shared" si="9"/>
        <v>0</v>
      </c>
      <c r="G135" s="31"/>
      <c r="H135" s="53">
        <f t="shared" si="10"/>
        <v>0</v>
      </c>
    </row>
    <row r="136" spans="1:8" s="35" customFormat="1" ht="30" customHeight="1">
      <c r="A136" s="99" t="s">
        <v>169</v>
      </c>
      <c r="B136" s="28" t="s">
        <v>170</v>
      </c>
      <c r="C136" s="52">
        <v>2</v>
      </c>
      <c r="D136" s="80" t="s">
        <v>84</v>
      </c>
      <c r="E136" s="61"/>
      <c r="F136" s="53">
        <f t="shared" si="9"/>
        <v>0</v>
      </c>
      <c r="G136" s="31"/>
      <c r="H136" s="53">
        <f t="shared" si="10"/>
        <v>0</v>
      </c>
    </row>
    <row r="137" spans="1:8" s="35" customFormat="1" ht="33.75" customHeight="1">
      <c r="A137" s="99" t="s">
        <v>171</v>
      </c>
      <c r="B137" s="28" t="s">
        <v>172</v>
      </c>
      <c r="C137" s="52">
        <v>2</v>
      </c>
      <c r="D137" s="80" t="s">
        <v>84</v>
      </c>
      <c r="E137" s="61"/>
      <c r="F137" s="53">
        <f t="shared" si="9"/>
        <v>0</v>
      </c>
      <c r="G137" s="31"/>
      <c r="H137" s="53">
        <f t="shared" si="10"/>
        <v>0</v>
      </c>
    </row>
    <row r="138" spans="1:8" s="3" customFormat="1" ht="24.75" customHeight="1">
      <c r="A138" s="114" t="s">
        <v>82</v>
      </c>
      <c r="B138" s="115"/>
      <c r="C138" s="115"/>
      <c r="D138" s="115"/>
      <c r="E138" s="116"/>
      <c r="F138" s="2">
        <f>F122+F126+F132+F133+F134+F135+F136+F137</f>
        <v>0</v>
      </c>
      <c r="G138" s="2"/>
      <c r="H138" s="2">
        <f>H122+H126+H132+H133+H134+H135+H136+H137</f>
        <v>0</v>
      </c>
    </row>
    <row r="139" spans="1:10" s="8" customFormat="1" ht="57" customHeight="1">
      <c r="A139" s="107" t="s">
        <v>181</v>
      </c>
      <c r="B139" s="108"/>
      <c r="C139" s="108"/>
      <c r="D139" s="108"/>
      <c r="E139" s="108"/>
      <c r="F139" s="108"/>
      <c r="G139" s="108"/>
      <c r="H139" s="108"/>
      <c r="I139" s="108"/>
      <c r="J139" s="109"/>
    </row>
    <row r="140" spans="1:10" s="59" customFormat="1" ht="38.25">
      <c r="A140" s="54" t="s">
        <v>175</v>
      </c>
      <c r="B140" s="55" t="s">
        <v>156</v>
      </c>
      <c r="C140" s="85">
        <v>2</v>
      </c>
      <c r="D140" s="83" t="s">
        <v>84</v>
      </c>
      <c r="E140" s="92"/>
      <c r="F140" s="30">
        <f>E140*C140</f>
        <v>0</v>
      </c>
      <c r="G140" s="85"/>
      <c r="H140" s="53">
        <f>ROUND(F140*(G140/100)+F140,2)</f>
        <v>0</v>
      </c>
      <c r="I140" s="58"/>
      <c r="J140" s="58"/>
    </row>
    <row r="141" spans="1:10" s="59" customFormat="1" ht="38.25">
      <c r="A141" s="54" t="s">
        <v>168</v>
      </c>
      <c r="B141" s="55" t="s">
        <v>157</v>
      </c>
      <c r="C141" s="85">
        <v>2</v>
      </c>
      <c r="D141" s="83" t="s">
        <v>84</v>
      </c>
      <c r="E141" s="92"/>
      <c r="F141" s="30">
        <f>E141*C141</f>
        <v>0</v>
      </c>
      <c r="G141" s="85"/>
      <c r="H141" s="53">
        <f>ROUND(F141*(G141/100)+F141,2)</f>
        <v>0</v>
      </c>
      <c r="I141" s="58"/>
      <c r="J141" s="58"/>
    </row>
    <row r="142" spans="1:10" s="59" customFormat="1" ht="38.25">
      <c r="A142" s="54" t="s">
        <v>100</v>
      </c>
      <c r="B142" s="55" t="s">
        <v>159</v>
      </c>
      <c r="C142" s="57">
        <v>2</v>
      </c>
      <c r="D142" s="83" t="s">
        <v>84</v>
      </c>
      <c r="E142" s="92"/>
      <c r="F142" s="30">
        <f>E142*C142</f>
        <v>0</v>
      </c>
      <c r="G142" s="85"/>
      <c r="H142" s="53">
        <f>ROUND(F142*(G142/100)+F142,2)</f>
        <v>0</v>
      </c>
      <c r="I142" s="58"/>
      <c r="J142" s="58"/>
    </row>
    <row r="143" spans="1:8" s="35" customFormat="1" ht="33.75" customHeight="1">
      <c r="A143" s="17" t="s">
        <v>80</v>
      </c>
      <c r="B143" s="28" t="s">
        <v>176</v>
      </c>
      <c r="C143" s="29">
        <v>2</v>
      </c>
      <c r="D143" s="78" t="s">
        <v>161</v>
      </c>
      <c r="E143" s="87"/>
      <c r="F143" s="30">
        <f>E143*C143</f>
        <v>0</v>
      </c>
      <c r="G143" s="31"/>
      <c r="H143" s="53">
        <f>ROUND(F143*(G143/100)+F143,2)</f>
        <v>0</v>
      </c>
    </row>
    <row r="144" spans="1:8" s="3" customFormat="1" ht="19.5" customHeight="1">
      <c r="A144" s="110" t="s">
        <v>82</v>
      </c>
      <c r="B144" s="110"/>
      <c r="C144" s="110"/>
      <c r="D144" s="110"/>
      <c r="E144" s="110"/>
      <c r="F144" s="2">
        <f>SUM(F140:F143)</f>
        <v>0</v>
      </c>
      <c r="G144" s="2"/>
      <c r="H144" s="2">
        <f>SUM(H140:H143)</f>
        <v>0</v>
      </c>
    </row>
    <row r="145" spans="1:10" s="8" customFormat="1" ht="27.75" customHeight="1">
      <c r="A145" s="107" t="s">
        <v>43</v>
      </c>
      <c r="B145" s="108"/>
      <c r="C145" s="108"/>
      <c r="D145" s="108"/>
      <c r="E145" s="108"/>
      <c r="F145" s="108"/>
      <c r="G145" s="108"/>
      <c r="H145" s="108"/>
      <c r="I145" s="108"/>
      <c r="J145" s="109"/>
    </row>
    <row r="146" spans="1:8" s="35" customFormat="1" ht="96" customHeight="1">
      <c r="A146" s="17" t="s">
        <v>75</v>
      </c>
      <c r="B146" s="28" t="s">
        <v>179</v>
      </c>
      <c r="C146" s="29">
        <v>300</v>
      </c>
      <c r="D146" s="78" t="s">
        <v>84</v>
      </c>
      <c r="E146" s="87"/>
      <c r="F146" s="30">
        <f>E146*C146</f>
        <v>0</v>
      </c>
      <c r="G146" s="31"/>
      <c r="H146" s="30">
        <f aca="true" t="shared" si="11" ref="H146:H152">ROUND(F146*(G146/100)+F146,2)</f>
        <v>0</v>
      </c>
    </row>
    <row r="147" spans="1:10" s="8" customFormat="1" ht="29.25" customHeight="1">
      <c r="A147" s="107" t="s">
        <v>45</v>
      </c>
      <c r="B147" s="108"/>
      <c r="C147" s="108"/>
      <c r="D147" s="108"/>
      <c r="E147" s="108"/>
      <c r="F147" s="108"/>
      <c r="G147" s="108"/>
      <c r="H147" s="108"/>
      <c r="I147" s="108"/>
      <c r="J147" s="109"/>
    </row>
    <row r="148" spans="1:8" s="35" customFormat="1" ht="28.5" customHeight="1">
      <c r="A148" s="17" t="s">
        <v>175</v>
      </c>
      <c r="B148" s="28" t="s">
        <v>173</v>
      </c>
      <c r="C148" s="52">
        <v>24</v>
      </c>
      <c r="D148" s="80" t="s">
        <v>84</v>
      </c>
      <c r="E148" s="87"/>
      <c r="F148" s="53">
        <f>E148*C148</f>
        <v>0</v>
      </c>
      <c r="G148" s="31"/>
      <c r="H148" s="53">
        <f t="shared" si="11"/>
        <v>0</v>
      </c>
    </row>
    <row r="149" spans="1:8" s="35" customFormat="1" ht="32.25" customHeight="1">
      <c r="A149" s="17" t="s">
        <v>168</v>
      </c>
      <c r="B149" s="28" t="s">
        <v>174</v>
      </c>
      <c r="C149" s="36">
        <v>150</v>
      </c>
      <c r="D149" s="80" t="s">
        <v>84</v>
      </c>
      <c r="E149" s="87"/>
      <c r="F149" s="30">
        <f>E149*C149</f>
        <v>0</v>
      </c>
      <c r="G149" s="31"/>
      <c r="H149" s="53">
        <f t="shared" si="11"/>
        <v>0</v>
      </c>
    </row>
    <row r="150" spans="1:8" s="35" customFormat="1" ht="50.25" customHeight="1">
      <c r="A150" s="17" t="s">
        <v>100</v>
      </c>
      <c r="B150" s="28" t="s">
        <v>6</v>
      </c>
      <c r="C150" s="36">
        <v>10</v>
      </c>
      <c r="D150" s="80" t="s">
        <v>84</v>
      </c>
      <c r="E150" s="87"/>
      <c r="F150" s="30">
        <f>E150*C150</f>
        <v>0</v>
      </c>
      <c r="G150" s="31"/>
      <c r="H150" s="53">
        <f t="shared" si="11"/>
        <v>0</v>
      </c>
    </row>
    <row r="151" spans="1:8" s="35" customFormat="1" ht="40.5" customHeight="1">
      <c r="A151" s="17" t="s">
        <v>195</v>
      </c>
      <c r="B151" s="28" t="s">
        <v>177</v>
      </c>
      <c r="C151" s="36">
        <v>110</v>
      </c>
      <c r="D151" s="80" t="s">
        <v>84</v>
      </c>
      <c r="E151" s="87"/>
      <c r="F151" s="30">
        <f>E151*C151</f>
        <v>0</v>
      </c>
      <c r="G151" s="31"/>
      <c r="H151" s="53">
        <f t="shared" si="11"/>
        <v>0</v>
      </c>
    </row>
    <row r="152" spans="1:8" s="35" customFormat="1" ht="24.75" customHeight="1">
      <c r="A152" s="17" t="s">
        <v>158</v>
      </c>
      <c r="B152" s="28" t="s">
        <v>196</v>
      </c>
      <c r="C152" s="52">
        <v>4</v>
      </c>
      <c r="D152" s="80" t="s">
        <v>84</v>
      </c>
      <c r="E152" s="87"/>
      <c r="F152" s="53">
        <f>E152*C152</f>
        <v>0</v>
      </c>
      <c r="G152" s="31"/>
      <c r="H152" s="53">
        <f t="shared" si="11"/>
        <v>0</v>
      </c>
    </row>
    <row r="153" spans="1:8" s="3" customFormat="1" ht="19.5" customHeight="1">
      <c r="A153" s="110" t="s">
        <v>82</v>
      </c>
      <c r="B153" s="110"/>
      <c r="C153" s="110"/>
      <c r="D153" s="110"/>
      <c r="E153" s="110"/>
      <c r="F153" s="88">
        <f>SUM(F148:F152)</f>
        <v>0</v>
      </c>
      <c r="G153" s="89"/>
      <c r="H153" s="88">
        <f>SUM(H148:H152)</f>
        <v>0</v>
      </c>
    </row>
    <row r="154" spans="1:10" s="8" customFormat="1" ht="54" customHeight="1">
      <c r="A154" s="107" t="s">
        <v>16</v>
      </c>
      <c r="B154" s="108"/>
      <c r="C154" s="108"/>
      <c r="D154" s="108"/>
      <c r="E154" s="108"/>
      <c r="F154" s="108"/>
      <c r="G154" s="108"/>
      <c r="H154" s="108"/>
      <c r="I154" s="108"/>
      <c r="J154" s="109"/>
    </row>
    <row r="155" spans="1:9" s="35" customFormat="1" ht="31.5" customHeight="1">
      <c r="A155" s="17" t="s">
        <v>75</v>
      </c>
      <c r="B155" s="28" t="s">
        <v>7</v>
      </c>
      <c r="C155" s="29">
        <v>30</v>
      </c>
      <c r="D155" s="78" t="s">
        <v>84</v>
      </c>
      <c r="E155" s="73"/>
      <c r="F155" s="30">
        <f>E155*C155</f>
        <v>0</v>
      </c>
      <c r="G155" s="31"/>
      <c r="H155" s="30">
        <f aca="true" t="shared" si="12" ref="H155:H167">ROUND(F155*(G155/100)+F155,2)</f>
        <v>0</v>
      </c>
      <c r="I155" s="60"/>
    </row>
    <row r="156" spans="1:10" s="8" customFormat="1" ht="57" customHeight="1">
      <c r="A156" s="107" t="s">
        <v>17</v>
      </c>
      <c r="B156" s="108"/>
      <c r="C156" s="108"/>
      <c r="D156" s="108"/>
      <c r="E156" s="108"/>
      <c r="F156" s="108"/>
      <c r="G156" s="108"/>
      <c r="H156" s="108"/>
      <c r="I156" s="108"/>
      <c r="J156" s="109"/>
    </row>
    <row r="157" spans="1:8" s="35" customFormat="1" ht="69.75" customHeight="1">
      <c r="A157" s="99" t="s">
        <v>75</v>
      </c>
      <c r="B157" s="50" t="s">
        <v>8</v>
      </c>
      <c r="C157" s="36">
        <v>90</v>
      </c>
      <c r="D157" s="80" t="s">
        <v>125</v>
      </c>
      <c r="E157" s="61">
        <f>F159+F160</f>
        <v>0</v>
      </c>
      <c r="F157" s="22">
        <f>E157*C157</f>
        <v>0</v>
      </c>
      <c r="G157" s="31"/>
      <c r="H157" s="22">
        <f t="shared" si="12"/>
        <v>0</v>
      </c>
    </row>
    <row r="158" spans="1:8" s="40" customFormat="1" ht="19.5" customHeight="1">
      <c r="A158" s="111" t="s">
        <v>116</v>
      </c>
      <c r="B158" s="112"/>
      <c r="C158" s="112"/>
      <c r="D158" s="112"/>
      <c r="E158" s="113"/>
      <c r="F158" s="51"/>
      <c r="G158" s="41"/>
      <c r="H158" s="22"/>
    </row>
    <row r="159" spans="1:10" s="35" customFormat="1" ht="59.25" customHeight="1">
      <c r="A159" s="62" t="s">
        <v>86</v>
      </c>
      <c r="B159" s="32" t="s">
        <v>9</v>
      </c>
      <c r="C159" s="29">
        <v>1</v>
      </c>
      <c r="D159" s="78" t="s">
        <v>84</v>
      </c>
      <c r="E159" s="73"/>
      <c r="F159" s="30">
        <f aca="true" t="shared" si="13" ref="F159:F167">E159*C159</f>
        <v>0</v>
      </c>
      <c r="G159" s="31"/>
      <c r="H159" s="30">
        <f t="shared" si="12"/>
        <v>0</v>
      </c>
      <c r="I159" s="63"/>
      <c r="J159" s="64"/>
    </row>
    <row r="160" spans="1:10" s="35" customFormat="1" ht="178.5">
      <c r="A160" s="17" t="s">
        <v>88</v>
      </c>
      <c r="B160" s="28" t="s">
        <v>46</v>
      </c>
      <c r="C160" s="29">
        <v>1</v>
      </c>
      <c r="D160" s="78" t="s">
        <v>84</v>
      </c>
      <c r="E160" s="73"/>
      <c r="F160" s="30">
        <f t="shared" si="13"/>
        <v>0</v>
      </c>
      <c r="G160" s="31"/>
      <c r="H160" s="30">
        <f t="shared" si="12"/>
        <v>0</v>
      </c>
      <c r="I160" s="63"/>
      <c r="J160" s="64"/>
    </row>
    <row r="161" spans="1:10" s="97" customFormat="1" ht="81.75" customHeight="1">
      <c r="A161" s="99" t="s">
        <v>10</v>
      </c>
      <c r="B161" s="28" t="s">
        <v>140</v>
      </c>
      <c r="C161" s="29">
        <v>4</v>
      </c>
      <c r="D161" s="78" t="s">
        <v>84</v>
      </c>
      <c r="E161" s="91"/>
      <c r="F161" s="30">
        <f t="shared" si="13"/>
        <v>0</v>
      </c>
      <c r="G161" s="31"/>
      <c r="H161" s="30">
        <f t="shared" si="12"/>
        <v>0</v>
      </c>
      <c r="I161" s="67"/>
      <c r="J161" s="68"/>
    </row>
    <row r="162" spans="1:10" s="35" customFormat="1" ht="31.5" customHeight="1">
      <c r="A162" s="99" t="s">
        <v>25</v>
      </c>
      <c r="B162" s="28" t="s">
        <v>11</v>
      </c>
      <c r="C162" s="57">
        <v>10</v>
      </c>
      <c r="D162" s="78" t="s">
        <v>84</v>
      </c>
      <c r="E162" s="73"/>
      <c r="F162" s="30">
        <f t="shared" si="13"/>
        <v>0</v>
      </c>
      <c r="G162" s="31"/>
      <c r="H162" s="30">
        <f t="shared" si="12"/>
        <v>0</v>
      </c>
      <c r="I162" s="60"/>
      <c r="J162" s="65"/>
    </row>
    <row r="163" spans="1:10" s="59" customFormat="1" ht="16.5" customHeight="1">
      <c r="A163" s="100" t="s">
        <v>195</v>
      </c>
      <c r="B163" s="55" t="s">
        <v>48</v>
      </c>
      <c r="C163" s="29">
        <v>1</v>
      </c>
      <c r="D163" s="83" t="s">
        <v>84</v>
      </c>
      <c r="E163" s="90"/>
      <c r="F163" s="30">
        <f t="shared" si="13"/>
        <v>0</v>
      </c>
      <c r="G163" s="56"/>
      <c r="H163" s="30">
        <f t="shared" si="12"/>
        <v>0</v>
      </c>
      <c r="I163" s="66"/>
      <c r="J163" s="64"/>
    </row>
    <row r="164" spans="1:10" s="35" customFormat="1" ht="15" customHeight="1">
      <c r="A164" s="99" t="s">
        <v>81</v>
      </c>
      <c r="B164" s="28" t="s">
        <v>49</v>
      </c>
      <c r="C164" s="29">
        <v>4</v>
      </c>
      <c r="D164" s="78" t="s">
        <v>84</v>
      </c>
      <c r="E164" s="73"/>
      <c r="F164" s="30">
        <f t="shared" si="13"/>
        <v>0</v>
      </c>
      <c r="G164" s="31"/>
      <c r="H164" s="30">
        <f t="shared" si="12"/>
        <v>0</v>
      </c>
      <c r="I164" s="63"/>
      <c r="J164" s="64"/>
    </row>
    <row r="165" spans="1:10" s="35" customFormat="1" ht="15.75" customHeight="1">
      <c r="A165" s="99" t="s">
        <v>83</v>
      </c>
      <c r="B165" s="28" t="s">
        <v>50</v>
      </c>
      <c r="C165" s="29">
        <v>10</v>
      </c>
      <c r="D165" s="78" t="s">
        <v>84</v>
      </c>
      <c r="E165" s="73"/>
      <c r="F165" s="30">
        <f t="shared" si="13"/>
        <v>0</v>
      </c>
      <c r="G165" s="31"/>
      <c r="H165" s="30">
        <f t="shared" si="12"/>
        <v>0</v>
      </c>
      <c r="I165" s="63"/>
      <c r="J165" s="64"/>
    </row>
    <row r="166" spans="1:10" s="35" customFormat="1" ht="65.25" customHeight="1">
      <c r="A166" s="99" t="s">
        <v>13</v>
      </c>
      <c r="B166" s="28" t="s">
        <v>12</v>
      </c>
      <c r="C166" s="29">
        <v>5</v>
      </c>
      <c r="D166" s="78" t="s">
        <v>161</v>
      </c>
      <c r="E166" s="73"/>
      <c r="F166" s="30">
        <f t="shared" si="13"/>
        <v>0</v>
      </c>
      <c r="G166" s="31"/>
      <c r="H166" s="30">
        <f t="shared" si="12"/>
        <v>0</v>
      </c>
      <c r="I166" s="63"/>
      <c r="J166" s="64"/>
    </row>
    <row r="167" spans="1:10" s="35" customFormat="1" ht="16.5" customHeight="1">
      <c r="A167" s="99" t="s">
        <v>26</v>
      </c>
      <c r="B167" s="28" t="s">
        <v>51</v>
      </c>
      <c r="C167" s="29">
        <v>3</v>
      </c>
      <c r="D167" s="78" t="s">
        <v>161</v>
      </c>
      <c r="E167" s="73"/>
      <c r="F167" s="30">
        <f t="shared" si="13"/>
        <v>0</v>
      </c>
      <c r="G167" s="31"/>
      <c r="H167" s="30">
        <f t="shared" si="12"/>
        <v>0</v>
      </c>
      <c r="I167" s="63"/>
      <c r="J167" s="64"/>
    </row>
    <row r="168" spans="1:8" s="3" customFormat="1" ht="18.75" customHeight="1">
      <c r="A168" s="110" t="s">
        <v>82</v>
      </c>
      <c r="B168" s="110"/>
      <c r="C168" s="110"/>
      <c r="D168" s="110"/>
      <c r="E168" s="110"/>
      <c r="F168" s="2">
        <f>F157+F161+F162+F163+F164+F165+F166+F167</f>
        <v>0</v>
      </c>
      <c r="G168" s="2"/>
      <c r="H168" s="2">
        <f>H157+H161+H162+H163+H164+H165+H166+H167</f>
        <v>0</v>
      </c>
    </row>
    <row r="169" spans="1:10" s="8" customFormat="1" ht="51" customHeight="1">
      <c r="A169" s="107" t="s">
        <v>18</v>
      </c>
      <c r="B169" s="108"/>
      <c r="C169" s="108"/>
      <c r="D169" s="108"/>
      <c r="E169" s="108"/>
      <c r="F169" s="108"/>
      <c r="G169" s="108"/>
      <c r="H169" s="108"/>
      <c r="I169" s="108"/>
      <c r="J169" s="109"/>
    </row>
    <row r="170" spans="1:10" s="35" customFormat="1" ht="54" customHeight="1">
      <c r="A170" s="17" t="s">
        <v>75</v>
      </c>
      <c r="B170" s="28" t="s">
        <v>56</v>
      </c>
      <c r="C170" s="29">
        <v>40</v>
      </c>
      <c r="D170" s="78" t="s">
        <v>125</v>
      </c>
      <c r="E170" s="73"/>
      <c r="F170" s="30">
        <f>E170*C170</f>
        <v>0</v>
      </c>
      <c r="G170" s="31"/>
      <c r="H170" s="30">
        <f>ROUND(F170*(G170/100)+F170,2)</f>
        <v>0</v>
      </c>
      <c r="I170" s="60"/>
      <c r="J170" s="63"/>
    </row>
    <row r="171" spans="1:10" s="35" customFormat="1" ht="96" customHeight="1">
      <c r="A171" s="17" t="s">
        <v>168</v>
      </c>
      <c r="B171" s="28" t="s">
        <v>55</v>
      </c>
      <c r="C171" s="29">
        <v>40</v>
      </c>
      <c r="D171" s="78" t="s">
        <v>125</v>
      </c>
      <c r="E171" s="73"/>
      <c r="F171" s="30">
        <f>E171*C171</f>
        <v>0</v>
      </c>
      <c r="G171" s="31"/>
      <c r="H171" s="30">
        <f>ROUND(F171*(G171/100)+F171,2)</f>
        <v>0</v>
      </c>
      <c r="I171" s="60"/>
      <c r="J171" s="63"/>
    </row>
    <row r="172" spans="1:8" s="3" customFormat="1" ht="18.75" customHeight="1">
      <c r="A172" s="110" t="s">
        <v>82</v>
      </c>
      <c r="B172" s="110"/>
      <c r="C172" s="110"/>
      <c r="D172" s="110"/>
      <c r="E172" s="110"/>
      <c r="F172" s="2">
        <f>SUM(F170:F171)</f>
        <v>0</v>
      </c>
      <c r="G172" s="7"/>
      <c r="H172" s="2">
        <f>SUM(H170:H171)</f>
        <v>0</v>
      </c>
    </row>
    <row r="173" spans="1:10" s="8" customFormat="1" ht="89.25" customHeight="1">
      <c r="A173" s="107" t="s">
        <v>19</v>
      </c>
      <c r="B173" s="108"/>
      <c r="C173" s="108"/>
      <c r="D173" s="108"/>
      <c r="E173" s="108"/>
      <c r="F173" s="108"/>
      <c r="G173" s="108"/>
      <c r="H173" s="108"/>
      <c r="I173" s="108"/>
      <c r="J173" s="109"/>
    </row>
    <row r="174" spans="1:8" s="35" customFormat="1" ht="17.25" customHeight="1">
      <c r="A174" s="17" t="s">
        <v>75</v>
      </c>
      <c r="B174" s="18" t="s">
        <v>27</v>
      </c>
      <c r="C174" s="69">
        <v>6</v>
      </c>
      <c r="D174" s="80" t="s">
        <v>125</v>
      </c>
      <c r="E174" s="22">
        <f>SUM(F176:F179)</f>
        <v>0</v>
      </c>
      <c r="F174" s="61">
        <f>E174*C174</f>
        <v>0</v>
      </c>
      <c r="G174" s="31"/>
      <c r="H174" s="22">
        <f aca="true" t="shared" si="14" ref="H174:H179">ROUND(F174*(G174/100)+F174,2)</f>
        <v>0</v>
      </c>
    </row>
    <row r="175" spans="1:8" s="40" customFormat="1" ht="19.5" customHeight="1">
      <c r="A175" s="111" t="s">
        <v>116</v>
      </c>
      <c r="B175" s="112"/>
      <c r="C175" s="112"/>
      <c r="D175" s="112"/>
      <c r="E175" s="113"/>
      <c r="F175" s="51"/>
      <c r="G175" s="41"/>
      <c r="H175" s="22"/>
    </row>
    <row r="176" spans="1:8" s="35" customFormat="1" ht="84.75" customHeight="1">
      <c r="A176" s="17" t="s">
        <v>86</v>
      </c>
      <c r="B176" s="18" t="s">
        <v>47</v>
      </c>
      <c r="C176" s="36">
        <v>1</v>
      </c>
      <c r="D176" s="78" t="s">
        <v>84</v>
      </c>
      <c r="E176" s="73"/>
      <c r="F176" s="30">
        <f>E176*C176</f>
        <v>0</v>
      </c>
      <c r="G176" s="31"/>
      <c r="H176" s="30">
        <f t="shared" si="14"/>
        <v>0</v>
      </c>
    </row>
    <row r="177" spans="1:10" s="35" customFormat="1" ht="63.75">
      <c r="A177" s="17" t="s">
        <v>89</v>
      </c>
      <c r="B177" s="28" t="s">
        <v>178</v>
      </c>
      <c r="C177" s="36">
        <v>1</v>
      </c>
      <c r="D177" s="78" t="s">
        <v>84</v>
      </c>
      <c r="E177" s="73"/>
      <c r="F177" s="30">
        <f>E177*C177</f>
        <v>0</v>
      </c>
      <c r="G177" s="31"/>
      <c r="H177" s="30">
        <f t="shared" si="14"/>
        <v>0</v>
      </c>
      <c r="I177" s="63"/>
      <c r="J177" s="64"/>
    </row>
    <row r="178" spans="1:10" s="35" customFormat="1" ht="40.5" customHeight="1">
      <c r="A178" s="17" t="s">
        <v>22</v>
      </c>
      <c r="B178" s="28" t="s">
        <v>20</v>
      </c>
      <c r="C178" s="54">
        <v>1</v>
      </c>
      <c r="D178" s="78" t="s">
        <v>84</v>
      </c>
      <c r="E178" s="73"/>
      <c r="F178" s="30">
        <f>E178*C178</f>
        <v>0</v>
      </c>
      <c r="G178" s="31"/>
      <c r="H178" s="30">
        <f t="shared" si="14"/>
        <v>0</v>
      </c>
      <c r="I178" s="60"/>
      <c r="J178" s="65"/>
    </row>
    <row r="179" spans="1:10" s="59" customFormat="1" ht="24.75" customHeight="1">
      <c r="A179" s="54" t="s">
        <v>23</v>
      </c>
      <c r="B179" s="55" t="s">
        <v>21</v>
      </c>
      <c r="C179" s="36">
        <v>2</v>
      </c>
      <c r="D179" s="83" t="s">
        <v>84</v>
      </c>
      <c r="E179" s="90"/>
      <c r="F179" s="30">
        <f>E179*C179</f>
        <v>0</v>
      </c>
      <c r="G179" s="56"/>
      <c r="H179" s="30">
        <f t="shared" si="14"/>
        <v>0</v>
      </c>
      <c r="I179" s="66"/>
      <c r="J179" s="64"/>
    </row>
    <row r="180" spans="1:8" s="3" customFormat="1" ht="18.75" customHeight="1">
      <c r="A180" s="110" t="s">
        <v>82</v>
      </c>
      <c r="B180" s="110"/>
      <c r="C180" s="110"/>
      <c r="D180" s="110"/>
      <c r="E180" s="110"/>
      <c r="F180" s="2">
        <f>F174</f>
        <v>0</v>
      </c>
      <c r="G180" s="7"/>
      <c r="H180" s="2">
        <f>H174</f>
        <v>0</v>
      </c>
    </row>
    <row r="181" spans="1:10" s="8" customFormat="1" ht="64.5" customHeight="1">
      <c r="A181" s="107" t="s">
        <v>228</v>
      </c>
      <c r="B181" s="108"/>
      <c r="C181" s="108"/>
      <c r="D181" s="108"/>
      <c r="E181" s="108"/>
      <c r="F181" s="108"/>
      <c r="G181" s="108"/>
      <c r="H181" s="108"/>
      <c r="I181" s="108"/>
      <c r="J181" s="109"/>
    </row>
    <row r="182" spans="1:9" s="35" customFormat="1" ht="98.25" customHeight="1">
      <c r="A182" s="17" t="s">
        <v>75</v>
      </c>
      <c r="B182" s="28" t="s">
        <v>28</v>
      </c>
      <c r="C182" s="29">
        <v>40</v>
      </c>
      <c r="D182" s="78" t="s">
        <v>84</v>
      </c>
      <c r="E182" s="73"/>
      <c r="F182" s="30">
        <f>E182*C182</f>
        <v>0</v>
      </c>
      <c r="G182" s="31"/>
      <c r="H182" s="30">
        <f aca="true" t="shared" si="15" ref="H182:H188">ROUND(F182*(G182/100)+F182,2)</f>
        <v>0</v>
      </c>
      <c r="I182" s="60"/>
    </row>
    <row r="183" spans="1:10" s="8" customFormat="1" ht="40.5" customHeight="1">
      <c r="A183" s="107" t="s">
        <v>0</v>
      </c>
      <c r="B183" s="108"/>
      <c r="C183" s="108"/>
      <c r="D183" s="108"/>
      <c r="E183" s="108"/>
      <c r="F183" s="108"/>
      <c r="G183" s="108"/>
      <c r="H183" s="108"/>
      <c r="I183" s="108"/>
      <c r="J183" s="109"/>
    </row>
    <row r="184" spans="1:9" s="35" customFormat="1" ht="70.5" customHeight="1">
      <c r="A184" s="17" t="s">
        <v>75</v>
      </c>
      <c r="B184" s="28" t="s">
        <v>133</v>
      </c>
      <c r="C184" s="29">
        <v>40</v>
      </c>
      <c r="D184" s="78" t="s">
        <v>229</v>
      </c>
      <c r="E184" s="73"/>
      <c r="F184" s="30">
        <f>E184*C184</f>
        <v>0</v>
      </c>
      <c r="G184" s="31"/>
      <c r="H184" s="30">
        <f t="shared" si="15"/>
        <v>0</v>
      </c>
      <c r="I184" s="60"/>
    </row>
    <row r="185" spans="1:11" s="8" customFormat="1" ht="68.25" customHeight="1">
      <c r="A185" s="107" t="s">
        <v>15</v>
      </c>
      <c r="B185" s="108"/>
      <c r="C185" s="108"/>
      <c r="D185" s="108"/>
      <c r="E185" s="108"/>
      <c r="F185" s="108"/>
      <c r="G185" s="108"/>
      <c r="H185" s="108"/>
      <c r="I185" s="108"/>
      <c r="J185" s="108"/>
      <c r="K185" s="70"/>
    </row>
    <row r="186" spans="1:11" s="35" customFormat="1" ht="41.25" customHeight="1">
      <c r="A186" s="17" t="s">
        <v>75</v>
      </c>
      <c r="B186" s="28" t="s">
        <v>143</v>
      </c>
      <c r="C186" s="29">
        <v>30</v>
      </c>
      <c r="D186" s="78" t="s">
        <v>84</v>
      </c>
      <c r="E186" s="30"/>
      <c r="F186" s="30">
        <f>E186*C186</f>
        <v>0</v>
      </c>
      <c r="G186" s="31"/>
      <c r="H186" s="30">
        <f t="shared" si="15"/>
        <v>0</v>
      </c>
      <c r="K186" s="35">
        <f>10*100.75%</f>
        <v>10.075000000000001</v>
      </c>
    </row>
    <row r="187" spans="1:11" s="35" customFormat="1" ht="49.5" customHeight="1">
      <c r="A187" s="17" t="s">
        <v>76</v>
      </c>
      <c r="B187" s="28" t="s">
        <v>141</v>
      </c>
      <c r="C187" s="29">
        <v>30</v>
      </c>
      <c r="D187" s="78" t="s">
        <v>84</v>
      </c>
      <c r="E187" s="30"/>
      <c r="F187" s="30">
        <f>E187*C187</f>
        <v>0</v>
      </c>
      <c r="G187" s="31"/>
      <c r="H187" s="30">
        <f t="shared" si="15"/>
        <v>0</v>
      </c>
      <c r="K187" s="35">
        <f>(100.5+100.8+101.6+100.8+100.7+100.1)/6</f>
        <v>100.75</v>
      </c>
    </row>
    <row r="188" spans="1:8" s="35" customFormat="1" ht="40.5" customHeight="1">
      <c r="A188" s="17" t="s">
        <v>77</v>
      </c>
      <c r="B188" s="28" t="s">
        <v>142</v>
      </c>
      <c r="C188" s="29">
        <v>40</v>
      </c>
      <c r="D188" s="78" t="s">
        <v>84</v>
      </c>
      <c r="E188" s="30"/>
      <c r="F188" s="30">
        <f>E188*C188</f>
        <v>0</v>
      </c>
      <c r="G188" s="31"/>
      <c r="H188" s="30">
        <f t="shared" si="15"/>
        <v>0</v>
      </c>
    </row>
    <row r="189" spans="1:8" s="3" customFormat="1" ht="21" customHeight="1">
      <c r="A189" s="114" t="s">
        <v>82</v>
      </c>
      <c r="B189" s="115"/>
      <c r="C189" s="115"/>
      <c r="D189" s="115"/>
      <c r="E189" s="115"/>
      <c r="F189" s="2">
        <f>SUM(F186:F188)</f>
        <v>0</v>
      </c>
      <c r="G189" s="7"/>
      <c r="H189" s="2">
        <f>SUM(H186:H188)</f>
        <v>0</v>
      </c>
    </row>
    <row r="190" spans="1:10" s="8" customFormat="1" ht="54" customHeight="1">
      <c r="A190" s="107" t="s">
        <v>30</v>
      </c>
      <c r="B190" s="108"/>
      <c r="C190" s="108"/>
      <c r="D190" s="108"/>
      <c r="E190" s="108"/>
      <c r="F190" s="108"/>
      <c r="G190" s="108"/>
      <c r="H190" s="108"/>
      <c r="I190" s="108"/>
      <c r="J190" s="109"/>
    </row>
    <row r="191" spans="1:8" s="35" customFormat="1" ht="27" customHeight="1">
      <c r="A191" s="17" t="s">
        <v>75</v>
      </c>
      <c r="B191" s="18" t="s">
        <v>29</v>
      </c>
      <c r="C191" s="36">
        <v>15</v>
      </c>
      <c r="D191" s="80" t="s">
        <v>125</v>
      </c>
      <c r="E191" s="61">
        <f>SUM(E192:E194)</f>
        <v>0</v>
      </c>
      <c r="F191" s="22">
        <f>E191*C191</f>
        <v>0</v>
      </c>
      <c r="G191" s="31"/>
      <c r="H191" s="22">
        <f>ROUND(F191*(G191/100)+F191,2)</f>
        <v>0</v>
      </c>
    </row>
    <row r="192" spans="1:8" s="49" customFormat="1" ht="43.5" customHeight="1">
      <c r="A192" s="45" t="s">
        <v>86</v>
      </c>
      <c r="B192" s="32" t="s">
        <v>31</v>
      </c>
      <c r="C192" s="46">
        <v>1</v>
      </c>
      <c r="D192" s="81" t="s">
        <v>84</v>
      </c>
      <c r="E192" s="87"/>
      <c r="F192" s="47">
        <f>E192*C192</f>
        <v>0</v>
      </c>
      <c r="G192" s="48"/>
      <c r="H192" s="22">
        <f>ROUND(F192*(G192/100)+F192,2)</f>
        <v>0</v>
      </c>
    </row>
    <row r="193" spans="1:8" s="49" customFormat="1" ht="25.5">
      <c r="A193" s="95" t="s">
        <v>88</v>
      </c>
      <c r="B193" s="32" t="s">
        <v>32</v>
      </c>
      <c r="C193" s="133">
        <v>1</v>
      </c>
      <c r="D193" s="134" t="s">
        <v>84</v>
      </c>
      <c r="E193" s="135"/>
      <c r="F193" s="132">
        <f>E193*C193</f>
        <v>0</v>
      </c>
      <c r="G193" s="131"/>
      <c r="H193" s="132">
        <f>ROUND(F193*G193/100+F193,2)</f>
        <v>0</v>
      </c>
    </row>
    <row r="194" spans="1:8" s="49" customFormat="1" ht="25.5" customHeight="1">
      <c r="A194" s="95" t="s">
        <v>89</v>
      </c>
      <c r="B194" s="32" t="s">
        <v>34</v>
      </c>
      <c r="C194" s="133"/>
      <c r="D194" s="134"/>
      <c r="E194" s="135"/>
      <c r="F194" s="132"/>
      <c r="G194" s="131"/>
      <c r="H194" s="132"/>
    </row>
    <row r="195" spans="1:8" s="3" customFormat="1" ht="15" customHeight="1">
      <c r="A195" s="114" t="s">
        <v>82</v>
      </c>
      <c r="B195" s="115"/>
      <c r="C195" s="115"/>
      <c r="D195" s="115"/>
      <c r="E195" s="116"/>
      <c r="F195" s="2">
        <f>F191</f>
        <v>0</v>
      </c>
      <c r="G195" s="7"/>
      <c r="H195" s="2">
        <f>H191</f>
        <v>0</v>
      </c>
    </row>
  </sheetData>
  <sheetProtection/>
  <mergeCells count="71">
    <mergeCell ref="A37:F37"/>
    <mergeCell ref="A44:G44"/>
    <mergeCell ref="G118:G119"/>
    <mergeCell ref="A113:J113"/>
    <mergeCell ref="C116:C117"/>
    <mergeCell ref="D116:D117"/>
    <mergeCell ref="E116:E117"/>
    <mergeCell ref="F116:F117"/>
    <mergeCell ref="A50:F50"/>
    <mergeCell ref="A70:F70"/>
    <mergeCell ref="A175:E175"/>
    <mergeCell ref="H118:H119"/>
    <mergeCell ref="E193:E194"/>
    <mergeCell ref="F193:F194"/>
    <mergeCell ref="A147:J147"/>
    <mergeCell ref="A185:J185"/>
    <mergeCell ref="A189:E189"/>
    <mergeCell ref="A121:J121"/>
    <mergeCell ref="A123:E123"/>
    <mergeCell ref="A139:J139"/>
    <mergeCell ref="A195:E195"/>
    <mergeCell ref="A190:J190"/>
    <mergeCell ref="C193:C194"/>
    <mergeCell ref="D193:D194"/>
    <mergeCell ref="G193:G194"/>
    <mergeCell ref="H193:H194"/>
    <mergeCell ref="A34:E34"/>
    <mergeCell ref="A2:J2"/>
    <mergeCell ref="A106:E106"/>
    <mergeCell ref="A112:E112"/>
    <mergeCell ref="B21:F21"/>
    <mergeCell ref="A67:E67"/>
    <mergeCell ref="A35:J35"/>
    <mergeCell ref="A27:F27"/>
    <mergeCell ref="A56:F56"/>
    <mergeCell ref="A100:F100"/>
    <mergeCell ref="A1:J1"/>
    <mergeCell ref="G116:G117"/>
    <mergeCell ref="H116:H117"/>
    <mergeCell ref="C118:C119"/>
    <mergeCell ref="D118:D119"/>
    <mergeCell ref="E118:E119"/>
    <mergeCell ref="F118:F119"/>
    <mergeCell ref="A95:F95"/>
    <mergeCell ref="A76:F76"/>
    <mergeCell ref="A83:F83"/>
    <mergeCell ref="A62:F62"/>
    <mergeCell ref="A120:E120"/>
    <mergeCell ref="A90:F90"/>
    <mergeCell ref="A68:J68"/>
    <mergeCell ref="A107:J107"/>
    <mergeCell ref="A138:E138"/>
    <mergeCell ref="C126:C131"/>
    <mergeCell ref="D126:D131"/>
    <mergeCell ref="A168:E168"/>
    <mergeCell ref="A145:J145"/>
    <mergeCell ref="A144:E144"/>
    <mergeCell ref="F126:F131"/>
    <mergeCell ref="G126:G131"/>
    <mergeCell ref="E126:E131"/>
    <mergeCell ref="H126:H131"/>
    <mergeCell ref="A183:J183"/>
    <mergeCell ref="A153:E153"/>
    <mergeCell ref="A173:J173"/>
    <mergeCell ref="A181:J181"/>
    <mergeCell ref="A180:E180"/>
    <mergeCell ref="A154:J154"/>
    <mergeCell ref="A169:J169"/>
    <mergeCell ref="A172:E172"/>
    <mergeCell ref="A156:J156"/>
    <mergeCell ref="A158:E158"/>
  </mergeCells>
  <printOptions/>
  <pageMargins left="0.32" right="0.27" top="0.54" bottom="0.67" header="0.5" footer="0.38"/>
  <pageSetup horizontalDpi="600" verticalDpi="600" orientation="landscape" paperSize="9" scale="90" r:id="rId1"/>
  <headerFooter alignWithMargins="0">
    <oddFooter>&amp;L&amp;P&amp;C&amp;"Garamond,Normalny"&amp;9załącznik nr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2023-02-06T07:44:56Z</cp:lastPrinted>
  <dcterms:created xsi:type="dcterms:W3CDTF">2014-12-05T06:10:29Z</dcterms:created>
  <dcterms:modified xsi:type="dcterms:W3CDTF">2023-02-06T12:12:42Z</dcterms:modified>
  <cp:category/>
  <cp:version/>
  <cp:contentType/>
  <cp:contentStatus/>
</cp:coreProperties>
</file>