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0.2.201\zzp\POSTĘPOWANIA 2024\3. Catering PODR\SWZ ed\"/>
    </mc:Choice>
  </mc:AlternateContent>
  <xr:revisionPtr revIDLastSave="0" documentId="13_ncr:1_{F2BB055A-D1CC-4472-998E-33BF18FEE2D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Print_Titles" localSheetId="0">Arkusz1!$6:$6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8" i="1" l="1"/>
  <c r="F68" i="1" s="1"/>
  <c r="D55" i="1"/>
  <c r="D54" i="1"/>
  <c r="D53" i="1"/>
  <c r="D52" i="1"/>
  <c r="D50" i="1"/>
  <c r="D43" i="1"/>
  <c r="D42" i="1"/>
  <c r="D41" i="1"/>
  <c r="D38" i="1"/>
  <c r="D36" i="1"/>
  <c r="D34" i="1"/>
  <c r="D33" i="1"/>
  <c r="D31" i="1"/>
  <c r="D28" i="1"/>
  <c r="D26" i="1"/>
  <c r="D25" i="1"/>
  <c r="D24" i="1"/>
  <c r="D23" i="1"/>
  <c r="D22" i="1"/>
  <c r="D19" i="1"/>
  <c r="D18" i="1"/>
  <c r="D16" i="1"/>
  <c r="D12" i="1"/>
  <c r="D11" i="1"/>
  <c r="D9" i="1"/>
  <c r="D67" i="1"/>
  <c r="D66" i="1"/>
  <c r="D62" i="1"/>
  <c r="D61" i="1"/>
  <c r="D60" i="1"/>
  <c r="D59" i="1"/>
  <c r="D48" i="1"/>
  <c r="D47" i="1"/>
  <c r="D46" i="1"/>
  <c r="D15" i="1"/>
  <c r="D10" i="1"/>
  <c r="D69" i="1"/>
  <c r="D65" i="1"/>
  <c r="D56" i="1"/>
  <c r="D37" i="1"/>
  <c r="D32" i="1"/>
  <c r="D30" i="1"/>
  <c r="D17" i="1"/>
  <c r="D14" i="1"/>
  <c r="D45" i="1"/>
  <c r="D20" i="1"/>
  <c r="F10" i="1" l="1"/>
  <c r="F20" i="1"/>
  <c r="F28" i="1"/>
  <c r="F33" i="1"/>
  <c r="F34" i="1"/>
  <c r="F9" i="1" l="1"/>
  <c r="F12" i="1"/>
  <c r="F14" i="1"/>
  <c r="F15" i="1"/>
  <c r="F16" i="1"/>
  <c r="F18" i="1"/>
  <c r="F19" i="1"/>
  <c r="F22" i="1"/>
  <c r="F23" i="1"/>
  <c r="F24" i="1"/>
  <c r="F25" i="1"/>
  <c r="F26" i="1"/>
  <c r="F30" i="1"/>
  <c r="F31" i="1"/>
  <c r="F32" i="1"/>
  <c r="F36" i="1"/>
  <c r="F38" i="1"/>
  <c r="F41" i="1"/>
  <c r="F42" i="1"/>
  <c r="F43" i="1"/>
  <c r="F45" i="1"/>
  <c r="F46" i="1"/>
  <c r="F47" i="1"/>
  <c r="F48" i="1"/>
  <c r="F50" i="1"/>
  <c r="F52" i="1"/>
  <c r="F53" i="1"/>
  <c r="F54" i="1"/>
  <c r="F55" i="1"/>
  <c r="F56" i="1"/>
  <c r="F59" i="1"/>
  <c r="F60" i="1"/>
  <c r="F61" i="1"/>
  <c r="F62" i="1"/>
  <c r="F65" i="1"/>
  <c r="F66" i="1"/>
  <c r="F67" i="1"/>
  <c r="F69" i="1"/>
  <c r="D71" i="1" l="1"/>
  <c r="D70" i="1"/>
  <c r="D72" i="1" l="1"/>
</calcChain>
</file>

<file path=xl/sharedStrings.xml><?xml version="1.0" encoding="utf-8"?>
<sst xmlns="http://schemas.openxmlformats.org/spreadsheetml/2006/main" count="123" uniqueCount="98">
  <si>
    <t>Lp.</t>
  </si>
  <si>
    <t xml:space="preserve">Nazwa i opis produktu </t>
  </si>
  <si>
    <t>1porcja/250 ml</t>
  </si>
  <si>
    <t>Polędwiczki wieprzowe w sosie borowikowym</t>
  </si>
  <si>
    <t>1 porcja/120g</t>
  </si>
  <si>
    <t>1 porcja/150g</t>
  </si>
  <si>
    <t>1 porcja/100g</t>
  </si>
  <si>
    <t>Warzywa gotowane na parze</t>
  </si>
  <si>
    <t>Groszek z marchewką</t>
  </si>
  <si>
    <t xml:space="preserve">Szparagi w szynce </t>
  </si>
  <si>
    <t>1 porcja/20g</t>
  </si>
  <si>
    <t>Rolada z kurczaka nadziewana suszonymi pomidorami</t>
  </si>
  <si>
    <t>1 porcja/60g</t>
  </si>
  <si>
    <t>Schab ze śliwką</t>
  </si>
  <si>
    <t>1 porcja/50g</t>
  </si>
  <si>
    <t>Słone babeczki z farszami</t>
  </si>
  <si>
    <t>1 sztuka/30g</t>
  </si>
  <si>
    <t>1 sztuka/50g</t>
  </si>
  <si>
    <t>Kanapka z wędzonym łososiem</t>
  </si>
  <si>
    <t>Kanapka z szynką i twarogiem</t>
  </si>
  <si>
    <t>Bułeczki bankietowe-pszenne</t>
  </si>
  <si>
    <t>Musztarda</t>
  </si>
  <si>
    <t>Ketchup</t>
  </si>
  <si>
    <t>Babeczki bankietowe z owocami</t>
  </si>
  <si>
    <t>1 sztuka/80g</t>
  </si>
  <si>
    <t>Rożki czekoladowe, orzechowe</t>
  </si>
  <si>
    <t>Herbata czarna</t>
  </si>
  <si>
    <t>1 porcja/200ml</t>
  </si>
  <si>
    <t>Soki owocowe 100% (np. pomarańczowy, czarna porzeczka, jabłkowy, grejpfrutowy) podane w dzbankach lub pojemnikach z dozownikiem</t>
  </si>
  <si>
    <t>Kanapka z twarogiem, szczypiorkiem i orzechami włoskimi</t>
  </si>
  <si>
    <t>Kawa rozpuszczalna</t>
  </si>
  <si>
    <t>Muffinki</t>
  </si>
  <si>
    <t>1 sztuka/100-150g</t>
  </si>
  <si>
    <t>Woda mineralna niegazowana (podana w dzbankach - bez dodatków/ z miętą i cytryną)</t>
  </si>
  <si>
    <t>Jednostka miary na osobę</t>
  </si>
  <si>
    <t>Ilość szacunkowa</t>
  </si>
  <si>
    <t>I. ZUPY</t>
  </si>
  <si>
    <t>II. DANIA  DRUGIE</t>
  </si>
  <si>
    <t>III.  DODATKI  DO  DANIA  DRUGIEGO</t>
  </si>
  <si>
    <t>IV.  SAŁATKI</t>
  </si>
  <si>
    <t>V. ZIMNE  PRZEKĄSKI</t>
  </si>
  <si>
    <t>VII.  MINI KANAPKI  DEKORACYJNE</t>
  </si>
  <si>
    <t>VIII. PIECZYWO  I  DODATKI</t>
  </si>
  <si>
    <t>IX. OWOCE</t>
  </si>
  <si>
    <t>X.  BUFET  DESEROWY</t>
  </si>
  <si>
    <t>XI.  NAPOJE  GORĄCE</t>
  </si>
  <si>
    <t>XII. NAPOJE  ZIMNE</t>
  </si>
  <si>
    <t>1 sztuka/50g-60g</t>
  </si>
  <si>
    <t>1 sztuka/120g</t>
  </si>
  <si>
    <t xml:space="preserve">Kawa naturalna </t>
  </si>
  <si>
    <t>Herbata smakowe (róźne rodzaje min. 5 rodzajów na wydarzenie do wyboru)</t>
  </si>
  <si>
    <t>Cena jednostkowa netto (PLN)</t>
  </si>
  <si>
    <t>Wartość netto (PLN)</t>
  </si>
  <si>
    <t>Stawka VAT (%)</t>
  </si>
  <si>
    <t>Wartość netto całości zamówienia</t>
  </si>
  <si>
    <t>Łączna wartość podatku VAT całości zamówienia</t>
  </si>
  <si>
    <t xml:space="preserve">Wartość brutto całości zamówienia </t>
  </si>
  <si>
    <t xml:space="preserve">Ziemniaki pieczone z ziołami -np. ćwiartki </t>
  </si>
  <si>
    <t>1 porcja/140g/50g</t>
  </si>
  <si>
    <t>1 porcja/150g/50g</t>
  </si>
  <si>
    <t>Surówki: wiosenna/z młodej kapusty /wenecka/porowa/  meksykańska/ z buraczków /z selera/szwedzka/ z marchwi i ananasa /z papryką i ogórkiem/itp.</t>
  </si>
  <si>
    <t>1 półmisek (patera) / 1,8kg-2kg</t>
  </si>
  <si>
    <t>Dodatki typu: śmietanka, mleko, cytryny (świeże w plasterkach), cukier biały/brązowy (w saszetkach ułożnych w koszyczkach lub podany w cukiernicy) są obligatoryjne - w odpowiedniej ilości do zamawianych napojów i wliczone w cenę napojów.</t>
  </si>
  <si>
    <t xml:space="preserve">Zraz wołowy po staropolsku w sosie pieczeniowym </t>
  </si>
  <si>
    <t>Filet z mintaja w sosie koperkowo - kaparowym</t>
  </si>
  <si>
    <t>Ziemniaki gotowane</t>
  </si>
  <si>
    <t>1 sztuka/100g</t>
  </si>
  <si>
    <t>Ciasto krojone dostępne w całym okresie obowiązywania umowy np.: jabłecznik, sernik, murzynek, placek z owocem itp.</t>
  </si>
  <si>
    <t>Kotlet devolay</t>
  </si>
  <si>
    <t>Ciastko francuskie z jabłkiem</t>
  </si>
  <si>
    <t xml:space="preserve">FORMULARZ   CENOWY
</t>
  </si>
  <si>
    <t>VI. PRZEKĄSKI  KOKTAJLOWE</t>
  </si>
  <si>
    <t>Sos chrzanowy/tatarski</t>
  </si>
  <si>
    <t>Kompozycja z owoców-mix (np. filetowany: melon, świeży ananas, pomarańcze, mandarynki, rzeźbiony arbuz itp. oraz dostępne owoce sezonowe)</t>
  </si>
  <si>
    <t>1 but./ 0,5l</t>
  </si>
  <si>
    <t>Woda mineralna niegazowana w butelkach</t>
  </si>
  <si>
    <t>Woda mineralna gazowana w butelkach</t>
  </si>
  <si>
    <t>Uwaga: Formularz należy uzupełnić jedynie w kolumnie 5 dla każdej oferowanej pozycji!</t>
  </si>
  <si>
    <t xml:space="preserve">         Załącznik nr 2</t>
  </si>
  <si>
    <t>Wariant I</t>
  </si>
  <si>
    <t>Kawa i herbata dostarczane w termosach z obsługą i zastawą Wykonawcy</t>
  </si>
  <si>
    <t>1 porcja/200 ml</t>
  </si>
  <si>
    <t>do każdej kanapki obowiązują minimum 3 dodatki dekoracyjne (warzywa /owoce /marynaty /sosy /itp.)</t>
  </si>
  <si>
    <t>Śledź po kaszubsku</t>
  </si>
  <si>
    <t xml:space="preserve">Polędwica nadziewana szpinakiem, serem feta </t>
  </si>
  <si>
    <t>Sałatka Cesar z kurczakiem</t>
  </si>
  <si>
    <t>1 porcja/100 g</t>
  </si>
  <si>
    <t>Krewetki w sosie chilli</t>
  </si>
  <si>
    <t>Placek po cygańsku</t>
  </si>
  <si>
    <t>1 porcja/400g</t>
  </si>
  <si>
    <t>Piwo bezalkoholowe (0,0%)</t>
  </si>
  <si>
    <t>Bogracz</t>
  </si>
  <si>
    <t>Węgierska zupa gulaszowa</t>
  </si>
  <si>
    <t>Karkówka z cebulą i pieczarkami</t>
  </si>
  <si>
    <t>Rosół z makaronem</t>
  </si>
  <si>
    <t>Zupa ogórkowa</t>
  </si>
  <si>
    <t>Fszerowane udko z kurczaka</t>
  </si>
  <si>
    <t>Tortilla z kurczakiem i warzywami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</si>
</sst>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 CE"/>
      <charset val="238"/>
    </font>
    <font>
      <b/>
      <sz val="9"/>
      <name val="Calibri"/>
      <family val="2"/>
      <charset val="238"/>
    </font>
    <font>
      <sz val="9"/>
      <name val="Calibri"/>
      <family val="2"/>
      <charset val="238"/>
    </font>
    <font>
      <u/>
      <sz val="9"/>
      <name val="Calibri"/>
      <family val="2"/>
      <charset val="238"/>
    </font>
    <font>
      <b/>
      <sz val="10"/>
      <name val="Calibri"/>
      <family val="2"/>
      <charset val="238"/>
    </font>
    <font>
      <sz val="9"/>
      <color indexed="8"/>
      <name val="Calibri"/>
      <family val="2"/>
      <charset val="238"/>
    </font>
    <font>
      <sz val="10"/>
      <name val="Times New Roman"/>
      <family val="1"/>
      <charset val="238"/>
    </font>
    <font>
      <b/>
      <sz val="8"/>
      <name val="Calibri"/>
      <family val="2"/>
      <charset val="238"/>
    </font>
    <font>
      <b/>
      <sz val="11"/>
      <name val="Calibri"/>
      <family val="2"/>
      <charset val="238"/>
    </font>
    <font>
      <sz val="10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rgb="FFBFBFBF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 vertical="center" wrapText="1"/>
    </xf>
    <xf numFmtId="9" fontId="1" fillId="0" borderId="0" xfId="0" applyNumberFormat="1" applyFont="1" applyAlignment="1">
      <alignment horizontal="center"/>
    </xf>
    <xf numFmtId="9" fontId="2" fillId="0" borderId="0" xfId="0" applyNumberFormat="1" applyFont="1" applyAlignment="1">
      <alignment horizontal="center"/>
    </xf>
    <xf numFmtId="4" fontId="2" fillId="0" borderId="3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9" fontId="1" fillId="2" borderId="3" xfId="0" applyNumberFormat="1" applyFont="1" applyFill="1" applyBorder="1" applyAlignment="1">
      <alignment horizontal="center" vertical="center" wrapText="1"/>
    </xf>
    <xf numFmtId="9" fontId="2" fillId="2" borderId="3" xfId="0" applyNumberFormat="1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/>
    </xf>
    <xf numFmtId="0" fontId="9" fillId="5" borderId="16" xfId="0" applyFont="1" applyFill="1" applyBorder="1" applyAlignment="1">
      <alignment horizontal="center" vertical="center"/>
    </xf>
    <xf numFmtId="0" fontId="6" fillId="5" borderId="16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center"/>
    </xf>
    <xf numFmtId="2" fontId="2" fillId="0" borderId="0" xfId="0" applyNumberFormat="1" applyFont="1" applyAlignment="1">
      <alignment horizontal="left"/>
    </xf>
    <xf numFmtId="2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2" borderId="8" xfId="0" applyFont="1" applyFill="1" applyBorder="1" applyAlignment="1">
      <alignment vertical="center" wrapText="1"/>
    </xf>
    <xf numFmtId="4" fontId="2" fillId="0" borderId="5" xfId="0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1" fillId="3" borderId="5" xfId="0" applyFont="1" applyFill="1" applyBorder="1" applyAlignment="1">
      <alignment horizontal="left" vertical="center" wrapText="1"/>
    </xf>
    <xf numFmtId="0" fontId="1" fillId="3" borderId="7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/>
    </xf>
    <xf numFmtId="0" fontId="1" fillId="3" borderId="5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  <xf numFmtId="0" fontId="2" fillId="3" borderId="8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righ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vertical="center" wrapText="1"/>
    </xf>
    <xf numFmtId="4" fontId="8" fillId="2" borderId="6" xfId="0" applyNumberFormat="1" applyFont="1" applyFill="1" applyBorder="1" applyAlignment="1">
      <alignment horizontal="center" vertical="center"/>
    </xf>
    <xf numFmtId="4" fontId="8" fillId="2" borderId="8" xfId="0" applyNumberFormat="1" applyFont="1" applyFill="1" applyBorder="1" applyAlignment="1">
      <alignment horizontal="center" vertical="center"/>
    </xf>
    <xf numFmtId="4" fontId="8" fillId="2" borderId="15" xfId="0" applyNumberFormat="1" applyFont="1" applyFill="1" applyBorder="1" applyAlignment="1">
      <alignment horizontal="center" vertical="center"/>
    </xf>
    <xf numFmtId="4" fontId="8" fillId="2" borderId="3" xfId="0" applyNumberFormat="1" applyFont="1" applyFill="1" applyBorder="1" applyAlignment="1">
      <alignment horizontal="center" vertical="center"/>
    </xf>
    <xf numFmtId="4" fontId="8" fillId="2" borderId="12" xfId="0" applyNumberFormat="1" applyFont="1" applyFill="1" applyBorder="1" applyAlignment="1">
      <alignment horizontal="center"/>
    </xf>
    <xf numFmtId="4" fontId="8" fillId="2" borderId="11" xfId="0" applyNumberFormat="1" applyFont="1" applyFill="1" applyBorder="1" applyAlignment="1">
      <alignment horizontal="center" vertical="center" wrapText="1"/>
    </xf>
    <xf numFmtId="4" fontId="8" fillId="2" borderId="11" xfId="0" applyNumberFormat="1" applyFont="1" applyFill="1" applyBorder="1" applyAlignment="1">
      <alignment horizontal="center" vertical="center"/>
    </xf>
    <xf numFmtId="4" fontId="8" fillId="2" borderId="13" xfId="0" applyNumberFormat="1" applyFont="1" applyFill="1" applyBorder="1" applyAlignment="1">
      <alignment horizontal="center"/>
    </xf>
    <xf numFmtId="0" fontId="1" fillId="2" borderId="14" xfId="0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right" vertical="center" wrapText="1"/>
    </xf>
    <xf numFmtId="0" fontId="1" fillId="2" borderId="15" xfId="0" applyFont="1" applyFill="1" applyBorder="1" applyAlignment="1">
      <alignment horizontal="right" vertical="center" wrapText="1"/>
    </xf>
    <xf numFmtId="0" fontId="1" fillId="2" borderId="9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L72"/>
  <sheetViews>
    <sheetView tabSelected="1" topLeftCell="A55" zoomScale="120" zoomScaleNormal="120" workbookViewId="0">
      <selection activeCell="K60" sqref="K60"/>
    </sheetView>
  </sheetViews>
  <sheetFormatPr defaultColWidth="9.140625" defaultRowHeight="12" x14ac:dyDescent="0.2"/>
  <cols>
    <col min="1" max="1" width="8.85546875" style="4" customWidth="1"/>
    <col min="2" max="2" width="45.85546875" style="3" customWidth="1"/>
    <col min="3" max="3" width="16" style="11" customWidth="1"/>
    <col min="4" max="4" width="10" style="14" bestFit="1" customWidth="1"/>
    <col min="5" max="5" width="9.28515625" style="14" customWidth="1"/>
    <col min="6" max="6" width="9.5703125" style="11" customWidth="1"/>
    <col min="7" max="7" width="6.42578125" style="28" customWidth="1"/>
    <col min="8" max="16384" width="9.140625" style="4"/>
  </cols>
  <sheetData>
    <row r="2" spans="1:8" x14ac:dyDescent="0.2">
      <c r="A2" s="2"/>
      <c r="C2" s="2"/>
      <c r="D2" s="12"/>
      <c r="E2" s="50" t="s">
        <v>78</v>
      </c>
      <c r="F2" s="50"/>
      <c r="G2" s="51"/>
    </row>
    <row r="3" spans="1:8" ht="26.25" customHeight="1" x14ac:dyDescent="0.2">
      <c r="A3" s="58" t="s">
        <v>70</v>
      </c>
      <c r="B3" s="59"/>
      <c r="C3" s="59"/>
      <c r="D3" s="59"/>
      <c r="E3" s="59"/>
      <c r="F3" s="59"/>
      <c r="G3" s="59"/>
    </row>
    <row r="4" spans="1:8" x14ac:dyDescent="0.2">
      <c r="A4" s="48" t="s">
        <v>77</v>
      </c>
      <c r="B4" s="49"/>
      <c r="C4" s="49"/>
      <c r="D4" s="49"/>
      <c r="E4" s="49"/>
      <c r="F4" s="49"/>
      <c r="G4" s="49"/>
    </row>
    <row r="5" spans="1:8" s="5" customFormat="1" x14ac:dyDescent="0.2">
      <c r="B5" s="6"/>
      <c r="C5" s="7"/>
      <c r="D5" s="13"/>
      <c r="E5" s="13"/>
      <c r="F5" s="7"/>
      <c r="G5" s="27"/>
    </row>
    <row r="6" spans="1:8" s="5" customFormat="1" ht="48" x14ac:dyDescent="0.2">
      <c r="A6" s="15" t="s">
        <v>0</v>
      </c>
      <c r="B6" s="16" t="s">
        <v>1</v>
      </c>
      <c r="C6" s="16" t="s">
        <v>34</v>
      </c>
      <c r="D6" s="16" t="s">
        <v>35</v>
      </c>
      <c r="E6" s="1" t="s">
        <v>51</v>
      </c>
      <c r="F6" s="16" t="s">
        <v>52</v>
      </c>
      <c r="G6" s="31" t="s">
        <v>53</v>
      </c>
    </row>
    <row r="7" spans="1:8" s="5" customFormat="1" x14ac:dyDescent="0.2">
      <c r="A7" s="15">
        <v>1</v>
      </c>
      <c r="B7" s="17">
        <v>2</v>
      </c>
      <c r="C7" s="17">
        <v>3</v>
      </c>
      <c r="D7" s="17">
        <v>4</v>
      </c>
      <c r="E7" s="8">
        <v>5</v>
      </c>
      <c r="F7" s="17">
        <v>6</v>
      </c>
      <c r="G7" s="17">
        <v>7</v>
      </c>
    </row>
    <row r="8" spans="1:8" s="9" customFormat="1" ht="21" customHeight="1" x14ac:dyDescent="0.2">
      <c r="A8" s="54" t="s">
        <v>36</v>
      </c>
      <c r="B8" s="55"/>
      <c r="C8" s="55"/>
      <c r="D8" s="55"/>
      <c r="E8" s="55"/>
      <c r="F8" s="55"/>
      <c r="G8" s="56"/>
    </row>
    <row r="9" spans="1:8" s="10" customFormat="1" ht="19.5" customHeight="1" x14ac:dyDescent="0.2">
      <c r="A9" s="18">
        <v>1</v>
      </c>
      <c r="B9" s="19" t="s">
        <v>92</v>
      </c>
      <c r="C9" s="20" t="s">
        <v>2</v>
      </c>
      <c r="D9" s="34">
        <f>105+70+80+70+50+74</f>
        <v>449</v>
      </c>
      <c r="E9" s="29"/>
      <c r="F9" s="25">
        <f>E9*D9</f>
        <v>0</v>
      </c>
      <c r="G9" s="32">
        <v>0.08</v>
      </c>
      <c r="H9" s="38"/>
    </row>
    <row r="10" spans="1:8" ht="19.5" customHeight="1" x14ac:dyDescent="0.2">
      <c r="A10" s="18">
        <v>2</v>
      </c>
      <c r="B10" s="21" t="s">
        <v>91</v>
      </c>
      <c r="C10" s="22" t="s">
        <v>2</v>
      </c>
      <c r="D10" s="34">
        <f>90+80+50</f>
        <v>220</v>
      </c>
      <c r="E10" s="29"/>
      <c r="F10" s="25">
        <f>E10*D10</f>
        <v>0</v>
      </c>
      <c r="G10" s="32">
        <v>0.08</v>
      </c>
      <c r="H10" s="38"/>
    </row>
    <row r="11" spans="1:8" ht="19.5" customHeight="1" x14ac:dyDescent="0.2">
      <c r="A11" s="18">
        <v>3</v>
      </c>
      <c r="B11" s="21" t="s">
        <v>94</v>
      </c>
      <c r="C11" s="22" t="s">
        <v>2</v>
      </c>
      <c r="D11" s="34">
        <f>120+14</f>
        <v>134</v>
      </c>
      <c r="E11" s="29"/>
      <c r="F11" s="25">
        <v>0</v>
      </c>
      <c r="G11" s="32">
        <v>0.08</v>
      </c>
      <c r="H11" s="38"/>
    </row>
    <row r="12" spans="1:8" ht="19.5" customHeight="1" x14ac:dyDescent="0.2">
      <c r="A12" s="18">
        <v>4</v>
      </c>
      <c r="B12" s="21" t="s">
        <v>95</v>
      </c>
      <c r="C12" s="22" t="s">
        <v>2</v>
      </c>
      <c r="D12" s="34">
        <f>60+14</f>
        <v>74</v>
      </c>
      <c r="E12" s="29"/>
      <c r="F12" s="25">
        <f>E12*D12</f>
        <v>0</v>
      </c>
      <c r="G12" s="32">
        <v>0.08</v>
      </c>
      <c r="H12" s="38"/>
    </row>
    <row r="13" spans="1:8" s="9" customFormat="1" ht="21" customHeight="1" x14ac:dyDescent="0.2">
      <c r="A13" s="43" t="s">
        <v>37</v>
      </c>
      <c r="B13" s="44"/>
      <c r="C13" s="44"/>
      <c r="D13" s="44"/>
      <c r="E13" s="44"/>
      <c r="F13" s="44"/>
      <c r="G13" s="45"/>
      <c r="H13" s="38"/>
    </row>
    <row r="14" spans="1:8" ht="19.5" customHeight="1" x14ac:dyDescent="0.2">
      <c r="A14" s="18">
        <v>1</v>
      </c>
      <c r="B14" s="21" t="s">
        <v>3</v>
      </c>
      <c r="C14" s="22" t="s">
        <v>58</v>
      </c>
      <c r="D14" s="34">
        <f>50+50</f>
        <v>100</v>
      </c>
      <c r="E14" s="29"/>
      <c r="F14" s="25">
        <f>E14*D14</f>
        <v>0</v>
      </c>
      <c r="G14" s="32">
        <v>0.08</v>
      </c>
      <c r="H14" s="38"/>
    </row>
    <row r="15" spans="1:8" ht="19.5" customHeight="1" x14ac:dyDescent="0.2">
      <c r="A15" s="18">
        <v>2</v>
      </c>
      <c r="B15" s="21" t="s">
        <v>93</v>
      </c>
      <c r="C15" s="22" t="s">
        <v>59</v>
      </c>
      <c r="D15" s="34">
        <f>120+50+50+30</f>
        <v>250</v>
      </c>
      <c r="E15" s="29"/>
      <c r="F15" s="25">
        <f>E15*D15</f>
        <v>0</v>
      </c>
      <c r="G15" s="32">
        <v>0.08</v>
      </c>
      <c r="H15" s="38"/>
    </row>
    <row r="16" spans="1:8" ht="19.5" customHeight="1" x14ac:dyDescent="0.2">
      <c r="A16" s="18">
        <v>3</v>
      </c>
      <c r="B16" s="21" t="s">
        <v>68</v>
      </c>
      <c r="C16" s="22" t="s">
        <v>5</v>
      </c>
      <c r="D16" s="34">
        <f>45+50+50+20+94</f>
        <v>259</v>
      </c>
      <c r="E16" s="29"/>
      <c r="F16" s="25">
        <f>E16*D16</f>
        <v>0</v>
      </c>
      <c r="G16" s="32">
        <v>0.08</v>
      </c>
      <c r="H16" s="38"/>
    </row>
    <row r="17" spans="1:8" ht="19.5" customHeight="1" x14ac:dyDescent="0.2">
      <c r="A17" s="18">
        <v>4</v>
      </c>
      <c r="B17" s="21" t="s">
        <v>96</v>
      </c>
      <c r="C17" s="22" t="s">
        <v>5</v>
      </c>
      <c r="D17" s="34">
        <f>50+50</f>
        <v>100</v>
      </c>
      <c r="E17" s="29"/>
      <c r="F17" s="25">
        <v>0</v>
      </c>
      <c r="G17" s="32">
        <v>0.08</v>
      </c>
      <c r="H17" s="38"/>
    </row>
    <row r="18" spans="1:8" ht="19.5" customHeight="1" x14ac:dyDescent="0.2">
      <c r="A18" s="18">
        <v>5</v>
      </c>
      <c r="B18" s="21" t="s">
        <v>63</v>
      </c>
      <c r="C18" s="22" t="s">
        <v>58</v>
      </c>
      <c r="D18" s="34">
        <f>20+14</f>
        <v>34</v>
      </c>
      <c r="E18" s="29"/>
      <c r="F18" s="25">
        <f>E18*D18</f>
        <v>0</v>
      </c>
      <c r="G18" s="32">
        <v>0.08</v>
      </c>
      <c r="H18" s="38"/>
    </row>
    <row r="19" spans="1:8" ht="19.5" customHeight="1" x14ac:dyDescent="0.2">
      <c r="A19" s="18">
        <v>6</v>
      </c>
      <c r="B19" s="21" t="s">
        <v>64</v>
      </c>
      <c r="C19" s="22" t="s">
        <v>59</v>
      </c>
      <c r="D19" s="34">
        <f>50+50+14</f>
        <v>114</v>
      </c>
      <c r="E19" s="29"/>
      <c r="F19" s="25">
        <f>E19*D19</f>
        <v>0</v>
      </c>
      <c r="G19" s="32">
        <v>0.08</v>
      </c>
      <c r="H19" s="38"/>
    </row>
    <row r="20" spans="1:8" ht="19.5" customHeight="1" x14ac:dyDescent="0.2">
      <c r="A20" s="18">
        <v>7</v>
      </c>
      <c r="B20" s="41" t="s">
        <v>88</v>
      </c>
      <c r="C20" s="22" t="s">
        <v>89</v>
      </c>
      <c r="D20" s="34">
        <f>150</f>
        <v>150</v>
      </c>
      <c r="E20" s="42"/>
      <c r="F20" s="25">
        <f>E20*D20</f>
        <v>0</v>
      </c>
      <c r="G20" s="32">
        <v>0.08</v>
      </c>
      <c r="H20" s="38"/>
    </row>
    <row r="21" spans="1:8" s="9" customFormat="1" ht="21" customHeight="1" x14ac:dyDescent="0.2">
      <c r="A21" s="43" t="s">
        <v>38</v>
      </c>
      <c r="B21" s="57"/>
      <c r="C21" s="57"/>
      <c r="D21" s="57"/>
      <c r="E21" s="44"/>
      <c r="F21" s="44"/>
      <c r="G21" s="45"/>
      <c r="H21" s="38"/>
    </row>
    <row r="22" spans="1:8" ht="19.5" customHeight="1" x14ac:dyDescent="0.2">
      <c r="A22" s="18">
        <v>1</v>
      </c>
      <c r="B22" s="19" t="s">
        <v>65</v>
      </c>
      <c r="C22" s="20" t="s">
        <v>5</v>
      </c>
      <c r="D22" s="34">
        <f>28</f>
        <v>28</v>
      </c>
      <c r="E22" s="30"/>
      <c r="F22" s="25">
        <f>E22*D22</f>
        <v>0</v>
      </c>
      <c r="G22" s="32">
        <v>0.08</v>
      </c>
      <c r="H22" s="38"/>
    </row>
    <row r="23" spans="1:8" ht="19.5" customHeight="1" x14ac:dyDescent="0.2">
      <c r="A23" s="18">
        <v>2</v>
      </c>
      <c r="B23" s="19" t="s">
        <v>57</v>
      </c>
      <c r="C23" s="22" t="s">
        <v>5</v>
      </c>
      <c r="D23" s="34">
        <f>120+90+90+14</f>
        <v>314</v>
      </c>
      <c r="E23" s="30"/>
      <c r="F23" s="25">
        <f>E23*D23</f>
        <v>0</v>
      </c>
      <c r="G23" s="32">
        <v>0.08</v>
      </c>
      <c r="H23" s="38"/>
    </row>
    <row r="24" spans="1:8" ht="19.5" customHeight="1" x14ac:dyDescent="0.2">
      <c r="A24" s="18">
        <v>3</v>
      </c>
      <c r="B24" s="21" t="s">
        <v>7</v>
      </c>
      <c r="C24" s="22" t="s">
        <v>4</v>
      </c>
      <c r="D24" s="34">
        <f>70+70+54</f>
        <v>194</v>
      </c>
      <c r="E24" s="30"/>
      <c r="F24" s="25">
        <f>E24*D24</f>
        <v>0</v>
      </c>
      <c r="G24" s="32">
        <v>0.08</v>
      </c>
      <c r="H24" s="38"/>
    </row>
    <row r="25" spans="1:8" ht="19.5" customHeight="1" x14ac:dyDescent="0.2">
      <c r="A25" s="18">
        <v>4</v>
      </c>
      <c r="B25" s="21" t="s">
        <v>8</v>
      </c>
      <c r="C25" s="22" t="s">
        <v>6</v>
      </c>
      <c r="D25" s="34">
        <f>14</f>
        <v>14</v>
      </c>
      <c r="E25" s="30"/>
      <c r="F25" s="25">
        <f>E25*D25</f>
        <v>0</v>
      </c>
      <c r="G25" s="32">
        <v>0.08</v>
      </c>
      <c r="H25" s="38"/>
    </row>
    <row r="26" spans="1:8" ht="42" customHeight="1" x14ac:dyDescent="0.2">
      <c r="A26" s="18">
        <v>5</v>
      </c>
      <c r="B26" s="23" t="s">
        <v>60</v>
      </c>
      <c r="C26" s="24" t="s">
        <v>4</v>
      </c>
      <c r="D26" s="34">
        <f>45+120+70+70+70+54</f>
        <v>429</v>
      </c>
      <c r="E26" s="30"/>
      <c r="F26" s="25">
        <f>E26*D26</f>
        <v>0</v>
      </c>
      <c r="G26" s="32">
        <v>0.08</v>
      </c>
      <c r="H26" s="38"/>
    </row>
    <row r="27" spans="1:8" s="9" customFormat="1" ht="21" customHeight="1" x14ac:dyDescent="0.2">
      <c r="A27" s="43" t="s">
        <v>39</v>
      </c>
      <c r="B27" s="44"/>
      <c r="C27" s="44"/>
      <c r="D27" s="44"/>
      <c r="E27" s="44"/>
      <c r="F27" s="44"/>
      <c r="G27" s="45"/>
      <c r="H27" s="38"/>
    </row>
    <row r="28" spans="1:8" ht="19.5" customHeight="1" x14ac:dyDescent="0.2">
      <c r="A28" s="18">
        <v>1</v>
      </c>
      <c r="B28" s="21" t="s">
        <v>85</v>
      </c>
      <c r="C28" s="22" t="s">
        <v>86</v>
      </c>
      <c r="D28" s="33">
        <f>50+50+14</f>
        <v>114</v>
      </c>
      <c r="E28" s="30"/>
      <c r="F28" s="25">
        <f>E28*D28</f>
        <v>0</v>
      </c>
      <c r="G28" s="32">
        <v>0.08</v>
      </c>
      <c r="H28" s="38"/>
    </row>
    <row r="29" spans="1:8" s="9" customFormat="1" ht="21" customHeight="1" x14ac:dyDescent="0.2">
      <c r="A29" s="43" t="s">
        <v>40</v>
      </c>
      <c r="B29" s="44"/>
      <c r="C29" s="44"/>
      <c r="D29" s="44"/>
      <c r="E29" s="44"/>
      <c r="F29" s="44"/>
      <c r="G29" s="45"/>
      <c r="H29" s="38"/>
    </row>
    <row r="30" spans="1:8" ht="19.5" customHeight="1" x14ac:dyDescent="0.2">
      <c r="A30" s="18">
        <v>1</v>
      </c>
      <c r="B30" s="19" t="s">
        <v>9</v>
      </c>
      <c r="C30" s="20" t="s">
        <v>12</v>
      </c>
      <c r="D30" s="33">
        <f>40+40</f>
        <v>80</v>
      </c>
      <c r="E30" s="30"/>
      <c r="F30" s="25">
        <f>E30*D30</f>
        <v>0</v>
      </c>
      <c r="G30" s="32">
        <v>0.08</v>
      </c>
      <c r="H30" s="38"/>
    </row>
    <row r="31" spans="1:8" ht="19.5" customHeight="1" x14ac:dyDescent="0.2">
      <c r="A31" s="18">
        <v>2</v>
      </c>
      <c r="B31" s="21" t="s">
        <v>11</v>
      </c>
      <c r="C31" s="22" t="s">
        <v>12</v>
      </c>
      <c r="D31" s="33">
        <f>40+40+14</f>
        <v>94</v>
      </c>
      <c r="E31" s="30"/>
      <c r="F31" s="25">
        <f>E31*D31</f>
        <v>0</v>
      </c>
      <c r="G31" s="32">
        <v>0.08</v>
      </c>
      <c r="H31" s="38"/>
    </row>
    <row r="32" spans="1:8" ht="19.5" customHeight="1" x14ac:dyDescent="0.2">
      <c r="A32" s="18">
        <v>3</v>
      </c>
      <c r="B32" s="21" t="s">
        <v>13</v>
      </c>
      <c r="C32" s="22" t="s">
        <v>14</v>
      </c>
      <c r="D32" s="33">
        <f>40+40</f>
        <v>80</v>
      </c>
      <c r="E32" s="30"/>
      <c r="F32" s="25">
        <f>E32*D32</f>
        <v>0</v>
      </c>
      <c r="G32" s="32">
        <v>0.08</v>
      </c>
      <c r="H32" s="38"/>
    </row>
    <row r="33" spans="1:8" ht="19.5" customHeight="1" x14ac:dyDescent="0.2">
      <c r="A33" s="18">
        <v>4</v>
      </c>
      <c r="B33" s="23" t="s">
        <v>83</v>
      </c>
      <c r="C33" s="22" t="s">
        <v>6</v>
      </c>
      <c r="D33" s="33">
        <f>14</f>
        <v>14</v>
      </c>
      <c r="E33" s="30"/>
      <c r="F33" s="25">
        <f>E33*D33</f>
        <v>0</v>
      </c>
      <c r="G33" s="32">
        <v>0.08</v>
      </c>
      <c r="H33" s="38"/>
    </row>
    <row r="34" spans="1:8" ht="19.5" customHeight="1" x14ac:dyDescent="0.2">
      <c r="A34" s="18">
        <v>5</v>
      </c>
      <c r="B34" s="23" t="s">
        <v>84</v>
      </c>
      <c r="C34" s="22" t="s">
        <v>6</v>
      </c>
      <c r="D34" s="33">
        <f>40+40+14</f>
        <v>94</v>
      </c>
      <c r="E34" s="30"/>
      <c r="F34" s="25">
        <f>E34*D34</f>
        <v>0</v>
      </c>
      <c r="G34" s="32">
        <v>0.08</v>
      </c>
      <c r="H34" s="38"/>
    </row>
    <row r="35" spans="1:8" s="9" customFormat="1" ht="21" customHeight="1" x14ac:dyDescent="0.2">
      <c r="A35" s="43" t="s">
        <v>71</v>
      </c>
      <c r="B35" s="44"/>
      <c r="C35" s="44"/>
      <c r="D35" s="44"/>
      <c r="E35" s="44"/>
      <c r="F35" s="44"/>
      <c r="G35" s="45"/>
      <c r="H35" s="38"/>
    </row>
    <row r="36" spans="1:8" ht="19.5" customHeight="1" x14ac:dyDescent="0.2">
      <c r="A36" s="18">
        <v>1</v>
      </c>
      <c r="B36" s="21" t="s">
        <v>87</v>
      </c>
      <c r="C36" s="22" t="s">
        <v>16</v>
      </c>
      <c r="D36" s="35">
        <f>14</f>
        <v>14</v>
      </c>
      <c r="E36" s="30"/>
      <c r="F36" s="25">
        <f>E36*D36</f>
        <v>0</v>
      </c>
      <c r="G36" s="32">
        <v>0.08</v>
      </c>
      <c r="H36" s="38"/>
    </row>
    <row r="37" spans="1:8" ht="19.5" customHeight="1" x14ac:dyDescent="0.2">
      <c r="A37" s="18">
        <v>2</v>
      </c>
      <c r="B37" s="23" t="s">
        <v>97</v>
      </c>
      <c r="C37" s="24" t="s">
        <v>17</v>
      </c>
      <c r="D37" s="35">
        <f>40+40</f>
        <v>80</v>
      </c>
      <c r="E37" s="30"/>
      <c r="F37" s="25">
        <v>0</v>
      </c>
      <c r="G37" s="32">
        <v>0.08</v>
      </c>
      <c r="H37" s="38"/>
    </row>
    <row r="38" spans="1:8" ht="19.5" customHeight="1" x14ac:dyDescent="0.2">
      <c r="A38" s="18">
        <v>3</v>
      </c>
      <c r="B38" s="23" t="s">
        <v>15</v>
      </c>
      <c r="C38" s="24" t="s">
        <v>17</v>
      </c>
      <c r="D38" s="34">
        <f>14</f>
        <v>14</v>
      </c>
      <c r="E38" s="30"/>
      <c r="F38" s="25">
        <f>E38*D38</f>
        <v>0</v>
      </c>
      <c r="G38" s="32">
        <v>0.08</v>
      </c>
      <c r="H38" s="38"/>
    </row>
    <row r="39" spans="1:8" s="10" customFormat="1" ht="21" customHeight="1" x14ac:dyDescent="0.2">
      <c r="A39" s="43" t="s">
        <v>41</v>
      </c>
      <c r="B39" s="44"/>
      <c r="C39" s="44"/>
      <c r="D39" s="44"/>
      <c r="E39" s="44"/>
      <c r="F39" s="44"/>
      <c r="G39" s="45"/>
      <c r="H39" s="38"/>
    </row>
    <row r="40" spans="1:8" s="10" customFormat="1" ht="24.75" customHeight="1" x14ac:dyDescent="0.2">
      <c r="A40" s="26"/>
      <c r="B40" s="60" t="s">
        <v>82</v>
      </c>
      <c r="C40" s="60"/>
      <c r="D40" s="60"/>
      <c r="E40" s="60"/>
      <c r="F40" s="60"/>
      <c r="G40" s="61"/>
      <c r="H40" s="38"/>
    </row>
    <row r="41" spans="1:8" ht="19.5" customHeight="1" x14ac:dyDescent="0.2">
      <c r="A41" s="18">
        <v>1</v>
      </c>
      <c r="B41" s="21" t="s">
        <v>18</v>
      </c>
      <c r="C41" s="22" t="s">
        <v>47</v>
      </c>
      <c r="D41" s="34">
        <f>14</f>
        <v>14</v>
      </c>
      <c r="E41" s="30"/>
      <c r="F41" s="25">
        <f>E41*D41</f>
        <v>0</v>
      </c>
      <c r="G41" s="32">
        <v>0.08</v>
      </c>
      <c r="H41" s="38"/>
    </row>
    <row r="42" spans="1:8" ht="19.5" customHeight="1" x14ac:dyDescent="0.2">
      <c r="A42" s="18">
        <v>2</v>
      </c>
      <c r="B42" s="21" t="s">
        <v>19</v>
      </c>
      <c r="C42" s="22" t="s">
        <v>47</v>
      </c>
      <c r="D42" s="34">
        <f>94</f>
        <v>94</v>
      </c>
      <c r="E42" s="30"/>
      <c r="F42" s="25">
        <f>E42*D42</f>
        <v>0</v>
      </c>
      <c r="G42" s="32">
        <v>0.08</v>
      </c>
      <c r="H42" s="38"/>
    </row>
    <row r="43" spans="1:8" ht="19.5" customHeight="1" x14ac:dyDescent="0.2">
      <c r="A43" s="18">
        <v>3</v>
      </c>
      <c r="B43" s="21" t="s">
        <v>29</v>
      </c>
      <c r="C43" s="22" t="s">
        <v>47</v>
      </c>
      <c r="D43" s="34">
        <f>14</f>
        <v>14</v>
      </c>
      <c r="E43" s="30"/>
      <c r="F43" s="25">
        <f>E43*D43</f>
        <v>0</v>
      </c>
      <c r="G43" s="32">
        <v>0.08</v>
      </c>
      <c r="H43" s="38"/>
    </row>
    <row r="44" spans="1:8" s="9" customFormat="1" ht="21" customHeight="1" x14ac:dyDescent="0.2">
      <c r="A44" s="43" t="s">
        <v>42</v>
      </c>
      <c r="B44" s="52"/>
      <c r="C44" s="52"/>
      <c r="D44" s="52"/>
      <c r="E44" s="52"/>
      <c r="F44" s="52"/>
      <c r="G44" s="53"/>
      <c r="H44" s="38"/>
    </row>
    <row r="45" spans="1:8" ht="19.5" customHeight="1" x14ac:dyDescent="0.2">
      <c r="A45" s="18">
        <v>1</v>
      </c>
      <c r="B45" s="21" t="s">
        <v>20</v>
      </c>
      <c r="C45" s="22" t="s">
        <v>16</v>
      </c>
      <c r="D45" s="33">
        <f>210+160</f>
        <v>370</v>
      </c>
      <c r="E45" s="30"/>
      <c r="F45" s="25">
        <f>E45*D45</f>
        <v>0</v>
      </c>
      <c r="G45" s="32">
        <v>0.08</v>
      </c>
      <c r="H45" s="38"/>
    </row>
    <row r="46" spans="1:8" ht="19.5" customHeight="1" x14ac:dyDescent="0.2">
      <c r="A46" s="18">
        <v>2</v>
      </c>
      <c r="B46" s="21" t="s">
        <v>21</v>
      </c>
      <c r="C46" s="22" t="s">
        <v>10</v>
      </c>
      <c r="D46" s="33">
        <f>40</f>
        <v>40</v>
      </c>
      <c r="E46" s="30"/>
      <c r="F46" s="25">
        <f>E46*D46</f>
        <v>0</v>
      </c>
      <c r="G46" s="32">
        <v>0.08</v>
      </c>
      <c r="H46" s="38"/>
    </row>
    <row r="47" spans="1:8" ht="19.5" customHeight="1" x14ac:dyDescent="0.2">
      <c r="A47" s="18">
        <v>3</v>
      </c>
      <c r="B47" s="21" t="s">
        <v>22</v>
      </c>
      <c r="C47" s="22" t="s">
        <v>10</v>
      </c>
      <c r="D47" s="33">
        <f>40</f>
        <v>40</v>
      </c>
      <c r="E47" s="30"/>
      <c r="F47" s="25">
        <f>E47*D47</f>
        <v>0</v>
      </c>
      <c r="G47" s="32">
        <v>0.08</v>
      </c>
      <c r="H47" s="38"/>
    </row>
    <row r="48" spans="1:8" ht="19.5" customHeight="1" x14ac:dyDescent="0.2">
      <c r="A48" s="18">
        <v>4</v>
      </c>
      <c r="B48" s="21" t="s">
        <v>72</v>
      </c>
      <c r="C48" s="22" t="s">
        <v>10</v>
      </c>
      <c r="D48" s="33">
        <f>30</f>
        <v>30</v>
      </c>
      <c r="E48" s="30"/>
      <c r="F48" s="25">
        <f>E48*D48</f>
        <v>0</v>
      </c>
      <c r="G48" s="32">
        <v>0.08</v>
      </c>
      <c r="H48" s="38"/>
    </row>
    <row r="49" spans="1:12" s="9" customFormat="1" ht="21" customHeight="1" x14ac:dyDescent="0.2">
      <c r="A49" s="43" t="s">
        <v>43</v>
      </c>
      <c r="B49" s="44"/>
      <c r="C49" s="44"/>
      <c r="D49" s="44"/>
      <c r="E49" s="44"/>
      <c r="F49" s="44"/>
      <c r="G49" s="45"/>
      <c r="H49" s="38"/>
    </row>
    <row r="50" spans="1:12" ht="36" x14ac:dyDescent="0.2">
      <c r="A50" s="18">
        <v>1</v>
      </c>
      <c r="B50" s="19" t="s">
        <v>73</v>
      </c>
      <c r="C50" s="20" t="s">
        <v>61</v>
      </c>
      <c r="D50" s="34">
        <f>6+1</f>
        <v>7</v>
      </c>
      <c r="E50" s="30"/>
      <c r="F50" s="25">
        <f>E50*D50</f>
        <v>0</v>
      </c>
      <c r="G50" s="32">
        <v>0.08</v>
      </c>
      <c r="H50" s="38"/>
    </row>
    <row r="51" spans="1:12" s="9" customFormat="1" ht="21" customHeight="1" x14ac:dyDescent="0.2">
      <c r="A51" s="43" t="s">
        <v>44</v>
      </c>
      <c r="B51" s="44"/>
      <c r="C51" s="44"/>
      <c r="D51" s="44"/>
      <c r="E51" s="44"/>
      <c r="F51" s="44"/>
      <c r="G51" s="45"/>
      <c r="H51" s="38"/>
    </row>
    <row r="52" spans="1:12" ht="19.5" customHeight="1" x14ac:dyDescent="0.2">
      <c r="A52" s="18">
        <v>1</v>
      </c>
      <c r="B52" s="21" t="s">
        <v>69</v>
      </c>
      <c r="C52" s="22" t="s">
        <v>66</v>
      </c>
      <c r="D52" s="35">
        <f>14</f>
        <v>14</v>
      </c>
      <c r="E52" s="30"/>
      <c r="F52" s="25">
        <f>E52*D52</f>
        <v>0</v>
      </c>
      <c r="G52" s="32">
        <v>0.08</v>
      </c>
      <c r="H52" s="38"/>
    </row>
    <row r="53" spans="1:12" ht="19.5" customHeight="1" x14ac:dyDescent="0.2">
      <c r="A53" s="18">
        <v>2</v>
      </c>
      <c r="B53" s="21" t="s">
        <v>23</v>
      </c>
      <c r="C53" s="22" t="s">
        <v>24</v>
      </c>
      <c r="D53" s="35">
        <f>70+70+108</f>
        <v>248</v>
      </c>
      <c r="E53" s="30"/>
      <c r="F53" s="25">
        <f>E53*D53</f>
        <v>0</v>
      </c>
      <c r="G53" s="32">
        <v>0.08</v>
      </c>
      <c r="H53" s="38"/>
    </row>
    <row r="54" spans="1:12" ht="19.5" customHeight="1" x14ac:dyDescent="0.2">
      <c r="A54" s="18">
        <v>3</v>
      </c>
      <c r="B54" s="21" t="s">
        <v>25</v>
      </c>
      <c r="C54" s="22" t="s">
        <v>17</v>
      </c>
      <c r="D54" s="35">
        <f>14</f>
        <v>14</v>
      </c>
      <c r="E54" s="30"/>
      <c r="F54" s="25">
        <f>E54*D54</f>
        <v>0</v>
      </c>
      <c r="G54" s="32">
        <v>0.08</v>
      </c>
      <c r="H54" s="38"/>
    </row>
    <row r="55" spans="1:12" ht="36" x14ac:dyDescent="0.2">
      <c r="A55" s="18">
        <v>4</v>
      </c>
      <c r="B55" s="21" t="s">
        <v>67</v>
      </c>
      <c r="C55" s="22" t="s">
        <v>48</v>
      </c>
      <c r="D55" s="35">
        <f>90+360+70+70+136</f>
        <v>726</v>
      </c>
      <c r="E55" s="30"/>
      <c r="F55" s="25">
        <f>E55*D55</f>
        <v>0</v>
      </c>
      <c r="G55" s="32">
        <v>0.08</v>
      </c>
      <c r="H55" s="38"/>
    </row>
    <row r="56" spans="1:12" ht="19.5" customHeight="1" x14ac:dyDescent="0.2">
      <c r="A56" s="18">
        <v>5</v>
      </c>
      <c r="B56" s="21" t="s">
        <v>31</v>
      </c>
      <c r="C56" s="22" t="s">
        <v>32</v>
      </c>
      <c r="D56" s="35">
        <f>70+70</f>
        <v>140</v>
      </c>
      <c r="E56" s="30"/>
      <c r="F56" s="25">
        <f>E56*D56</f>
        <v>0</v>
      </c>
      <c r="G56" s="32">
        <v>0.08</v>
      </c>
      <c r="H56" s="38"/>
    </row>
    <row r="57" spans="1:12" s="9" customFormat="1" ht="21" customHeight="1" x14ac:dyDescent="0.2">
      <c r="A57" s="46" t="s">
        <v>45</v>
      </c>
      <c r="B57" s="47"/>
      <c r="C57" s="47"/>
      <c r="D57" s="47"/>
      <c r="E57" s="47"/>
      <c r="F57" s="47"/>
      <c r="G57" s="47"/>
      <c r="H57" s="38"/>
    </row>
    <row r="58" spans="1:12" ht="30.75" customHeight="1" x14ac:dyDescent="0.2">
      <c r="A58" s="36" t="s">
        <v>79</v>
      </c>
      <c r="B58" s="64" t="s">
        <v>80</v>
      </c>
      <c r="C58" s="64"/>
      <c r="D58" s="64"/>
      <c r="E58" s="64"/>
      <c r="F58" s="64"/>
      <c r="G58" s="64"/>
      <c r="H58" s="38"/>
    </row>
    <row r="59" spans="1:12" ht="19.5" customHeight="1" x14ac:dyDescent="0.2">
      <c r="A59" s="18">
        <v>1</v>
      </c>
      <c r="B59" s="21" t="s">
        <v>49</v>
      </c>
      <c r="C59" s="22" t="s">
        <v>81</v>
      </c>
      <c r="D59" s="37">
        <f>70+70+50</f>
        <v>190</v>
      </c>
      <c r="E59" s="39"/>
      <c r="F59" s="25">
        <f>E59*D59</f>
        <v>0</v>
      </c>
      <c r="G59" s="32">
        <v>0.23</v>
      </c>
      <c r="H59" s="38"/>
    </row>
    <row r="60" spans="1:12" ht="19.5" customHeight="1" x14ac:dyDescent="0.2">
      <c r="A60" s="18">
        <v>2</v>
      </c>
      <c r="B60" s="21" t="s">
        <v>30</v>
      </c>
      <c r="C60" s="22" t="s">
        <v>81</v>
      </c>
      <c r="D60" s="37">
        <f>50+240+70+70+50</f>
        <v>480</v>
      </c>
      <c r="E60" s="39"/>
      <c r="F60" s="25">
        <f>E60*D60</f>
        <v>0</v>
      </c>
      <c r="G60" s="32">
        <v>0.23</v>
      </c>
      <c r="H60" s="38"/>
    </row>
    <row r="61" spans="1:12" ht="19.5" customHeight="1" x14ac:dyDescent="0.2">
      <c r="A61" s="18">
        <v>3</v>
      </c>
      <c r="B61" s="21" t="s">
        <v>26</v>
      </c>
      <c r="C61" s="22" t="s">
        <v>81</v>
      </c>
      <c r="D61" s="37">
        <f>50+240+50+50+50</f>
        <v>440</v>
      </c>
      <c r="E61" s="39"/>
      <c r="F61" s="25">
        <f>E61*D61</f>
        <v>0</v>
      </c>
      <c r="G61" s="32">
        <v>0.23</v>
      </c>
      <c r="H61" s="38"/>
    </row>
    <row r="62" spans="1:12" ht="30" customHeight="1" x14ac:dyDescent="0.2">
      <c r="A62" s="18">
        <v>4</v>
      </c>
      <c r="B62" s="21" t="s">
        <v>50</v>
      </c>
      <c r="C62" s="22" t="s">
        <v>81</v>
      </c>
      <c r="D62" s="37">
        <f>30</f>
        <v>30</v>
      </c>
      <c r="E62" s="29"/>
      <c r="F62" s="25">
        <f>E62*D62</f>
        <v>0</v>
      </c>
      <c r="G62" s="32">
        <v>0.23</v>
      </c>
      <c r="H62" s="38"/>
      <c r="I62" s="12"/>
      <c r="J62" s="12"/>
      <c r="K62" s="12"/>
      <c r="L62" s="13"/>
    </row>
    <row r="63" spans="1:12" ht="30.75" customHeight="1" x14ac:dyDescent="0.2">
      <c r="A63" s="65" t="s">
        <v>62</v>
      </c>
      <c r="B63" s="66"/>
      <c r="C63" s="66"/>
      <c r="D63" s="66"/>
      <c r="E63" s="66"/>
      <c r="F63" s="66"/>
      <c r="G63" s="66"/>
      <c r="H63" s="38"/>
      <c r="I63" s="12"/>
      <c r="J63" s="12"/>
      <c r="K63" s="12"/>
      <c r="L63" s="13"/>
    </row>
    <row r="64" spans="1:12" ht="21" customHeight="1" x14ac:dyDescent="0.2">
      <c r="A64" s="46" t="s">
        <v>46</v>
      </c>
      <c r="B64" s="47"/>
      <c r="C64" s="47"/>
      <c r="D64" s="47"/>
      <c r="E64" s="47"/>
      <c r="F64" s="47"/>
      <c r="G64" s="47"/>
      <c r="H64" s="38"/>
    </row>
    <row r="65" spans="1:8" ht="24" x14ac:dyDescent="0.2">
      <c r="A65" s="18">
        <v>1</v>
      </c>
      <c r="B65" s="21" t="s">
        <v>33</v>
      </c>
      <c r="C65" s="22" t="s">
        <v>81</v>
      </c>
      <c r="D65" s="37">
        <f>140+140</f>
        <v>280</v>
      </c>
      <c r="E65" s="40"/>
      <c r="F65" s="25">
        <f>E65*D65</f>
        <v>0</v>
      </c>
      <c r="G65" s="32">
        <v>0.23</v>
      </c>
      <c r="H65" s="38"/>
    </row>
    <row r="66" spans="1:8" ht="19.5" customHeight="1" x14ac:dyDescent="0.2">
      <c r="A66" s="18">
        <v>2</v>
      </c>
      <c r="B66" s="21" t="s">
        <v>75</v>
      </c>
      <c r="C66" s="22" t="s">
        <v>74</v>
      </c>
      <c r="D66" s="37">
        <f>25+20+20+20</f>
        <v>85</v>
      </c>
      <c r="E66" s="40"/>
      <c r="F66" s="25">
        <f>E66*D66</f>
        <v>0</v>
      </c>
      <c r="G66" s="32">
        <v>0.23</v>
      </c>
      <c r="H66" s="38"/>
    </row>
    <row r="67" spans="1:8" ht="19.5" customHeight="1" x14ac:dyDescent="0.2">
      <c r="A67" s="18">
        <v>3</v>
      </c>
      <c r="B67" s="21" t="s">
        <v>76</v>
      </c>
      <c r="C67" s="22" t="s">
        <v>74</v>
      </c>
      <c r="D67" s="37">
        <f>25+20+20+20</f>
        <v>85</v>
      </c>
      <c r="E67" s="40"/>
      <c r="F67" s="25">
        <f>E67*D67</f>
        <v>0</v>
      </c>
      <c r="G67" s="32">
        <v>0.23</v>
      </c>
      <c r="H67" s="38"/>
    </row>
    <row r="68" spans="1:8" ht="19.5" customHeight="1" x14ac:dyDescent="0.2">
      <c r="A68" s="18">
        <v>4</v>
      </c>
      <c r="B68" s="21" t="s">
        <v>90</v>
      </c>
      <c r="C68" s="22" t="s">
        <v>74</v>
      </c>
      <c r="D68" s="37">
        <f>150</f>
        <v>150</v>
      </c>
      <c r="E68" s="40"/>
      <c r="F68" s="25">
        <f>E68*D68</f>
        <v>0</v>
      </c>
      <c r="G68" s="32">
        <v>0.08</v>
      </c>
      <c r="H68" s="38"/>
    </row>
    <row r="69" spans="1:8" ht="36" x14ac:dyDescent="0.2">
      <c r="A69" s="18">
        <v>5</v>
      </c>
      <c r="B69" s="21" t="s">
        <v>28</v>
      </c>
      <c r="C69" s="22" t="s">
        <v>27</v>
      </c>
      <c r="D69" s="37">
        <f>45+140+140</f>
        <v>325</v>
      </c>
      <c r="E69" s="40"/>
      <c r="F69" s="25">
        <f>E69*D69</f>
        <v>0</v>
      </c>
      <c r="G69" s="32">
        <v>0.08</v>
      </c>
      <c r="H69" s="38"/>
    </row>
    <row r="70" spans="1:8" ht="19.5" customHeight="1" x14ac:dyDescent="0.2">
      <c r="A70" s="75" t="s">
        <v>54</v>
      </c>
      <c r="B70" s="76"/>
      <c r="C70" s="77"/>
      <c r="D70" s="67">
        <f>SUM(F9:F69)</f>
        <v>0</v>
      </c>
      <c r="E70" s="68"/>
      <c r="F70" s="68"/>
      <c r="G70" s="69"/>
    </row>
    <row r="71" spans="1:8" ht="19.5" customHeight="1" x14ac:dyDescent="0.25">
      <c r="A71" s="78" t="s">
        <v>55</v>
      </c>
      <c r="B71" s="79"/>
      <c r="C71" s="79"/>
      <c r="D71" s="70">
        <f>SUMPRODUCT(G9:G69,F9:F69)</f>
        <v>0</v>
      </c>
      <c r="E71" s="70"/>
      <c r="F71" s="70"/>
      <c r="G71" s="71"/>
    </row>
    <row r="72" spans="1:8" ht="19.5" customHeight="1" thickBot="1" x14ac:dyDescent="0.3">
      <c r="A72" s="62" t="s">
        <v>56</v>
      </c>
      <c r="B72" s="63"/>
      <c r="C72" s="63"/>
      <c r="D72" s="72">
        <f>D71+D70</f>
        <v>0</v>
      </c>
      <c r="E72" s="73"/>
      <c r="F72" s="73"/>
      <c r="G72" s="74"/>
    </row>
  </sheetData>
  <protectedRanges>
    <protectedRange sqref="D9:D12" name="Usługi cateringowe_3"/>
    <protectedRange sqref="D22:D26" name="Usługi cateringowe_7"/>
    <protectedRange sqref="D28" name="Usługi cateringowe_9"/>
  </protectedRanges>
  <mergeCells count="24">
    <mergeCell ref="A72:C72"/>
    <mergeCell ref="B58:G58"/>
    <mergeCell ref="A63:G63"/>
    <mergeCell ref="A64:G64"/>
    <mergeCell ref="D70:G70"/>
    <mergeCell ref="D71:G71"/>
    <mergeCell ref="D72:G72"/>
    <mergeCell ref="A70:C70"/>
    <mergeCell ref="A71:C71"/>
    <mergeCell ref="A51:G51"/>
    <mergeCell ref="A57:G57"/>
    <mergeCell ref="A13:G13"/>
    <mergeCell ref="A4:G4"/>
    <mergeCell ref="E2:G2"/>
    <mergeCell ref="A44:G44"/>
    <mergeCell ref="A49:G49"/>
    <mergeCell ref="A8:G8"/>
    <mergeCell ref="A35:G35"/>
    <mergeCell ref="A39:G39"/>
    <mergeCell ref="A21:G21"/>
    <mergeCell ref="A3:G3"/>
    <mergeCell ref="A29:G29"/>
    <mergeCell ref="A27:G27"/>
    <mergeCell ref="B40:G40"/>
  </mergeCells>
  <phoneticPr fontId="0" type="noConversion"/>
  <pageMargins left="0.23622047244094491" right="0.23622047244094491" top="0.35433070866141736" bottom="0.35433070866141736" header="0.31496062992125984" footer="0.31496062992125984"/>
  <pageSetup paperSize="9" scale="9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37"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Uep</dc:creator>
  <cp:lastModifiedBy>Filip Jankowski</cp:lastModifiedBy>
  <cp:lastPrinted>2023-02-22T06:34:30Z</cp:lastPrinted>
  <dcterms:created xsi:type="dcterms:W3CDTF">2012-10-04T12:00:18Z</dcterms:created>
  <dcterms:modified xsi:type="dcterms:W3CDTF">2024-02-02T12:28:24Z</dcterms:modified>
</cp:coreProperties>
</file>