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filterPrivacy="1"/>
  <xr:revisionPtr revIDLastSave="0" documentId="13_ncr:1_{155F6B20-13DC-43C1-A496-B080B3EA132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Arkusz1!$A$3:$H$8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6" i="1" l="1"/>
  <c r="F4" i="1" l="1"/>
  <c r="F5" i="1"/>
  <c r="G7" i="1"/>
  <c r="F7" i="1"/>
  <c r="D8" i="1"/>
  <c r="F8" i="1"/>
  <c r="E9" i="1" l="1"/>
  <c r="H11" i="1" s="1"/>
  <c r="H12" i="1" s="1"/>
  <c r="G9" i="1"/>
  <c r="D9" i="1"/>
  <c r="F9" i="1" l="1"/>
  <c r="H13" i="1" l="1"/>
</calcChain>
</file>

<file path=xl/sharedStrings.xml><?xml version="1.0" encoding="utf-8"?>
<sst xmlns="http://schemas.openxmlformats.org/spreadsheetml/2006/main" count="30" uniqueCount="27">
  <si>
    <t>Lp.</t>
  </si>
  <si>
    <t>Lokalizacja</t>
  </si>
  <si>
    <t>SUMA:</t>
  </si>
  <si>
    <t>Uwagi</t>
  </si>
  <si>
    <t>G</t>
  </si>
  <si>
    <t>Kate-goria drogi</t>
  </si>
  <si>
    <t>Cena jednostk. [zł]</t>
  </si>
  <si>
    <t>P-13 [m2]</t>
  </si>
  <si>
    <t>Cienkowarstwowe</t>
  </si>
  <si>
    <t>Razem netto:</t>
  </si>
  <si>
    <t>VAT 23%:</t>
  </si>
  <si>
    <t>Razem brutto:</t>
  </si>
  <si>
    <t>Jagiełły</t>
  </si>
  <si>
    <t>Podhalańska</t>
  </si>
  <si>
    <t>Piechoczka</t>
  </si>
  <si>
    <t xml:space="preserve">Wyzwolenia </t>
  </si>
  <si>
    <t>Żelazny Szlak Rowerowy</t>
  </si>
  <si>
    <t>Zestawienie symboli rowerowych w 2024 roku</t>
  </si>
  <si>
    <t>P-26  [m2]</t>
  </si>
  <si>
    <t>P-15  [m2] krótki</t>
  </si>
  <si>
    <t>P-23    [m2]      szer.1,1m</t>
  </si>
  <si>
    <t>W granicach miasta oznaczonych znakami F-3c</t>
  </si>
  <si>
    <t>Od Cieszyńskiej do Przemysłowej</t>
  </si>
  <si>
    <t>Od Szkolnej do Zielonej</t>
  </si>
  <si>
    <t>Na kostce od szerokiego wyjazdu Straży Pożarnej do JPII</t>
  </si>
  <si>
    <t>Od Bukowej do Pszczyńskiej strona wschodnia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</si>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</sst>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7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5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2" borderId="3" applyNumberFormat="0" applyAlignment="0" applyProtection="0"/>
  </cellStyleXfs>
  <cellXfs count="19">
    <xf numFmtId="0" fontId="0" fillId="0" borderId="0" xfId="0"/>
    <xf numFmtId="0" fontId="2" fillId="0" borderId="0" xfId="0" applyFont="1"/>
    <xf numFmtId="0" fontId="1" fillId="0" borderId="0" xfId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164" fontId="0" fillId="0" borderId="0" xfId="0" applyNumberFormat="1"/>
    <xf numFmtId="0" fontId="4" fillId="2" borderId="1" xfId="1" applyFont="1" applyAlignment="1">
      <alignment horizontal="center" vertical="center"/>
    </xf>
    <xf numFmtId="0" fontId="4" fillId="2" borderId="1" xfId="1" applyFont="1" applyAlignment="1">
      <alignment horizontal="center" vertical="center" wrapText="1"/>
    </xf>
    <xf numFmtId="0" fontId="4" fillId="2" borderId="2" xfId="1" applyFont="1" applyBorder="1" applyAlignment="1">
      <alignment horizontal="center" vertical="center" wrapText="1"/>
    </xf>
    <xf numFmtId="0" fontId="5" fillId="0" borderId="1" xfId="1" applyFont="1" applyFill="1"/>
    <xf numFmtId="0" fontId="5" fillId="0" borderId="1" xfId="1" applyFont="1" applyFill="1" applyAlignment="1">
      <alignment horizontal="center" vertical="center"/>
    </xf>
    <xf numFmtId="2" fontId="5" fillId="0" borderId="1" xfId="1" applyNumberFormat="1" applyFont="1" applyFill="1"/>
    <xf numFmtId="2" fontId="5" fillId="3" borderId="1" xfId="1" applyNumberFormat="1" applyFont="1" applyFill="1"/>
    <xf numFmtId="2" fontId="2" fillId="0" borderId="0" xfId="0" applyNumberFormat="1" applyFont="1" applyAlignment="1">
      <alignment horizontal="center" vertical="center"/>
    </xf>
    <xf numFmtId="0" fontId="6" fillId="2" borderId="3" xfId="2" applyFont="1" applyAlignment="1">
      <alignment horizontal="center"/>
    </xf>
    <xf numFmtId="0" fontId="0" fillId="0" borderId="0" xfId="0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164" fontId="2" fillId="0" borderId="0" xfId="0" applyNumberFormat="1" applyFont="1" applyAlignment="1">
      <alignment horizontal="left"/>
    </xf>
  </cellXfs>
  <cellStyles count="3">
    <cellStyle name="Dane wyjściowe" xfId="1" builtinId="21"/>
    <cellStyle name="Normalny" xfId="0" builtinId="0"/>
    <cellStyle name="Obliczenia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"/>
  <sheetViews>
    <sheetView tabSelected="1" zoomScale="140" zoomScaleNormal="140" workbookViewId="0">
      <selection activeCell="E17" sqref="E17"/>
    </sheetView>
  </sheetViews>
  <sheetFormatPr defaultRowHeight="15" x14ac:dyDescent="0.25"/>
  <cols>
    <col min="1" max="1" width="3.5703125" bestFit="1" customWidth="1"/>
    <col min="2" max="2" width="22.85546875" bestFit="1" customWidth="1"/>
    <col min="3" max="3" width="6.5703125" style="3" bestFit="1" customWidth="1"/>
    <col min="4" max="5" width="8.28515625" customWidth="1"/>
    <col min="6" max="6" width="10.42578125" customWidth="1"/>
    <col min="7" max="7" width="8.28515625" customWidth="1"/>
    <col min="8" max="8" width="51.42578125" bestFit="1" customWidth="1"/>
  </cols>
  <sheetData>
    <row r="1" spans="1:8" x14ac:dyDescent="0.25">
      <c r="A1" s="17" t="s">
        <v>17</v>
      </c>
      <c r="B1" s="17"/>
      <c r="C1" s="17"/>
      <c r="D1" s="17"/>
      <c r="E1" s="17"/>
      <c r="F1" s="17"/>
      <c r="G1" s="17"/>
      <c r="H1" s="17"/>
    </row>
    <row r="2" spans="1:8" x14ac:dyDescent="0.25">
      <c r="B2" s="14" t="s">
        <v>8</v>
      </c>
      <c r="D2">
        <v>0.26250000000000001</v>
      </c>
      <c r="E2">
        <v>1.325</v>
      </c>
      <c r="F2">
        <v>0.66169999999999995</v>
      </c>
      <c r="G2">
        <v>0.69830000000000003</v>
      </c>
    </row>
    <row r="3" spans="1:8" ht="45" x14ac:dyDescent="0.25">
      <c r="A3" s="6" t="s">
        <v>0</v>
      </c>
      <c r="B3" s="6" t="s">
        <v>1</v>
      </c>
      <c r="C3" s="7" t="s">
        <v>5</v>
      </c>
      <c r="D3" s="7" t="s">
        <v>7</v>
      </c>
      <c r="E3" s="7" t="s">
        <v>19</v>
      </c>
      <c r="F3" s="7" t="s">
        <v>20</v>
      </c>
      <c r="G3" s="7" t="s">
        <v>18</v>
      </c>
      <c r="H3" s="8" t="s">
        <v>3</v>
      </c>
    </row>
    <row r="4" spans="1:8" x14ac:dyDescent="0.25">
      <c r="A4" s="9">
        <v>1</v>
      </c>
      <c r="B4" s="9" t="s">
        <v>12</v>
      </c>
      <c r="C4" s="10" t="s">
        <v>26</v>
      </c>
      <c r="D4" s="12"/>
      <c r="E4" s="12"/>
      <c r="F4" s="11">
        <f>ROUND($F$2*19,2)</f>
        <v>12.57</v>
      </c>
      <c r="G4" s="12"/>
      <c r="H4" s="9" t="s">
        <v>24</v>
      </c>
    </row>
    <row r="5" spans="1:8" x14ac:dyDescent="0.25">
      <c r="A5" s="9">
        <v>2</v>
      </c>
      <c r="B5" s="9" t="s">
        <v>13</v>
      </c>
      <c r="C5" s="10" t="s">
        <v>26</v>
      </c>
      <c r="D5" s="12"/>
      <c r="E5" s="12"/>
      <c r="F5" s="11">
        <f>ROUND($F$2*9,2)</f>
        <v>5.96</v>
      </c>
      <c r="G5" s="12"/>
      <c r="H5" s="9" t="s">
        <v>23</v>
      </c>
    </row>
    <row r="6" spans="1:8" x14ac:dyDescent="0.25">
      <c r="A6" s="9">
        <v>3</v>
      </c>
      <c r="B6" s="9" t="s">
        <v>14</v>
      </c>
      <c r="C6" s="10" t="s">
        <v>26</v>
      </c>
      <c r="D6" s="12"/>
      <c r="E6" s="12"/>
      <c r="F6" s="11">
        <f>ROUND($F$2*10,2)</f>
        <v>6.62</v>
      </c>
      <c r="G6" s="12"/>
      <c r="H6" s="9" t="s">
        <v>25</v>
      </c>
    </row>
    <row r="7" spans="1:8" x14ac:dyDescent="0.25">
      <c r="A7" s="9">
        <v>4</v>
      </c>
      <c r="B7" s="9" t="s">
        <v>15</v>
      </c>
      <c r="C7" s="10" t="s">
        <v>26</v>
      </c>
      <c r="D7" s="12"/>
      <c r="E7" s="12"/>
      <c r="F7" s="11">
        <f>ROUND($F$2*29,2)</f>
        <v>19.190000000000001</v>
      </c>
      <c r="G7" s="11">
        <f>ROUND($G$2*29,2)</f>
        <v>20.25</v>
      </c>
      <c r="H7" s="9" t="s">
        <v>22</v>
      </c>
    </row>
    <row r="8" spans="1:8" x14ac:dyDescent="0.25">
      <c r="A8" s="9">
        <v>5</v>
      </c>
      <c r="B8" s="9" t="s">
        <v>16</v>
      </c>
      <c r="C8" s="10" t="s">
        <v>4</v>
      </c>
      <c r="D8" s="11">
        <f>ROUND($D$2*31*0.75,2)</f>
        <v>6.1</v>
      </c>
      <c r="E8" s="11">
        <f>ROUND($E$2*14,2)</f>
        <v>18.55</v>
      </c>
      <c r="F8" s="11">
        <f>ROUND($F$2*29,2)</f>
        <v>19.190000000000001</v>
      </c>
      <c r="G8" s="12"/>
      <c r="H8" s="9" t="s">
        <v>21</v>
      </c>
    </row>
    <row r="9" spans="1:8" s="1" customFormat="1" x14ac:dyDescent="0.25">
      <c r="B9" s="2" t="s">
        <v>2</v>
      </c>
      <c r="C9" s="4"/>
      <c r="D9" s="13">
        <f>SUM(D4:D8)</f>
        <v>6.1</v>
      </c>
      <c r="E9" s="13">
        <f t="shared" ref="E9:G9" si="0">SUM(E4:E8)</f>
        <v>18.55</v>
      </c>
      <c r="F9" s="13">
        <f t="shared" si="0"/>
        <v>63.53</v>
      </c>
      <c r="G9" s="13">
        <f t="shared" si="0"/>
        <v>20.25</v>
      </c>
    </row>
    <row r="10" spans="1:8" x14ac:dyDescent="0.25">
      <c r="B10" s="15" t="s">
        <v>6</v>
      </c>
      <c r="C10" s="15"/>
      <c r="D10" s="5"/>
      <c r="E10" s="5"/>
      <c r="F10" s="5"/>
      <c r="G10" s="5">
        <v>0</v>
      </c>
    </row>
    <row r="11" spans="1:8" x14ac:dyDescent="0.25">
      <c r="G11" s="16" t="s">
        <v>9</v>
      </c>
      <c r="H11" s="18">
        <f>SUM(D9:G9)*G10</f>
        <v>0</v>
      </c>
    </row>
    <row r="12" spans="1:8" x14ac:dyDescent="0.25">
      <c r="G12" s="16" t="s">
        <v>10</v>
      </c>
      <c r="H12" s="18">
        <f>H11*0.23</f>
        <v>0</v>
      </c>
    </row>
    <row r="13" spans="1:8" x14ac:dyDescent="0.25">
      <c r="G13" s="16" t="s">
        <v>11</v>
      </c>
      <c r="H13" s="18">
        <f>H11+H12</f>
        <v>0</v>
      </c>
    </row>
  </sheetData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2024-03-28T06:42:53Z</dcterms:modified>
</cp:coreProperties>
</file>