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O:\Środowisko\2023\ZIELEN\Mickiewicza\"/>
    </mc:Choice>
  </mc:AlternateContent>
  <xr:revisionPtr revIDLastSave="0" documentId="13_ncr:1_{0A1434D8-2E73-4B59-8DFD-6A223427B54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ob_przy_nas" sheetId="7" r:id="rId1"/>
    <sheet name="Piel_nas_ist" sheetId="8" r:id="rId2"/>
    <sheet name="Piel_now_nas" sheetId="9" r:id="rId3"/>
  </sheets>
  <definedNames>
    <definedName name="_xlnm.Print_Area" localSheetId="1">Piel_nas_ist!$A$1:$N$5</definedName>
    <definedName name="_xlnm.Print_Area" localSheetId="2">Piel_now_nas!$A$1:$N$6</definedName>
    <definedName name="_xlnm.Print_Area" localSheetId="0">Rob_przy_nas!$A$1:$N$30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9" l="1"/>
  <c r="M4" i="9" s="1"/>
  <c r="N4" i="9" s="1"/>
  <c r="L3" i="9"/>
  <c r="L3" i="8"/>
  <c r="M3" i="8" s="1"/>
  <c r="I26" i="7"/>
  <c r="L26" i="7" s="1"/>
  <c r="M26" i="7" s="1"/>
  <c r="N26" i="7" s="1"/>
  <c r="I25" i="7"/>
  <c r="I24" i="7"/>
  <c r="I23" i="7"/>
  <c r="L23" i="7" s="1"/>
  <c r="M23" i="7" s="1"/>
  <c r="N23" i="7" s="1"/>
  <c r="I22" i="7"/>
  <c r="L22" i="7" s="1"/>
  <c r="M22" i="7" s="1"/>
  <c r="N22" i="7" s="1"/>
  <c r="I21" i="7"/>
  <c r="L21" i="7" s="1"/>
  <c r="M21" i="7" s="1"/>
  <c r="N21" i="7" s="1"/>
  <c r="I20" i="7"/>
  <c r="L20" i="7" s="1"/>
  <c r="J14" i="7"/>
  <c r="L14" i="7" s="1"/>
  <c r="I14" i="7"/>
  <c r="I13" i="7"/>
  <c r="J13" i="7" s="1"/>
  <c r="I10" i="7"/>
  <c r="J10" i="7" s="1"/>
  <c r="L10" i="7" s="1"/>
  <c r="I9" i="7"/>
  <c r="J7" i="7"/>
  <c r="L6" i="7"/>
  <c r="M6" i="7" s="1"/>
  <c r="N6" i="7" s="1"/>
  <c r="L5" i="7"/>
  <c r="M5" i="7" s="1"/>
  <c r="N5" i="7" s="1"/>
  <c r="L5" i="9" l="1"/>
  <c r="M5" i="9" s="1"/>
  <c r="N5" i="9" s="1"/>
  <c r="M3" i="9"/>
  <c r="L4" i="8"/>
  <c r="N3" i="8"/>
  <c r="I11" i="7"/>
  <c r="J9" i="7"/>
  <c r="I15" i="7"/>
  <c r="L7" i="7"/>
  <c r="M10" i="7"/>
  <c r="L27" i="7"/>
  <c r="M20" i="7"/>
  <c r="N7" i="7"/>
  <c r="L13" i="7"/>
  <c r="M13" i="7" s="1"/>
  <c r="N13" i="7" s="1"/>
  <c r="J15" i="7"/>
  <c r="M7" i="7"/>
  <c r="M14" i="7"/>
  <c r="L6" i="9" l="1"/>
  <c r="M6" i="9"/>
  <c r="N3" i="9"/>
  <c r="N6" i="9" s="1"/>
  <c r="M4" i="8"/>
  <c r="N4" i="8"/>
  <c r="J11" i="7"/>
  <c r="L9" i="7"/>
  <c r="L15" i="7"/>
  <c r="M15" i="7"/>
  <c r="N14" i="7"/>
  <c r="N15" i="7" s="1"/>
  <c r="N10" i="7"/>
  <c r="M27" i="7"/>
  <c r="N20" i="7"/>
  <c r="N27" i="7" s="1"/>
  <c r="M9" i="7" l="1"/>
  <c r="L11" i="7"/>
  <c r="L16" i="7" s="1"/>
  <c r="N9" i="7" l="1"/>
  <c r="N11" i="7" s="1"/>
  <c r="N16" i="7" s="1"/>
  <c r="N29" i="7" s="1"/>
  <c r="M11" i="7"/>
  <c r="M16" i="7" s="1"/>
</calcChain>
</file>

<file path=xl/sharedStrings.xml><?xml version="1.0" encoding="utf-8"?>
<sst xmlns="http://schemas.openxmlformats.org/spreadsheetml/2006/main" count="107" uniqueCount="67">
  <si>
    <t>Gatunek
Nazwa łacińska</t>
  </si>
  <si>
    <t>Gatunek
Nazwa polska</t>
  </si>
  <si>
    <t>x</t>
  </si>
  <si>
    <t>Spis roślin projektowanych</t>
  </si>
  <si>
    <t>Lp.</t>
  </si>
  <si>
    <t>Celtis occidentalis</t>
  </si>
  <si>
    <t>wiązowiec zachodni</t>
  </si>
  <si>
    <t>Krzewy liściaste</t>
  </si>
  <si>
    <t>róża 'Marathon'</t>
  </si>
  <si>
    <t>Trawy ozdobne</t>
  </si>
  <si>
    <t>Rosa 'Rugby'</t>
  </si>
  <si>
    <t>Rosa 'Marathon'</t>
  </si>
  <si>
    <t>róża 'Rugby'</t>
  </si>
  <si>
    <t>Leymus arenarius</t>
  </si>
  <si>
    <t>wydmuchrzyca piaskowa</t>
  </si>
  <si>
    <t>Pennisetum alopecuroides 'Little Bunny'</t>
  </si>
  <si>
    <t>rozplenica japońska
'Little Bunny'</t>
  </si>
  <si>
    <t>Quercus palustris</t>
  </si>
  <si>
    <t>dąb błotny</t>
  </si>
  <si>
    <t>Parametry jakościowe</t>
  </si>
  <si>
    <r>
      <t>Ilość 
na m</t>
    </r>
    <r>
      <rPr>
        <b/>
        <i/>
        <sz val="10"/>
        <rFont val="Calibri"/>
        <family val="2"/>
        <charset val="238"/>
      </rPr>
      <t>²
[szt./m²]</t>
    </r>
  </si>
  <si>
    <t>Ilość
[szt.]</t>
  </si>
  <si>
    <t>Wys.
[cm]</t>
  </si>
  <si>
    <t>Obwód pnia na 
h = 1,0 m 
[cm]</t>
  </si>
  <si>
    <t>Min. liczna pędów szkiel.
[szt.]</t>
  </si>
  <si>
    <t>Pojemnik / zabezpieczona bryła korzeniowa</t>
  </si>
  <si>
    <t>8-10 
 śr. 1 cm</t>
  </si>
  <si>
    <r>
      <rPr>
        <sz val="10"/>
        <color theme="1"/>
        <rFont val="Calibri"/>
        <family val="2"/>
        <charset val="238"/>
      </rPr>
      <t>Ø = 55-65</t>
    </r>
    <r>
      <rPr>
        <sz val="10"/>
        <color theme="1"/>
        <rFont val="Calibri"/>
        <family val="2"/>
        <charset val="238"/>
        <scheme val="minor"/>
      </rPr>
      <t xml:space="preserve"> cm,
zabezpieczona bryła korzeniowa jutą i siatką</t>
    </r>
  </si>
  <si>
    <t>16/18</t>
  </si>
  <si>
    <t>P11</t>
  </si>
  <si>
    <t>20-30</t>
  </si>
  <si>
    <t>C3</t>
  </si>
  <si>
    <t>3-4</t>
  </si>
  <si>
    <r>
      <t>Powierz.
[m</t>
    </r>
    <r>
      <rPr>
        <b/>
        <sz val="10"/>
        <rFont val="Calibri"/>
        <family val="2"/>
        <charset val="238"/>
      </rPr>
      <t>²</t>
    </r>
    <r>
      <rPr>
        <b/>
        <i/>
        <sz val="10"/>
        <rFont val="Calibri"/>
        <family val="2"/>
        <charset val="238"/>
      </rPr>
      <t>]</t>
    </r>
  </si>
  <si>
    <t>Drzewa liściaste</t>
  </si>
  <si>
    <t>PA 
min. 250</t>
  </si>
  <si>
    <t>Razem</t>
  </si>
  <si>
    <t>Roboty ziemne wykonywane przed sadzeniem roślin / materiały</t>
  </si>
  <si>
    <r>
      <t>m</t>
    </r>
    <r>
      <rPr>
        <sz val="10"/>
        <color theme="1"/>
        <rFont val="Calibri"/>
        <family val="2"/>
        <charset val="238"/>
      </rPr>
      <t>³</t>
    </r>
  </si>
  <si>
    <t>m³</t>
  </si>
  <si>
    <t xml:space="preserve">Darniowanie i wywóz urobku pod drzewa (ściągnięcie 85 cm warstwy ziemi) 
- powierzchnia 20,9 m² </t>
  </si>
  <si>
    <t xml:space="preserve">Darniowanie i wywóz urobku pod krzewy i trawy ozdobne (ściągnięcie 45 cm warstwy ziemi)  
- powierzchnia 332,0 m² </t>
  </si>
  <si>
    <t>Zakup i nawiezienie urodzajnej ziemi ogrodniczej pod drzewa (gr. 80 cm) 
- powierzchnia 20,9 m²</t>
  </si>
  <si>
    <t>Pełna zaprawa dołów - drzewa (gł. 80 cm) - 20,9 m²</t>
  </si>
  <si>
    <t xml:space="preserve">Zaprawa dołów w połowie - pozostałe rośliny (gł. 40 cm) - 332,0 m² </t>
  </si>
  <si>
    <t xml:space="preserve">Kosztorys szacunkowy </t>
  </si>
  <si>
    <t>Cena jednostkowa netto [zł]</t>
  </si>
  <si>
    <t>Suma netto 
[zł]</t>
  </si>
  <si>
    <t>VAT 8%
[zł]</t>
  </si>
  <si>
    <t>Suma brutto
[zł]</t>
  </si>
  <si>
    <t>I rok pielęgnacji drzew</t>
  </si>
  <si>
    <t>I rok pielęgnacja krzewów</t>
  </si>
  <si>
    <t>I rok pielęgnacja traw ozdobnych</t>
  </si>
  <si>
    <t>Trzyletnia pięlęgnacja nowych nasadzeń</t>
  </si>
  <si>
    <t>*Cena uwzględniona w wycenie
 poszczególnych gatunków roślin</t>
  </si>
  <si>
    <t>Cena 
jednostkowa netto
 [zł]</t>
  </si>
  <si>
    <t>VAT 23%
[zł]</t>
  </si>
  <si>
    <t>Cena 
jednostkowa netto 
[zł]</t>
  </si>
  <si>
    <r>
      <t>m</t>
    </r>
    <r>
      <rPr>
        <sz val="10"/>
        <color theme="1"/>
        <rFont val="Calibri"/>
        <family val="2"/>
        <charset val="238"/>
      </rPr>
      <t>²</t>
    </r>
  </si>
  <si>
    <t>t</t>
  </si>
  <si>
    <t>*Cena obejmuje: wykopanie dołów pod rośliny, wywóz urobku, zakup i posadzenie roślin, zaprawę dołów ziemią urodzajną ogrodniczą, podlanie, palikowanie drzew</t>
  </si>
  <si>
    <t>Otoczaki  (www.kamienie-mosina.pl) - kolor: grafitowe, szare z przebarwieniami brązowymi, frakcja: 30-60 mm, skala: szarogłaz, owalne, (gr. 5 cm) -  332 m² = 16,6 m³</t>
  </si>
  <si>
    <t>VAT 8% 
[zł]</t>
  </si>
  <si>
    <t>Prace pielęgnacyjne przy istniejącej zieleni</t>
  </si>
  <si>
    <t xml:space="preserve">Zakup i nawiezienie urodzajnej ziemi ogrodniczej - krzewy, rośliny zadarniające i trawy ozdobne (40 cm) - powierzchnia 332,0 m² </t>
  </si>
  <si>
    <r>
      <t>Powierz-chnia
[m</t>
    </r>
    <r>
      <rPr>
        <b/>
        <sz val="10"/>
        <color theme="1"/>
        <rFont val="Calibri"/>
        <family val="2"/>
        <charset val="238"/>
      </rPr>
      <t>²]</t>
    </r>
  </si>
  <si>
    <t xml:space="preserve">Przesadzenie krzewów w wyznaczone miejsce przez Zamawiającego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</si>
</sst>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"/>
  </numFmts>
  <fonts count="10" x14ac:knownFonts="1">
    <font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164" fontId="2" fillId="6" borderId="4" xfId="0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164" fontId="0" fillId="0" borderId="0" xfId="0" applyNumberFormat="1"/>
    <xf numFmtId="0" fontId="8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/>
    <xf numFmtId="0" fontId="2" fillId="6" borderId="4" xfId="0" applyFont="1" applyFill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2" fillId="6" borderId="7" xfId="0" applyNumberFormat="1" applyFont="1" applyFill="1" applyBorder="1" applyAlignment="1">
      <alignment horizontal="center" vertical="center"/>
    </xf>
    <xf numFmtId="164" fontId="2" fillId="6" borderId="14" xfId="0" applyNumberFormat="1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6" borderId="3" xfId="0" applyFont="1" applyFill="1" applyBorder="1" applyAlignment="1">
      <alignment horizontal="right" vertical="center"/>
    </xf>
    <xf numFmtId="49" fontId="3" fillId="0" borderId="4" xfId="0" applyNumberFormat="1" applyFont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65" fontId="3" fillId="0" borderId="14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/>
    </xf>
    <xf numFmtId="164" fontId="2" fillId="13" borderId="4" xfId="0" applyNumberFormat="1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4" borderId="2" xfId="0" applyFont="1" applyFill="1" applyBorder="1" applyAlignment="1">
      <alignment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right" vertical="center"/>
    </xf>
    <xf numFmtId="0" fontId="2" fillId="6" borderId="8" xfId="0" applyFont="1" applyFill="1" applyBorder="1" applyAlignment="1">
      <alignment horizontal="right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4" fillId="9" borderId="9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0" fontId="1" fillId="12" borderId="4" xfId="0" applyFont="1" applyFill="1" applyBorder="1" applyAlignment="1">
      <alignment horizontal="center" vertical="center" wrapText="1"/>
    </xf>
    <xf numFmtId="0" fontId="2" fillId="13" borderId="4" xfId="0" applyFont="1" applyFill="1" applyBorder="1" applyAlignment="1">
      <alignment horizontal="right" vertical="center"/>
    </xf>
    <xf numFmtId="49" fontId="3" fillId="0" borderId="4" xfId="0" applyNumberFormat="1" applyFont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right" vertical="center" wrapText="1"/>
    </xf>
    <xf numFmtId="0" fontId="2" fillId="6" borderId="7" xfId="0" applyFont="1" applyFill="1" applyBorder="1" applyAlignment="1">
      <alignment horizontal="right" vertical="center" wrapText="1"/>
    </xf>
    <xf numFmtId="0" fontId="2" fillId="6" borderId="4" xfId="0" applyFont="1" applyFill="1" applyBorder="1" applyAlignment="1">
      <alignment horizontal="right" vertical="center" wrapText="1"/>
    </xf>
    <xf numFmtId="0" fontId="1" fillId="7" borderId="4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left" vertical="center" wrapText="1"/>
    </xf>
    <xf numFmtId="0" fontId="1" fillId="10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1" fillId="8" borderId="2" xfId="0" applyFont="1" applyFill="1" applyBorder="1" applyAlignment="1">
      <alignment horizontal="left" vertical="center" wrapText="1"/>
    </xf>
    <xf numFmtId="0" fontId="1" fillId="8" borderId="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topLeftCell="A10" zoomScale="90" zoomScaleNormal="90" workbookViewId="0">
      <selection activeCell="K26" sqref="K26"/>
    </sheetView>
  </sheetViews>
  <sheetFormatPr defaultRowHeight="15" x14ac:dyDescent="0.25"/>
  <cols>
    <col min="1" max="1" width="4.42578125" customWidth="1"/>
    <col min="2" max="3" width="17.85546875" customWidth="1"/>
    <col min="7" max="7" width="15.85546875" customWidth="1"/>
    <col min="11" max="14" width="16.28515625" customWidth="1"/>
  </cols>
  <sheetData>
    <row r="1" spans="1:14" x14ac:dyDescent="0.25">
      <c r="A1" s="60" t="s">
        <v>3</v>
      </c>
      <c r="B1" s="60"/>
      <c r="C1" s="60"/>
      <c r="D1" s="61" t="s">
        <v>19</v>
      </c>
      <c r="E1" s="61"/>
      <c r="F1" s="61"/>
      <c r="G1" s="61"/>
      <c r="H1" s="49" t="s">
        <v>20</v>
      </c>
      <c r="I1" s="49" t="s">
        <v>33</v>
      </c>
      <c r="J1" s="49" t="s">
        <v>21</v>
      </c>
      <c r="K1" s="52" t="s">
        <v>45</v>
      </c>
      <c r="L1" s="52"/>
      <c r="M1" s="52"/>
      <c r="N1" s="52"/>
    </row>
    <row r="2" spans="1:14" ht="25.5" x14ac:dyDescent="0.25">
      <c r="A2" s="62" t="s">
        <v>4</v>
      </c>
      <c r="B2" s="62" t="s">
        <v>0</v>
      </c>
      <c r="C2" s="62" t="s">
        <v>1</v>
      </c>
      <c r="D2" s="64" t="s">
        <v>22</v>
      </c>
      <c r="E2" s="64" t="s">
        <v>23</v>
      </c>
      <c r="F2" s="64" t="s">
        <v>24</v>
      </c>
      <c r="G2" s="64" t="s">
        <v>25</v>
      </c>
      <c r="H2" s="50"/>
      <c r="I2" s="50"/>
      <c r="J2" s="50"/>
      <c r="K2" s="9" t="s">
        <v>46</v>
      </c>
      <c r="L2" s="9" t="s">
        <v>47</v>
      </c>
      <c r="M2" s="9" t="s">
        <v>48</v>
      </c>
      <c r="N2" s="9" t="s">
        <v>49</v>
      </c>
    </row>
    <row r="3" spans="1:14" ht="39.75" customHeight="1" x14ac:dyDescent="0.25">
      <c r="A3" s="63"/>
      <c r="B3" s="63"/>
      <c r="C3" s="63"/>
      <c r="D3" s="65"/>
      <c r="E3" s="65"/>
      <c r="F3" s="65"/>
      <c r="G3" s="65"/>
      <c r="H3" s="51"/>
      <c r="I3" s="51"/>
      <c r="J3" s="51"/>
      <c r="K3" s="47" t="s">
        <v>60</v>
      </c>
      <c r="L3" s="47"/>
      <c r="M3" s="47"/>
      <c r="N3" s="47"/>
    </row>
    <row r="4" spans="1:14" x14ac:dyDescent="0.25">
      <c r="A4" s="48" t="s">
        <v>34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</row>
    <row r="5" spans="1:14" ht="55.5" customHeight="1" x14ac:dyDescent="0.25">
      <c r="A5" s="25">
        <v>1</v>
      </c>
      <c r="B5" s="4" t="s">
        <v>5</v>
      </c>
      <c r="C5" s="5" t="s">
        <v>6</v>
      </c>
      <c r="D5" s="25" t="s">
        <v>35</v>
      </c>
      <c r="E5" s="25" t="s">
        <v>28</v>
      </c>
      <c r="F5" s="25" t="s">
        <v>26</v>
      </c>
      <c r="G5" s="25" t="s">
        <v>27</v>
      </c>
      <c r="H5" s="36" t="s">
        <v>2</v>
      </c>
      <c r="I5" s="36"/>
      <c r="J5" s="25">
        <v>11</v>
      </c>
      <c r="K5" s="15"/>
      <c r="L5" s="15">
        <f>K5*J5</f>
        <v>0</v>
      </c>
      <c r="M5" s="15">
        <f>L5*0.08</f>
        <v>0</v>
      </c>
      <c r="N5" s="15">
        <f>M5+L5</f>
        <v>0</v>
      </c>
    </row>
    <row r="6" spans="1:14" ht="55.5" customHeight="1" x14ac:dyDescent="0.25">
      <c r="A6" s="25">
        <v>2</v>
      </c>
      <c r="B6" s="4" t="s">
        <v>17</v>
      </c>
      <c r="C6" s="5" t="s">
        <v>18</v>
      </c>
      <c r="D6" s="25" t="s">
        <v>35</v>
      </c>
      <c r="E6" s="25" t="s">
        <v>28</v>
      </c>
      <c r="F6" s="25" t="s">
        <v>26</v>
      </c>
      <c r="G6" s="25" t="s">
        <v>27</v>
      </c>
      <c r="H6" s="36" t="s">
        <v>2</v>
      </c>
      <c r="I6" s="36"/>
      <c r="J6" s="25">
        <v>8</v>
      </c>
      <c r="K6" s="15"/>
      <c r="L6" s="15">
        <f>K6*J6</f>
        <v>0</v>
      </c>
      <c r="M6" s="15">
        <f>L6*0.08</f>
        <v>0</v>
      </c>
      <c r="N6" s="15">
        <f>M6+L6</f>
        <v>0</v>
      </c>
    </row>
    <row r="7" spans="1:14" x14ac:dyDescent="0.25">
      <c r="A7" s="57" t="s">
        <v>36</v>
      </c>
      <c r="B7" s="57"/>
      <c r="C7" s="57"/>
      <c r="D7" s="57"/>
      <c r="E7" s="57"/>
      <c r="F7" s="57"/>
      <c r="G7" s="57"/>
      <c r="H7" s="57"/>
      <c r="I7" s="57"/>
      <c r="J7" s="7">
        <f>SUM(J5:J6)</f>
        <v>19</v>
      </c>
      <c r="K7" s="2" t="s">
        <v>2</v>
      </c>
      <c r="L7" s="1">
        <f>L6+L5</f>
        <v>0</v>
      </c>
      <c r="M7" s="1">
        <f>M6+M5</f>
        <v>0</v>
      </c>
      <c r="N7" s="1">
        <f>N6+N5</f>
        <v>0</v>
      </c>
    </row>
    <row r="8" spans="1:14" x14ac:dyDescent="0.25">
      <c r="A8" s="48" t="s">
        <v>7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</row>
    <row r="9" spans="1:14" ht="40.5" customHeight="1" x14ac:dyDescent="0.25">
      <c r="A9" s="25">
        <v>3</v>
      </c>
      <c r="B9" s="4" t="s">
        <v>11</v>
      </c>
      <c r="C9" s="5" t="s">
        <v>8</v>
      </c>
      <c r="D9" s="25" t="s">
        <v>30</v>
      </c>
      <c r="E9" s="25" t="s">
        <v>2</v>
      </c>
      <c r="F9" s="27" t="s">
        <v>32</v>
      </c>
      <c r="G9" s="25" t="s">
        <v>31</v>
      </c>
      <c r="H9" s="25">
        <v>4</v>
      </c>
      <c r="I9" s="25">
        <f>29+28+19+10+15</f>
        <v>101</v>
      </c>
      <c r="J9" s="25">
        <f>I9*H9</f>
        <v>404</v>
      </c>
      <c r="K9" s="15"/>
      <c r="L9" s="15">
        <f>K9*J9</f>
        <v>0</v>
      </c>
      <c r="M9" s="15">
        <f>L9*0.08</f>
        <v>0</v>
      </c>
      <c r="N9" s="15">
        <f>M9+L9</f>
        <v>0</v>
      </c>
    </row>
    <row r="10" spans="1:14" ht="40.5" customHeight="1" x14ac:dyDescent="0.25">
      <c r="A10" s="25">
        <v>4</v>
      </c>
      <c r="B10" s="4" t="s">
        <v>10</v>
      </c>
      <c r="C10" s="5" t="s">
        <v>12</v>
      </c>
      <c r="D10" s="25" t="s">
        <v>30</v>
      </c>
      <c r="E10" s="25" t="s">
        <v>2</v>
      </c>
      <c r="F10" s="27" t="s">
        <v>32</v>
      </c>
      <c r="G10" s="25" t="s">
        <v>31</v>
      </c>
      <c r="H10" s="25">
        <v>4</v>
      </c>
      <c r="I10" s="25">
        <f>24+19+14</f>
        <v>57</v>
      </c>
      <c r="J10" s="25">
        <f>I10*H10</f>
        <v>228</v>
      </c>
      <c r="K10" s="15"/>
      <c r="L10" s="15">
        <f>K10*J10</f>
        <v>0</v>
      </c>
      <c r="M10" s="15">
        <f>L10*0.08</f>
        <v>0</v>
      </c>
      <c r="N10" s="15">
        <f>M10+L10</f>
        <v>0</v>
      </c>
    </row>
    <row r="11" spans="1:14" x14ac:dyDescent="0.25">
      <c r="A11" s="57" t="s">
        <v>36</v>
      </c>
      <c r="B11" s="57"/>
      <c r="C11" s="57"/>
      <c r="D11" s="57"/>
      <c r="E11" s="57"/>
      <c r="F11" s="57"/>
      <c r="G11" s="57"/>
      <c r="H11" s="57"/>
      <c r="I11" s="7">
        <f>SUM(I9:I10)</f>
        <v>158</v>
      </c>
      <c r="J11" s="7">
        <f>SUM(J9:J10)</f>
        <v>632</v>
      </c>
      <c r="K11" s="1" t="s">
        <v>2</v>
      </c>
      <c r="L11" s="1">
        <f>L10+L9</f>
        <v>0</v>
      </c>
      <c r="M11" s="1">
        <f>M10+M9</f>
        <v>0</v>
      </c>
      <c r="N11" s="1">
        <f>N10+N9</f>
        <v>0</v>
      </c>
    </row>
    <row r="12" spans="1:14" x14ac:dyDescent="0.25">
      <c r="A12" s="48" t="s">
        <v>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</row>
    <row r="13" spans="1:14" ht="40.5" customHeight="1" x14ac:dyDescent="0.25">
      <c r="A13" s="25">
        <v>5</v>
      </c>
      <c r="B13" s="4" t="s">
        <v>13</v>
      </c>
      <c r="C13" s="5" t="s">
        <v>14</v>
      </c>
      <c r="D13" s="54" t="s">
        <v>2</v>
      </c>
      <c r="E13" s="54"/>
      <c r="F13" s="54"/>
      <c r="G13" s="25" t="s">
        <v>29</v>
      </c>
      <c r="H13" s="25">
        <v>7</v>
      </c>
      <c r="I13" s="25">
        <f>26+24+16+16+12+7</f>
        <v>101</v>
      </c>
      <c r="J13" s="25">
        <f>I13*H13</f>
        <v>707</v>
      </c>
      <c r="K13" s="15"/>
      <c r="L13" s="15">
        <f>K13*J13</f>
        <v>0</v>
      </c>
      <c r="M13" s="15">
        <f>L13*0.08</f>
        <v>0</v>
      </c>
      <c r="N13" s="15">
        <f>M13+L13</f>
        <v>0</v>
      </c>
    </row>
    <row r="14" spans="1:14" ht="40.5" customHeight="1" x14ac:dyDescent="0.25">
      <c r="A14" s="25">
        <v>6</v>
      </c>
      <c r="B14" s="4" t="s">
        <v>15</v>
      </c>
      <c r="C14" s="5" t="s">
        <v>16</v>
      </c>
      <c r="D14" s="54" t="s">
        <v>2</v>
      </c>
      <c r="E14" s="54"/>
      <c r="F14" s="54"/>
      <c r="G14" s="25" t="s">
        <v>29</v>
      </c>
      <c r="H14" s="25">
        <v>2</v>
      </c>
      <c r="I14" s="25">
        <f>12+14+16+14+17</f>
        <v>73</v>
      </c>
      <c r="J14" s="25">
        <f>I14*H14</f>
        <v>146</v>
      </c>
      <c r="K14" s="15"/>
      <c r="L14" s="15">
        <f>K14*J14</f>
        <v>0</v>
      </c>
      <c r="M14" s="15">
        <f>L14*0.08</f>
        <v>0</v>
      </c>
      <c r="N14" s="15">
        <f>M14+L14</f>
        <v>0</v>
      </c>
    </row>
    <row r="15" spans="1:14" ht="15.75" thickBot="1" x14ac:dyDescent="0.3">
      <c r="A15" s="55" t="s">
        <v>36</v>
      </c>
      <c r="B15" s="55"/>
      <c r="C15" s="55"/>
      <c r="D15" s="55"/>
      <c r="E15" s="55"/>
      <c r="F15" s="55"/>
      <c r="G15" s="55"/>
      <c r="H15" s="55"/>
      <c r="I15" s="18">
        <f>SUM(I13:I14)</f>
        <v>174</v>
      </c>
      <c r="J15" s="18">
        <f>SUM(J13:J14)</f>
        <v>853</v>
      </c>
      <c r="K15" s="19" t="s">
        <v>2</v>
      </c>
      <c r="L15" s="17">
        <f>L14+L13</f>
        <v>0</v>
      </c>
      <c r="M15" s="17">
        <f>M14+M13</f>
        <v>0</v>
      </c>
      <c r="N15" s="17">
        <f>N14+N13</f>
        <v>0</v>
      </c>
    </row>
    <row r="16" spans="1:14" ht="15.75" thickTop="1" x14ac:dyDescent="0.25">
      <c r="A16" s="56" t="s">
        <v>36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16">
        <f>L15+L11+L7</f>
        <v>0</v>
      </c>
      <c r="M16" s="16">
        <f>M15+M11+M7</f>
        <v>0</v>
      </c>
      <c r="N16" s="16">
        <f>N15+N11+N7</f>
        <v>0</v>
      </c>
    </row>
    <row r="17" spans="1:14" ht="8.25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ht="9.75" customHeight="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ht="38.25" x14ac:dyDescent="0.25">
      <c r="A19" s="28" t="s">
        <v>4</v>
      </c>
      <c r="B19" s="58" t="s">
        <v>37</v>
      </c>
      <c r="C19" s="58"/>
      <c r="D19" s="58"/>
      <c r="E19" s="58"/>
      <c r="F19" s="58"/>
      <c r="G19" s="58"/>
      <c r="H19" s="58"/>
      <c r="I19" s="59"/>
      <c r="J19" s="21"/>
      <c r="K19" s="28" t="s">
        <v>55</v>
      </c>
      <c r="L19" s="28" t="s">
        <v>47</v>
      </c>
      <c r="M19" s="28" t="s">
        <v>56</v>
      </c>
      <c r="N19" s="28" t="s">
        <v>49</v>
      </c>
    </row>
    <row r="20" spans="1:14" ht="29.25" customHeight="1" x14ac:dyDescent="0.25">
      <c r="A20" s="36">
        <v>7</v>
      </c>
      <c r="B20" s="35" t="s">
        <v>40</v>
      </c>
      <c r="C20" s="35"/>
      <c r="D20" s="35"/>
      <c r="E20" s="35"/>
      <c r="F20" s="35"/>
      <c r="G20" s="35"/>
      <c r="H20" s="35"/>
      <c r="I20" s="8">
        <f>20.9*0.85</f>
        <v>17.764999999999997</v>
      </c>
      <c r="J20" s="36" t="s">
        <v>38</v>
      </c>
      <c r="K20" s="15"/>
      <c r="L20" s="15">
        <f>K20*I20</f>
        <v>0</v>
      </c>
      <c r="M20" s="15">
        <f>L20*0.23</f>
        <v>0</v>
      </c>
      <c r="N20" s="15">
        <f>M20+L20</f>
        <v>0</v>
      </c>
    </row>
    <row r="21" spans="1:14" ht="29.25" customHeight="1" x14ac:dyDescent="0.25">
      <c r="A21" s="36"/>
      <c r="B21" s="35" t="s">
        <v>41</v>
      </c>
      <c r="C21" s="35"/>
      <c r="D21" s="35"/>
      <c r="E21" s="35"/>
      <c r="F21" s="35"/>
      <c r="G21" s="35"/>
      <c r="H21" s="35"/>
      <c r="I21" s="8">
        <f>332*0.45</f>
        <v>149.4</v>
      </c>
      <c r="J21" s="36"/>
      <c r="K21" s="15"/>
      <c r="L21" s="15">
        <f>K21*I21</f>
        <v>0</v>
      </c>
      <c r="M21" s="15">
        <f>L21*0.23</f>
        <v>0</v>
      </c>
      <c r="N21" s="15">
        <f>M21+L21</f>
        <v>0</v>
      </c>
    </row>
    <row r="22" spans="1:14" ht="29.25" customHeight="1" x14ac:dyDescent="0.25">
      <c r="A22" s="36">
        <v>8</v>
      </c>
      <c r="B22" s="35" t="s">
        <v>42</v>
      </c>
      <c r="C22" s="35"/>
      <c r="D22" s="35"/>
      <c r="E22" s="35"/>
      <c r="F22" s="35"/>
      <c r="G22" s="35"/>
      <c r="H22" s="35"/>
      <c r="I22" s="8">
        <f>16.72-4.104</f>
        <v>12.616</v>
      </c>
      <c r="J22" s="36" t="s">
        <v>38</v>
      </c>
      <c r="K22" s="15"/>
      <c r="L22" s="15">
        <f>K22*I22</f>
        <v>0</v>
      </c>
      <c r="M22" s="15">
        <f>L22*0.23</f>
        <v>0</v>
      </c>
      <c r="N22" s="15">
        <f>M22+L22</f>
        <v>0</v>
      </c>
    </row>
    <row r="23" spans="1:14" ht="29.25" customHeight="1" x14ac:dyDescent="0.25">
      <c r="A23" s="36"/>
      <c r="B23" s="35" t="s">
        <v>64</v>
      </c>
      <c r="C23" s="35"/>
      <c r="D23" s="35"/>
      <c r="E23" s="35"/>
      <c r="F23" s="35"/>
      <c r="G23" s="35"/>
      <c r="H23" s="35"/>
      <c r="I23" s="8">
        <f>132.8-2.7</f>
        <v>130.10000000000002</v>
      </c>
      <c r="J23" s="36"/>
      <c r="K23" s="15"/>
      <c r="L23" s="15">
        <f>K23*I23</f>
        <v>0</v>
      </c>
      <c r="M23" s="15">
        <f>L23*0.23</f>
        <v>0</v>
      </c>
      <c r="N23" s="15">
        <f>M23+L23</f>
        <v>0</v>
      </c>
    </row>
    <row r="24" spans="1:14" ht="29.25" customHeight="1" x14ac:dyDescent="0.25">
      <c r="A24" s="25">
        <v>9</v>
      </c>
      <c r="B24" s="35" t="s">
        <v>43</v>
      </c>
      <c r="C24" s="35"/>
      <c r="D24" s="35"/>
      <c r="E24" s="35"/>
      <c r="F24" s="35"/>
      <c r="G24" s="35"/>
      <c r="H24" s="35"/>
      <c r="I24" s="8">
        <f>0.8*20.9</f>
        <v>16.72</v>
      </c>
      <c r="J24" s="25" t="s">
        <v>39</v>
      </c>
      <c r="K24" s="41" t="s">
        <v>54</v>
      </c>
      <c r="L24" s="42"/>
      <c r="M24" s="42"/>
      <c r="N24" s="43"/>
    </row>
    <row r="25" spans="1:14" ht="29.25" customHeight="1" x14ac:dyDescent="0.25">
      <c r="A25" s="25">
        <v>10</v>
      </c>
      <c r="B25" s="35" t="s">
        <v>44</v>
      </c>
      <c r="C25" s="35"/>
      <c r="D25" s="35"/>
      <c r="E25" s="35"/>
      <c r="F25" s="35"/>
      <c r="G25" s="35"/>
      <c r="H25" s="35"/>
      <c r="I25" s="8">
        <f>0.4*332</f>
        <v>132.80000000000001</v>
      </c>
      <c r="J25" s="25" t="s">
        <v>39</v>
      </c>
      <c r="K25" s="44"/>
      <c r="L25" s="45"/>
      <c r="M25" s="45"/>
      <c r="N25" s="46"/>
    </row>
    <row r="26" spans="1:14" ht="29.25" customHeight="1" thickBot="1" x14ac:dyDescent="0.3">
      <c r="A26" s="29">
        <v>11</v>
      </c>
      <c r="B26" s="37" t="s">
        <v>61</v>
      </c>
      <c r="C26" s="37"/>
      <c r="D26" s="37"/>
      <c r="E26" s="37"/>
      <c r="F26" s="37"/>
      <c r="G26" s="37"/>
      <c r="H26" s="37"/>
      <c r="I26" s="30">
        <f>16.6*1.6</f>
        <v>26.560000000000002</v>
      </c>
      <c r="J26" s="29" t="s">
        <v>59</v>
      </c>
      <c r="K26" s="31"/>
      <c r="L26" s="31">
        <f>K26*I26</f>
        <v>0</v>
      </c>
      <c r="M26" s="31">
        <f>L26*0.23</f>
        <v>0</v>
      </c>
      <c r="N26" s="31">
        <f>M26+L26</f>
        <v>0</v>
      </c>
    </row>
    <row r="27" spans="1:14" ht="19.5" customHeight="1" thickTop="1" x14ac:dyDescent="0.25">
      <c r="A27" s="38" t="s">
        <v>36</v>
      </c>
      <c r="B27" s="39"/>
      <c r="C27" s="39"/>
      <c r="D27" s="39"/>
      <c r="E27" s="39"/>
      <c r="F27" s="39"/>
      <c r="G27" s="39"/>
      <c r="H27" s="39"/>
      <c r="I27" s="39"/>
      <c r="J27" s="39"/>
      <c r="K27" s="40"/>
      <c r="L27" s="16">
        <f>SUM(L20:L23,L26)</f>
        <v>0</v>
      </c>
      <c r="M27" s="16">
        <f>SUM(M20:M23,M26)</f>
        <v>0</v>
      </c>
      <c r="N27" s="16">
        <f>SUM(N20:N23,N26)</f>
        <v>0</v>
      </c>
    </row>
    <row r="28" spans="1:14" ht="9.75" customHeight="1" x14ac:dyDescent="0.25"/>
    <row r="29" spans="1:14" s="6" customFormat="1" ht="22.5" customHeight="1" x14ac:dyDescent="0.2">
      <c r="A29" s="53" t="s">
        <v>36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32">
        <f>N27+N16</f>
        <v>0</v>
      </c>
    </row>
    <row r="30" spans="1:14" x14ac:dyDescent="0.25">
      <c r="M30" s="3"/>
      <c r="N30" s="3"/>
    </row>
  </sheetData>
  <mergeCells count="40">
    <mergeCell ref="H5:I5"/>
    <mergeCell ref="A1:C1"/>
    <mergeCell ref="D1:G1"/>
    <mergeCell ref="H1:H3"/>
    <mergeCell ref="I1:I3"/>
    <mergeCell ref="A2:A3"/>
    <mergeCell ref="B2:B3"/>
    <mergeCell ref="C2:C3"/>
    <mergeCell ref="D2:D3"/>
    <mergeCell ref="E2:E3"/>
    <mergeCell ref="F2:F3"/>
    <mergeCell ref="G2:G3"/>
    <mergeCell ref="K3:N3"/>
    <mergeCell ref="A4:N4"/>
    <mergeCell ref="J1:J3"/>
    <mergeCell ref="K1:N1"/>
    <mergeCell ref="A29:M29"/>
    <mergeCell ref="D14:F14"/>
    <mergeCell ref="A15:H15"/>
    <mergeCell ref="A16:K16"/>
    <mergeCell ref="H6:I6"/>
    <mergeCell ref="A7:I7"/>
    <mergeCell ref="A8:N8"/>
    <mergeCell ref="A11:H11"/>
    <mergeCell ref="A12:N12"/>
    <mergeCell ref="D13:F13"/>
    <mergeCell ref="B19:I19"/>
    <mergeCell ref="A20:A21"/>
    <mergeCell ref="B20:H20"/>
    <mergeCell ref="J20:J21"/>
    <mergeCell ref="B21:H21"/>
    <mergeCell ref="B26:H26"/>
    <mergeCell ref="A27:K27"/>
    <mergeCell ref="A22:A23"/>
    <mergeCell ref="B22:H22"/>
    <mergeCell ref="J22:J23"/>
    <mergeCell ref="B23:H23"/>
    <mergeCell ref="B24:H24"/>
    <mergeCell ref="K24:N25"/>
    <mergeCell ref="B25:H25"/>
  </mergeCells>
  <printOptions horizontalCentered="1"/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>&amp;C
Tab. 5A. Kosztorys szacunkowy (roboty przygotowawcze + nasadzenia) - dz. 1398, obr. 0001, ul. Adama Mickiewicza, Wronki</oddHeader>
    <oddFooter>&amp;L&amp;G&amp;C&amp;G&amp;R&amp;G         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"/>
  <sheetViews>
    <sheetView tabSelected="1" zoomScale="90" zoomScaleNormal="90" zoomScaleSheetLayoutView="70" workbookViewId="0">
      <selection activeCell="G18" sqref="G18"/>
    </sheetView>
  </sheetViews>
  <sheetFormatPr defaultRowHeight="15" x14ac:dyDescent="0.25"/>
  <cols>
    <col min="1" max="1" width="4.42578125" customWidth="1"/>
    <col min="2" max="3" width="17.85546875" customWidth="1"/>
    <col min="7" max="7" width="15.85546875" customWidth="1"/>
    <col min="8" max="8" width="16.28515625" customWidth="1"/>
    <col min="11" max="14" width="16.28515625" customWidth="1"/>
  </cols>
  <sheetData>
    <row r="1" spans="1:14" ht="8.25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38.25" x14ac:dyDescent="0.25">
      <c r="A2" s="14" t="s">
        <v>4</v>
      </c>
      <c r="B2" s="69" t="s">
        <v>63</v>
      </c>
      <c r="C2" s="69"/>
      <c r="D2" s="69"/>
      <c r="E2" s="69"/>
      <c r="F2" s="69"/>
      <c r="G2" s="69"/>
      <c r="H2" s="69"/>
      <c r="I2" s="69"/>
      <c r="J2" s="70"/>
      <c r="K2" s="13" t="s">
        <v>57</v>
      </c>
      <c r="L2" s="14" t="s">
        <v>47</v>
      </c>
      <c r="M2" s="14" t="s">
        <v>62</v>
      </c>
      <c r="N2" s="14" t="s">
        <v>49</v>
      </c>
    </row>
    <row r="3" spans="1:14" ht="18" customHeight="1" thickBot="1" x14ac:dyDescent="0.3">
      <c r="A3" s="33">
        <v>1</v>
      </c>
      <c r="B3" s="66" t="s">
        <v>66</v>
      </c>
      <c r="C3" s="67"/>
      <c r="D3" s="67"/>
      <c r="E3" s="67"/>
      <c r="F3" s="67"/>
      <c r="G3" s="67"/>
      <c r="H3" s="68"/>
      <c r="I3" s="33">
        <v>46</v>
      </c>
      <c r="J3" s="33" t="s">
        <v>58</v>
      </c>
      <c r="K3" s="31"/>
      <c r="L3" s="31">
        <f>K3*I3</f>
        <v>0</v>
      </c>
      <c r="M3" s="31">
        <f>L3*8%</f>
        <v>0</v>
      </c>
      <c r="N3" s="31">
        <f>L3+M3</f>
        <v>0</v>
      </c>
    </row>
    <row r="4" spans="1:14" ht="22.5" customHeight="1" thickTop="1" x14ac:dyDescent="0.25">
      <c r="A4" s="38" t="s">
        <v>36</v>
      </c>
      <c r="B4" s="39"/>
      <c r="C4" s="39"/>
      <c r="D4" s="39"/>
      <c r="E4" s="39"/>
      <c r="F4" s="39"/>
      <c r="G4" s="39"/>
      <c r="H4" s="39"/>
      <c r="I4" s="39"/>
      <c r="J4" s="39"/>
      <c r="K4" s="40"/>
      <c r="L4" s="16">
        <f>SUM(L3:L3)</f>
        <v>0</v>
      </c>
      <c r="M4" s="16">
        <f>SUM(M3:M3)</f>
        <v>0</v>
      </c>
      <c r="N4" s="16">
        <f>SUM(N3:N3)</f>
        <v>0</v>
      </c>
    </row>
    <row r="5" spans="1:14" ht="12.75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s="6" customFormat="1" ht="12.75" x14ac:dyDescent="0.2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3"/>
      <c r="N6" s="23"/>
    </row>
    <row r="7" spans="1:14" x14ac:dyDescent="0.25">
      <c r="M7" s="3"/>
      <c r="N7" s="3"/>
    </row>
  </sheetData>
  <mergeCells count="3">
    <mergeCell ref="B3:H3"/>
    <mergeCell ref="A4:K4"/>
    <mergeCell ref="B2:J2"/>
  </mergeCells>
  <printOptions horizontalCentered="1"/>
  <pageMargins left="0.51181102362204722" right="0.51181102362204722" top="0.98425196850393704" bottom="0.78740157480314965" header="0.31496062992125984" footer="0.31496062992125984"/>
  <pageSetup paperSize="9" scale="70" orientation="landscape" r:id="rId1"/>
  <headerFooter>
    <oddHeader>&amp;C
Tab. 5B. Kosztorys szacunkowy (prace pielęgnacyjne przy istniejącej zieleni) - dz. 1398, obr. 0001, ul. Adama Mickiewicza, Wronki</oddHeader>
    <oddFooter>&amp;L&amp;G&amp;C&amp;G&amp;R&amp;G          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8"/>
  <sheetViews>
    <sheetView zoomScale="90" zoomScaleNormal="90" workbookViewId="0">
      <selection activeCell="K11" sqref="K11"/>
    </sheetView>
  </sheetViews>
  <sheetFormatPr defaultRowHeight="15" x14ac:dyDescent="0.25"/>
  <cols>
    <col min="1" max="1" width="4.42578125" customWidth="1"/>
    <col min="2" max="3" width="17.85546875" customWidth="1"/>
    <col min="7" max="7" width="15.85546875" customWidth="1"/>
    <col min="11" max="14" width="16.28515625" customWidth="1"/>
  </cols>
  <sheetData>
    <row r="1" spans="1:14" ht="12.75" customHeight="1" x14ac:dyDescent="0.25"/>
    <row r="2" spans="1:14" ht="38.25" x14ac:dyDescent="0.25">
      <c r="A2" s="20" t="s">
        <v>4</v>
      </c>
      <c r="B2" s="34" t="s">
        <v>53</v>
      </c>
      <c r="C2" s="34"/>
      <c r="D2" s="34"/>
      <c r="E2" s="34"/>
      <c r="F2" s="34"/>
      <c r="G2" s="34"/>
      <c r="H2" s="34"/>
      <c r="I2" s="24" t="s">
        <v>65</v>
      </c>
      <c r="J2" s="24" t="s">
        <v>21</v>
      </c>
      <c r="K2" s="24" t="s">
        <v>57</v>
      </c>
      <c r="L2" s="24" t="s">
        <v>47</v>
      </c>
      <c r="M2" s="24" t="s">
        <v>62</v>
      </c>
      <c r="N2" s="24" t="s">
        <v>49</v>
      </c>
    </row>
    <row r="3" spans="1:14" x14ac:dyDescent="0.25">
      <c r="A3" s="10">
        <v>1</v>
      </c>
      <c r="B3" s="71" t="s">
        <v>50</v>
      </c>
      <c r="C3" s="72"/>
      <c r="D3" s="72"/>
      <c r="E3" s="72"/>
      <c r="F3" s="72"/>
      <c r="G3" s="72"/>
      <c r="H3" s="73"/>
      <c r="I3" s="10" t="s">
        <v>2</v>
      </c>
      <c r="J3" s="10">
        <v>19</v>
      </c>
      <c r="K3" s="15"/>
      <c r="L3" s="15">
        <f>K3*J3</f>
        <v>0</v>
      </c>
      <c r="M3" s="15">
        <f>L3*0.08</f>
        <v>0</v>
      </c>
      <c r="N3" s="15">
        <f>M3+L3</f>
        <v>0</v>
      </c>
    </row>
    <row r="4" spans="1:14" x14ac:dyDescent="0.25">
      <c r="A4" s="10">
        <v>2</v>
      </c>
      <c r="B4" s="71" t="s">
        <v>51</v>
      </c>
      <c r="C4" s="72"/>
      <c r="D4" s="72"/>
      <c r="E4" s="72"/>
      <c r="F4" s="72"/>
      <c r="G4" s="72"/>
      <c r="H4" s="73"/>
      <c r="I4" s="10">
        <v>158</v>
      </c>
      <c r="J4" s="10" t="s">
        <v>2</v>
      </c>
      <c r="K4" s="15"/>
      <c r="L4" s="15">
        <f>K4*I4</f>
        <v>0</v>
      </c>
      <c r="M4" s="15">
        <f>L4*0.08</f>
        <v>0</v>
      </c>
      <c r="N4" s="15">
        <f>M4+L4</f>
        <v>0</v>
      </c>
    </row>
    <row r="5" spans="1:14" x14ac:dyDescent="0.25">
      <c r="A5" s="10">
        <v>3</v>
      </c>
      <c r="B5" s="71" t="s">
        <v>52</v>
      </c>
      <c r="C5" s="72"/>
      <c r="D5" s="72"/>
      <c r="E5" s="72"/>
      <c r="F5" s="72"/>
      <c r="G5" s="72"/>
      <c r="H5" s="73"/>
      <c r="I5" s="10">
        <v>174</v>
      </c>
      <c r="J5" s="10" t="s">
        <v>2</v>
      </c>
      <c r="K5" s="15"/>
      <c r="L5" s="15">
        <f>K5*I5</f>
        <v>0</v>
      </c>
      <c r="M5" s="15">
        <f>L5*0.08</f>
        <v>0</v>
      </c>
      <c r="N5" s="15">
        <f>M5+L5</f>
        <v>0</v>
      </c>
    </row>
    <row r="6" spans="1:14" x14ac:dyDescent="0.25">
      <c r="A6" s="11"/>
      <c r="B6" s="12"/>
      <c r="C6" s="12"/>
      <c r="D6" s="12"/>
      <c r="E6" s="12"/>
      <c r="F6" s="12"/>
      <c r="G6" s="12"/>
      <c r="H6" s="12"/>
      <c r="I6" s="12"/>
      <c r="J6" s="12"/>
      <c r="K6" s="26" t="s">
        <v>36</v>
      </c>
      <c r="L6" s="1">
        <f>SUM(L3:L5)</f>
        <v>0</v>
      </c>
      <c r="M6" s="1">
        <f>SUM(M3:M5)</f>
        <v>0</v>
      </c>
      <c r="N6" s="1">
        <f>SUM(N3:N5)</f>
        <v>0</v>
      </c>
    </row>
    <row r="7" spans="1:14" s="6" customFormat="1" ht="12.75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3"/>
    </row>
    <row r="8" spans="1:14" x14ac:dyDescent="0.25">
      <c r="M8" s="3"/>
      <c r="N8" s="3"/>
    </row>
  </sheetData>
  <mergeCells count="3">
    <mergeCell ref="B3:H3"/>
    <mergeCell ref="B4:H4"/>
    <mergeCell ref="B5:H5"/>
  </mergeCells>
  <printOptions horizontalCentered="1"/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>&amp;C
Tab. 5C. Kosztorys szacunkowy (roczna pielęgnacja nowych nasadzeń) - dz. 1398, obr. 0001, ul. Adama Mickiewicza, Wronki</oddHeader>
    <oddFooter>&amp;L&amp;G&amp;C&amp;G&amp;R&amp;G          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Rob_przy_nas</vt:lpstr>
      <vt:lpstr>Piel_nas_ist</vt:lpstr>
      <vt:lpstr>Piel_now_nas</vt:lpstr>
      <vt:lpstr>Piel_nas_ist!Obszar_wydruku</vt:lpstr>
      <vt:lpstr>Piel_now_nas!Obszar_wydruku</vt:lpstr>
      <vt:lpstr>Rob_przy_nas!Obszar_wydruku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X250</dc:creator>
  <cp:lastModifiedBy>Richard Szymański</cp:lastModifiedBy>
  <cp:lastPrinted>2023-03-02T07:19:43Z</cp:lastPrinted>
  <dcterms:created xsi:type="dcterms:W3CDTF">2022-03-31T05:44:07Z</dcterms:created>
  <dcterms:modified xsi:type="dcterms:W3CDTF">2023-05-05T07:11:13Z</dcterms:modified>
</cp:coreProperties>
</file>