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A\Desktop\PRZETARGI\PRZETARG KREDYT 2023 R\"/>
    </mc:Choice>
  </mc:AlternateContent>
  <xr:revisionPtr revIDLastSave="0" documentId="8_{43008158-4870-4A5F-AE5D-B69DF57764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0" i="1"/>
  <c r="H21" i="1" l="1"/>
  <c r="H22" i="1" s="1"/>
  <c r="H24" i="1" s="1"/>
  <c r="H25" i="1" s="1"/>
  <c r="H26" i="1" s="1"/>
  <c r="H27" i="1" s="1"/>
  <c r="H28" i="1" l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l="1"/>
  <c r="C21" i="1" l="1"/>
  <c r="C22" i="1" s="1"/>
  <c r="C23" i="1" l="1"/>
  <c r="C24" i="1" s="1"/>
  <c r="C25" i="1" l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D21" i="1" l="1"/>
  <c r="E20" i="1"/>
  <c r="J20" i="1" s="1"/>
  <c r="C141" i="1"/>
  <c r="E21" i="1" l="1"/>
  <c r="J21" i="1" s="1"/>
  <c r="D22" i="1"/>
  <c r="C142" i="1"/>
  <c r="D23" i="1" l="1"/>
  <c r="E22" i="1"/>
  <c r="J22" i="1" s="1"/>
  <c r="C143" i="1"/>
  <c r="E23" i="1" l="1"/>
  <c r="J23" i="1" s="1"/>
  <c r="D24" i="1"/>
  <c r="C144" i="1"/>
  <c r="D25" i="1" l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E24" i="1"/>
  <c r="J24" i="1" s="1"/>
  <c r="K20" i="1" s="1"/>
  <c r="C145" i="1"/>
  <c r="C146" i="1" l="1"/>
  <c r="C147" i="1" l="1"/>
  <c r="C148" i="1" l="1"/>
  <c r="C149" i="1" l="1"/>
  <c r="C150" i="1" l="1"/>
  <c r="C151" i="1" s="1"/>
  <c r="C152" i="1" l="1"/>
  <c r="E25" i="1"/>
  <c r="J25" i="1" s="1"/>
  <c r="C153" i="1" l="1"/>
  <c r="E26" i="1"/>
  <c r="J26" i="1" s="1"/>
  <c r="C154" i="1" l="1"/>
  <c r="E27" i="1"/>
  <c r="J27" i="1" s="1"/>
  <c r="C155" i="1" l="1"/>
  <c r="E28" i="1"/>
  <c r="J28" i="1" s="1"/>
  <c r="C156" i="1" l="1"/>
  <c r="E29" i="1"/>
  <c r="J29" i="1" s="1"/>
  <c r="C157" i="1" l="1"/>
  <c r="E30" i="1"/>
  <c r="J30" i="1" s="1"/>
  <c r="C158" i="1" l="1"/>
  <c r="E31" i="1"/>
  <c r="J31" i="1" s="1"/>
  <c r="C159" i="1" l="1"/>
  <c r="E32" i="1"/>
  <c r="J32" i="1" s="1"/>
  <c r="C160" i="1" l="1"/>
  <c r="E33" i="1"/>
  <c r="J33" i="1" s="1"/>
  <c r="C161" i="1" l="1"/>
  <c r="E34" i="1"/>
  <c r="J34" i="1" s="1"/>
  <c r="C162" i="1" l="1"/>
  <c r="E35" i="1"/>
  <c r="J35" i="1" s="1"/>
  <c r="C163" i="1" l="1"/>
  <c r="E36" i="1"/>
  <c r="J36" i="1" s="1"/>
  <c r="C164" i="1" l="1"/>
  <c r="E37" i="1"/>
  <c r="J37" i="1" s="1"/>
  <c r="C165" i="1" l="1"/>
  <c r="E38" i="1"/>
  <c r="J38" i="1" s="1"/>
  <c r="C166" i="1" l="1"/>
  <c r="E39" i="1"/>
  <c r="J39" i="1" s="1"/>
  <c r="H44" i="1"/>
  <c r="C167" i="1" l="1"/>
  <c r="E40" i="1"/>
  <c r="J40" i="1" s="1"/>
  <c r="H45" i="1"/>
  <c r="C168" i="1" l="1"/>
  <c r="C169" i="1" s="1"/>
  <c r="E41" i="1"/>
  <c r="J41" i="1" s="1"/>
  <c r="H46" i="1"/>
  <c r="C170" i="1" l="1"/>
  <c r="E42" i="1"/>
  <c r="J42" i="1" s="1"/>
  <c r="K25" i="1" s="1"/>
  <c r="H47" i="1"/>
  <c r="C171" i="1" l="1"/>
  <c r="E43" i="1"/>
  <c r="J43" i="1" s="1"/>
  <c r="H48" i="1"/>
  <c r="C172" i="1" l="1"/>
  <c r="E44" i="1"/>
  <c r="D45" i="1"/>
  <c r="H49" i="1"/>
  <c r="C173" i="1" l="1"/>
  <c r="J44" i="1"/>
  <c r="D46" i="1"/>
  <c r="E45" i="1"/>
  <c r="J45" i="1" s="1"/>
  <c r="H50" i="1"/>
  <c r="C174" i="1" l="1"/>
  <c r="E46" i="1"/>
  <c r="J46" i="1" s="1"/>
  <c r="D47" i="1"/>
  <c r="H51" i="1"/>
  <c r="C175" i="1" l="1"/>
  <c r="E47" i="1"/>
  <c r="J47" i="1" s="1"/>
  <c r="D48" i="1"/>
  <c r="H52" i="1"/>
  <c r="C176" i="1" l="1"/>
  <c r="E48" i="1"/>
  <c r="J48" i="1" s="1"/>
  <c r="D49" i="1"/>
  <c r="H53" i="1"/>
  <c r="C177" i="1" l="1"/>
  <c r="E49" i="1"/>
  <c r="J49" i="1" s="1"/>
  <c r="D50" i="1"/>
  <c r="H54" i="1"/>
  <c r="C178" i="1" l="1"/>
  <c r="D51" i="1"/>
  <c r="E50" i="1"/>
  <c r="J50" i="1" s="1"/>
  <c r="H55" i="1"/>
  <c r="C179" i="1" l="1"/>
  <c r="D52" i="1"/>
  <c r="E51" i="1"/>
  <c r="J51" i="1" s="1"/>
  <c r="H56" i="1"/>
  <c r="C180" i="1" l="1"/>
  <c r="D53" i="1"/>
  <c r="E52" i="1"/>
  <c r="J52" i="1" s="1"/>
  <c r="H57" i="1"/>
  <c r="C181" i="1" l="1"/>
  <c r="E53" i="1"/>
  <c r="J53" i="1" s="1"/>
  <c r="D54" i="1"/>
  <c r="H58" i="1"/>
  <c r="C182" i="1" l="1"/>
  <c r="D55" i="1"/>
  <c r="E54" i="1"/>
  <c r="J54" i="1" s="1"/>
  <c r="H59" i="1"/>
  <c r="C183" i="1" l="1"/>
  <c r="E55" i="1"/>
  <c r="J55" i="1" s="1"/>
  <c r="D56" i="1"/>
  <c r="H60" i="1"/>
  <c r="C184" i="1" l="1"/>
  <c r="E56" i="1"/>
  <c r="J56" i="1" s="1"/>
  <c r="D57" i="1"/>
  <c r="H61" i="1"/>
  <c r="C185" i="1" l="1"/>
  <c r="E57" i="1"/>
  <c r="J57" i="1" s="1"/>
  <c r="D58" i="1"/>
  <c r="H62" i="1"/>
  <c r="C186" i="1" l="1"/>
  <c r="D59" i="1"/>
  <c r="E58" i="1"/>
  <c r="J58" i="1" s="1"/>
  <c r="H63" i="1"/>
  <c r="C187" i="1" l="1"/>
  <c r="D60" i="1"/>
  <c r="E59" i="1"/>
  <c r="J59" i="1" s="1"/>
  <c r="H64" i="1"/>
  <c r="C188" i="1" l="1"/>
  <c r="D61" i="1"/>
  <c r="E60" i="1"/>
  <c r="J60" i="1" s="1"/>
  <c r="K43" i="1" s="1"/>
  <c r="H65" i="1"/>
  <c r="C189" i="1" l="1"/>
  <c r="D62" i="1"/>
  <c r="E61" i="1"/>
  <c r="J61" i="1" s="1"/>
  <c r="H66" i="1"/>
  <c r="C190" i="1" l="1"/>
  <c r="D63" i="1"/>
  <c r="E62" i="1"/>
  <c r="J62" i="1" s="1"/>
  <c r="H67" i="1"/>
  <c r="C191" i="1" l="1"/>
  <c r="D64" i="1"/>
  <c r="E63" i="1"/>
  <c r="J63" i="1" s="1"/>
  <c r="H68" i="1"/>
  <c r="C192" i="1" l="1"/>
  <c r="D65" i="1"/>
  <c r="E64" i="1"/>
  <c r="J64" i="1" s="1"/>
  <c r="H69" i="1"/>
  <c r="C193" i="1" l="1"/>
  <c r="D66" i="1"/>
  <c r="E65" i="1"/>
  <c r="J65" i="1" s="1"/>
  <c r="H70" i="1"/>
  <c r="C194" i="1" l="1"/>
  <c r="D67" i="1"/>
  <c r="E66" i="1"/>
  <c r="J66" i="1" s="1"/>
  <c r="H71" i="1"/>
  <c r="C195" i="1" l="1"/>
  <c r="D68" i="1"/>
  <c r="E67" i="1"/>
  <c r="J67" i="1" s="1"/>
  <c r="H72" i="1"/>
  <c r="C196" i="1" l="1"/>
  <c r="D69" i="1"/>
  <c r="E68" i="1"/>
  <c r="J68" i="1" s="1"/>
  <c r="H73" i="1"/>
  <c r="C197" i="1" l="1"/>
  <c r="D70" i="1"/>
  <c r="E69" i="1"/>
  <c r="J69" i="1" s="1"/>
  <c r="H74" i="1"/>
  <c r="C198" i="1" l="1"/>
  <c r="D71" i="1"/>
  <c r="E70" i="1"/>
  <c r="J70" i="1" s="1"/>
  <c r="H75" i="1"/>
  <c r="C199" i="1" l="1"/>
  <c r="D72" i="1"/>
  <c r="E71" i="1"/>
  <c r="J71" i="1" s="1"/>
  <c r="H76" i="1"/>
  <c r="C200" i="1" l="1"/>
  <c r="D73" i="1"/>
  <c r="E72" i="1"/>
  <c r="J72" i="1" s="1"/>
  <c r="H77" i="1"/>
  <c r="C201" i="1" l="1"/>
  <c r="D74" i="1"/>
  <c r="E73" i="1"/>
  <c r="J73" i="1" s="1"/>
  <c r="H78" i="1"/>
  <c r="C202" i="1" l="1"/>
  <c r="D75" i="1"/>
  <c r="E74" i="1"/>
  <c r="J74" i="1" s="1"/>
  <c r="H79" i="1"/>
  <c r="C203" i="1" l="1"/>
  <c r="D76" i="1"/>
  <c r="E75" i="1"/>
  <c r="J75" i="1" s="1"/>
  <c r="H80" i="1"/>
  <c r="C204" i="1" l="1"/>
  <c r="D77" i="1"/>
  <c r="E76" i="1"/>
  <c r="J76" i="1" s="1"/>
  <c r="H81" i="1"/>
  <c r="D78" i="1" l="1"/>
  <c r="E77" i="1"/>
  <c r="J77" i="1" s="1"/>
  <c r="H82" i="1"/>
  <c r="D79" i="1" l="1"/>
  <c r="E78" i="1"/>
  <c r="J78" i="1" s="1"/>
  <c r="K61" i="1" s="1"/>
  <c r="H83" i="1"/>
  <c r="D80" i="1" l="1"/>
  <c r="E79" i="1"/>
  <c r="J79" i="1" s="1"/>
  <c r="H84" i="1"/>
  <c r="D81" i="1" l="1"/>
  <c r="E80" i="1"/>
  <c r="J80" i="1" s="1"/>
  <c r="H85" i="1"/>
  <c r="D82" i="1" l="1"/>
  <c r="E81" i="1"/>
  <c r="J81" i="1" s="1"/>
  <c r="H86" i="1"/>
  <c r="D83" i="1" l="1"/>
  <c r="E82" i="1"/>
  <c r="J82" i="1" s="1"/>
  <c r="H87" i="1"/>
  <c r="D84" i="1" l="1"/>
  <c r="E83" i="1"/>
  <c r="J83" i="1" s="1"/>
  <c r="H88" i="1"/>
  <c r="D85" i="1" l="1"/>
  <c r="E84" i="1"/>
  <c r="J84" i="1" s="1"/>
  <c r="H89" i="1"/>
  <c r="D86" i="1" l="1"/>
  <c r="E85" i="1"/>
  <c r="J85" i="1" s="1"/>
  <c r="H90" i="1"/>
  <c r="D87" i="1" l="1"/>
  <c r="E86" i="1"/>
  <c r="J86" i="1" s="1"/>
  <c r="H91" i="1"/>
  <c r="D88" i="1" l="1"/>
  <c r="E87" i="1"/>
  <c r="J87" i="1" s="1"/>
  <c r="H92" i="1"/>
  <c r="D89" i="1" l="1"/>
  <c r="E88" i="1"/>
  <c r="J88" i="1" s="1"/>
  <c r="H93" i="1"/>
  <c r="D90" i="1" l="1"/>
  <c r="E89" i="1"/>
  <c r="J89" i="1" s="1"/>
  <c r="H94" i="1"/>
  <c r="D91" i="1" l="1"/>
  <c r="E90" i="1"/>
  <c r="J90" i="1" s="1"/>
  <c r="H95" i="1"/>
  <c r="D92" i="1" l="1"/>
  <c r="E91" i="1"/>
  <c r="J91" i="1" s="1"/>
  <c r="H96" i="1"/>
  <c r="D93" i="1" l="1"/>
  <c r="E92" i="1"/>
  <c r="J92" i="1" s="1"/>
  <c r="H97" i="1"/>
  <c r="D94" i="1" l="1"/>
  <c r="E93" i="1"/>
  <c r="J93" i="1" s="1"/>
  <c r="H98" i="1"/>
  <c r="D95" i="1" l="1"/>
  <c r="E94" i="1"/>
  <c r="J94" i="1" s="1"/>
  <c r="H99" i="1"/>
  <c r="D96" i="1" l="1"/>
  <c r="E95" i="1"/>
  <c r="J95" i="1" s="1"/>
  <c r="H100" i="1"/>
  <c r="D97" i="1" l="1"/>
  <c r="E96" i="1"/>
  <c r="J96" i="1" s="1"/>
  <c r="K79" i="1" s="1"/>
  <c r="H101" i="1"/>
  <c r="D98" i="1" l="1"/>
  <c r="E97" i="1"/>
  <c r="J97" i="1" s="1"/>
  <c r="H102" i="1"/>
  <c r="D99" i="1" l="1"/>
  <c r="E98" i="1"/>
  <c r="J98" i="1" s="1"/>
  <c r="H103" i="1"/>
  <c r="D100" i="1" l="1"/>
  <c r="E99" i="1"/>
  <c r="J99" i="1" s="1"/>
  <c r="H104" i="1"/>
  <c r="D101" i="1" l="1"/>
  <c r="E100" i="1"/>
  <c r="J100" i="1" s="1"/>
  <c r="H105" i="1"/>
  <c r="D102" i="1" l="1"/>
  <c r="E101" i="1"/>
  <c r="J101" i="1" s="1"/>
  <c r="H106" i="1"/>
  <c r="D103" i="1" l="1"/>
  <c r="E102" i="1"/>
  <c r="J102" i="1" s="1"/>
  <c r="H107" i="1"/>
  <c r="D104" i="1" l="1"/>
  <c r="E103" i="1"/>
  <c r="J103" i="1" s="1"/>
  <c r="H108" i="1"/>
  <c r="D105" i="1" l="1"/>
  <c r="E104" i="1"/>
  <c r="J104" i="1" s="1"/>
  <c r="H109" i="1"/>
  <c r="D106" i="1" l="1"/>
  <c r="E105" i="1"/>
  <c r="J105" i="1" s="1"/>
  <c r="H110" i="1"/>
  <c r="D107" i="1" l="1"/>
  <c r="E106" i="1"/>
  <c r="J106" i="1" s="1"/>
  <c r="H111" i="1"/>
  <c r="D108" i="1" l="1"/>
  <c r="E107" i="1"/>
  <c r="J107" i="1" s="1"/>
  <c r="H112" i="1"/>
  <c r="D109" i="1" l="1"/>
  <c r="E108" i="1"/>
  <c r="J108" i="1" s="1"/>
  <c r="H113" i="1"/>
  <c r="D110" i="1" l="1"/>
  <c r="E109" i="1"/>
  <c r="J109" i="1" s="1"/>
  <c r="H114" i="1"/>
  <c r="D111" i="1" l="1"/>
  <c r="E110" i="1"/>
  <c r="J110" i="1" s="1"/>
  <c r="H115" i="1"/>
  <c r="E111" i="1" l="1"/>
  <c r="J111" i="1" s="1"/>
  <c r="D112" i="1"/>
  <c r="H116" i="1"/>
  <c r="D113" i="1" l="1"/>
  <c r="E112" i="1"/>
  <c r="J112" i="1" s="1"/>
  <c r="H117" i="1"/>
  <c r="D114" i="1" l="1"/>
  <c r="E113" i="1"/>
  <c r="J113" i="1" s="1"/>
  <c r="H118" i="1"/>
  <c r="D115" i="1" l="1"/>
  <c r="E114" i="1"/>
  <c r="J114" i="1" s="1"/>
  <c r="K97" i="1" s="1"/>
  <c r="H119" i="1"/>
  <c r="D116" i="1" l="1"/>
  <c r="E115" i="1"/>
  <c r="J115" i="1" s="1"/>
  <c r="H120" i="1"/>
  <c r="D117" i="1" l="1"/>
  <c r="E116" i="1"/>
  <c r="J116" i="1" s="1"/>
  <c r="H121" i="1"/>
  <c r="D118" i="1" l="1"/>
  <c r="E117" i="1"/>
  <c r="J117" i="1" s="1"/>
  <c r="H122" i="1"/>
  <c r="D119" i="1" l="1"/>
  <c r="E118" i="1"/>
  <c r="J118" i="1" s="1"/>
  <c r="H123" i="1"/>
  <c r="D120" i="1" l="1"/>
  <c r="E119" i="1"/>
  <c r="J119" i="1" s="1"/>
  <c r="H124" i="1"/>
  <c r="D121" i="1" l="1"/>
  <c r="E120" i="1"/>
  <c r="J120" i="1" s="1"/>
  <c r="H125" i="1"/>
  <c r="D122" i="1" l="1"/>
  <c r="E121" i="1"/>
  <c r="J121" i="1" s="1"/>
  <c r="H126" i="1"/>
  <c r="D123" i="1" l="1"/>
  <c r="E122" i="1"/>
  <c r="J122" i="1" s="1"/>
  <c r="H127" i="1"/>
  <c r="D124" i="1" l="1"/>
  <c r="E123" i="1"/>
  <c r="J123" i="1" s="1"/>
  <c r="H128" i="1"/>
  <c r="D125" i="1" l="1"/>
  <c r="E124" i="1"/>
  <c r="J124" i="1" s="1"/>
  <c r="H129" i="1"/>
  <c r="D126" i="1" l="1"/>
  <c r="E125" i="1"/>
  <c r="J125" i="1" s="1"/>
  <c r="H130" i="1"/>
  <c r="D127" i="1" l="1"/>
  <c r="E126" i="1"/>
  <c r="J126" i="1" s="1"/>
  <c r="H131" i="1"/>
  <c r="D128" i="1" l="1"/>
  <c r="E127" i="1"/>
  <c r="J127" i="1" s="1"/>
  <c r="H132" i="1"/>
  <c r="H133" i="1" s="1"/>
  <c r="H134" i="1" l="1"/>
  <c r="D129" i="1"/>
  <c r="E128" i="1"/>
  <c r="J128" i="1" s="1"/>
  <c r="H135" i="1" l="1"/>
  <c r="D130" i="1"/>
  <c r="E129" i="1"/>
  <c r="J129" i="1" s="1"/>
  <c r="H136" i="1" l="1"/>
  <c r="D131" i="1"/>
  <c r="E130" i="1"/>
  <c r="J130" i="1" s="1"/>
  <c r="H137" i="1" l="1"/>
  <c r="D132" i="1"/>
  <c r="D133" i="1" s="1"/>
  <c r="E131" i="1"/>
  <c r="J131" i="1" s="1"/>
  <c r="D134" i="1" l="1"/>
  <c r="E133" i="1"/>
  <c r="J133" i="1" s="1"/>
  <c r="H138" i="1"/>
  <c r="E132" i="1"/>
  <c r="J132" i="1" s="1"/>
  <c r="H139" i="1" l="1"/>
  <c r="D135" i="1"/>
  <c r="E134" i="1"/>
  <c r="J134" i="1" s="1"/>
  <c r="K115" i="1"/>
  <c r="D136" i="1" l="1"/>
  <c r="E135" i="1"/>
  <c r="J135" i="1" s="1"/>
  <c r="H140" i="1"/>
  <c r="H141" i="1" l="1"/>
  <c r="D137" i="1"/>
  <c r="E136" i="1"/>
  <c r="J136" i="1" s="1"/>
  <c r="D138" i="1" l="1"/>
  <c r="E137" i="1"/>
  <c r="J137" i="1" s="1"/>
  <c r="H142" i="1"/>
  <c r="H143" i="1" l="1"/>
  <c r="D139" i="1"/>
  <c r="E138" i="1"/>
  <c r="J138" i="1" s="1"/>
  <c r="D140" i="1" l="1"/>
  <c r="E139" i="1"/>
  <c r="J139" i="1" s="1"/>
  <c r="H144" i="1"/>
  <c r="H145" i="1" l="1"/>
  <c r="D141" i="1"/>
  <c r="E140" i="1"/>
  <c r="J140" i="1" s="1"/>
  <c r="D142" i="1" l="1"/>
  <c r="E141" i="1"/>
  <c r="J141" i="1" s="1"/>
  <c r="H146" i="1"/>
  <c r="H147" i="1" l="1"/>
  <c r="D143" i="1"/>
  <c r="E142" i="1"/>
  <c r="J142" i="1" s="1"/>
  <c r="D144" i="1" l="1"/>
  <c r="E143" i="1"/>
  <c r="J143" i="1" s="1"/>
  <c r="H148" i="1"/>
  <c r="H149" i="1" l="1"/>
  <c r="D145" i="1"/>
  <c r="E144" i="1"/>
  <c r="J144" i="1" s="1"/>
  <c r="D146" i="1" l="1"/>
  <c r="E145" i="1"/>
  <c r="J145" i="1" s="1"/>
  <c r="H150" i="1"/>
  <c r="H151" i="1" s="1"/>
  <c r="H152" i="1" l="1"/>
  <c r="D147" i="1"/>
  <c r="E146" i="1"/>
  <c r="J146" i="1" s="1"/>
  <c r="H153" i="1" l="1"/>
  <c r="D148" i="1"/>
  <c r="E147" i="1"/>
  <c r="J147" i="1" s="1"/>
  <c r="H154" i="1" l="1"/>
  <c r="D149" i="1"/>
  <c r="E148" i="1"/>
  <c r="J148" i="1" s="1"/>
  <c r="H155" i="1" l="1"/>
  <c r="D150" i="1"/>
  <c r="E149" i="1"/>
  <c r="J149" i="1" s="1"/>
  <c r="E150" i="1" l="1"/>
  <c r="J150" i="1" s="1"/>
  <c r="K133" i="1" s="1"/>
  <c r="D151" i="1"/>
  <c r="H156" i="1"/>
  <c r="H157" i="1" l="1"/>
  <c r="D152" i="1"/>
  <c r="E151" i="1"/>
  <c r="J151" i="1" s="1"/>
  <c r="D153" i="1" l="1"/>
  <c r="E152" i="1"/>
  <c r="J152" i="1" s="1"/>
  <c r="H158" i="1"/>
  <c r="H159" i="1" l="1"/>
  <c r="D154" i="1"/>
  <c r="E153" i="1"/>
  <c r="J153" i="1" s="1"/>
  <c r="D155" i="1" l="1"/>
  <c r="E154" i="1"/>
  <c r="J154" i="1" s="1"/>
  <c r="H160" i="1"/>
  <c r="H161" i="1" l="1"/>
  <c r="D156" i="1"/>
  <c r="E155" i="1"/>
  <c r="J155" i="1" s="1"/>
  <c r="D157" i="1" l="1"/>
  <c r="E156" i="1"/>
  <c r="J156" i="1" s="1"/>
  <c r="H162" i="1"/>
  <c r="H163" i="1" l="1"/>
  <c r="D158" i="1"/>
  <c r="E157" i="1"/>
  <c r="J157" i="1" s="1"/>
  <c r="D159" i="1" l="1"/>
  <c r="E158" i="1"/>
  <c r="J158" i="1" s="1"/>
  <c r="H164" i="1"/>
  <c r="H165" i="1" l="1"/>
  <c r="D160" i="1"/>
  <c r="E159" i="1"/>
  <c r="J159" i="1" s="1"/>
  <c r="D161" i="1" l="1"/>
  <c r="E160" i="1"/>
  <c r="J160" i="1" s="1"/>
  <c r="H166" i="1"/>
  <c r="H167" i="1" l="1"/>
  <c r="D162" i="1"/>
  <c r="E161" i="1"/>
  <c r="J161" i="1" s="1"/>
  <c r="D163" i="1" l="1"/>
  <c r="E162" i="1"/>
  <c r="J162" i="1" s="1"/>
  <c r="H168" i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D164" i="1" l="1"/>
  <c r="E163" i="1"/>
  <c r="J163" i="1" s="1"/>
  <c r="D165" i="1" l="1"/>
  <c r="E164" i="1"/>
  <c r="J164" i="1" s="1"/>
  <c r="D166" i="1" l="1"/>
  <c r="E165" i="1"/>
  <c r="J165" i="1" s="1"/>
  <c r="D167" i="1" l="1"/>
  <c r="E166" i="1"/>
  <c r="J166" i="1" s="1"/>
  <c r="D168" i="1" l="1"/>
  <c r="E167" i="1"/>
  <c r="J167" i="1" s="1"/>
  <c r="E168" i="1" l="1"/>
  <c r="J168" i="1" s="1"/>
  <c r="K151" i="1" s="1"/>
  <c r="D169" i="1"/>
  <c r="D170" i="1" l="1"/>
  <c r="E169" i="1"/>
  <c r="J169" i="1" s="1"/>
  <c r="D171" i="1" l="1"/>
  <c r="E170" i="1"/>
  <c r="J170" i="1" s="1"/>
  <c r="D172" i="1" l="1"/>
  <c r="E171" i="1"/>
  <c r="J171" i="1" s="1"/>
  <c r="D173" i="1" l="1"/>
  <c r="E172" i="1"/>
  <c r="J172" i="1" s="1"/>
  <c r="D174" i="1" l="1"/>
  <c r="E173" i="1"/>
  <c r="J173" i="1" s="1"/>
  <c r="D175" i="1" l="1"/>
  <c r="E174" i="1"/>
  <c r="J174" i="1" s="1"/>
  <c r="D176" i="1" l="1"/>
  <c r="E175" i="1"/>
  <c r="J175" i="1" s="1"/>
  <c r="D177" i="1" l="1"/>
  <c r="E176" i="1"/>
  <c r="J176" i="1" s="1"/>
  <c r="D178" i="1" l="1"/>
  <c r="E177" i="1"/>
  <c r="J177" i="1" s="1"/>
  <c r="D179" i="1" l="1"/>
  <c r="E178" i="1"/>
  <c r="J178" i="1" s="1"/>
  <c r="D180" i="1" l="1"/>
  <c r="E179" i="1"/>
  <c r="J179" i="1" s="1"/>
  <c r="D181" i="1" l="1"/>
  <c r="E180" i="1"/>
  <c r="J180" i="1" s="1"/>
  <c r="D182" i="1" l="1"/>
  <c r="E181" i="1"/>
  <c r="J181" i="1" s="1"/>
  <c r="D183" i="1" l="1"/>
  <c r="E182" i="1"/>
  <c r="J182" i="1" s="1"/>
  <c r="D184" i="1" l="1"/>
  <c r="E183" i="1"/>
  <c r="J183" i="1" s="1"/>
  <c r="D185" i="1" l="1"/>
  <c r="E184" i="1"/>
  <c r="J184" i="1" s="1"/>
  <c r="D186" i="1" l="1"/>
  <c r="E185" i="1"/>
  <c r="J185" i="1" s="1"/>
  <c r="D187" i="1" l="1"/>
  <c r="E186" i="1"/>
  <c r="J186" i="1" s="1"/>
  <c r="K169" i="1" s="1"/>
  <c r="K206" i="1" s="1"/>
  <c r="D188" i="1" l="1"/>
  <c r="E187" i="1"/>
  <c r="J187" i="1" s="1"/>
  <c r="D189" i="1" l="1"/>
  <c r="E188" i="1"/>
  <c r="J188" i="1" s="1"/>
  <c r="D190" i="1" l="1"/>
  <c r="E189" i="1"/>
  <c r="J189" i="1" s="1"/>
  <c r="D191" i="1" l="1"/>
  <c r="E190" i="1"/>
  <c r="J190" i="1" s="1"/>
  <c r="D192" i="1" l="1"/>
  <c r="E191" i="1"/>
  <c r="J191" i="1" s="1"/>
  <c r="D193" i="1" l="1"/>
  <c r="E192" i="1"/>
  <c r="J192" i="1" s="1"/>
  <c r="D194" i="1" l="1"/>
  <c r="E193" i="1"/>
  <c r="J193" i="1" s="1"/>
  <c r="D195" i="1" l="1"/>
  <c r="E194" i="1"/>
  <c r="J194" i="1" s="1"/>
  <c r="D196" i="1" l="1"/>
  <c r="E195" i="1"/>
  <c r="J195" i="1" s="1"/>
  <c r="D197" i="1" l="1"/>
  <c r="E196" i="1"/>
  <c r="J196" i="1" s="1"/>
  <c r="D198" i="1" l="1"/>
  <c r="E197" i="1"/>
  <c r="J197" i="1" s="1"/>
  <c r="D199" i="1" l="1"/>
  <c r="E198" i="1"/>
  <c r="J198" i="1" s="1"/>
  <c r="D200" i="1" l="1"/>
  <c r="E199" i="1"/>
  <c r="J199" i="1" s="1"/>
  <c r="D201" i="1" l="1"/>
  <c r="E200" i="1"/>
  <c r="J200" i="1" s="1"/>
  <c r="D202" i="1" l="1"/>
  <c r="E201" i="1"/>
  <c r="J201" i="1" s="1"/>
  <c r="D203" i="1" l="1"/>
  <c r="E202" i="1"/>
  <c r="J202" i="1" s="1"/>
  <c r="D204" i="1" l="1"/>
  <c r="E203" i="1"/>
  <c r="J203" i="1" s="1"/>
  <c r="E204" i="1" l="1"/>
  <c r="J204" i="1" s="1"/>
  <c r="K187" i="1" s="1"/>
</calcChain>
</file>

<file path=xl/sharedStrings.xml><?xml version="1.0" encoding="utf-8"?>
<sst xmlns="http://schemas.openxmlformats.org/spreadsheetml/2006/main" count="48" uniqueCount="46">
  <si>
    <t>PODSTAWOWE PARAMETRY KREDYTOWE:</t>
  </si>
  <si>
    <t>Kwota kredytu (w PLN)</t>
  </si>
  <si>
    <t>Marża (%)</t>
  </si>
  <si>
    <t>Łączne oprocentowanie kredytu (do symulacji przyjęto stały poziom oprocentowaniaw okresie kredytowania):
(do symulacji przyjęto stały poziom oprocentowania w okresie kredytowania):</t>
  </si>
  <si>
    <t>Data uruchomienia kredytu</t>
  </si>
  <si>
    <t>Okres karencji w spłacie kredytu</t>
  </si>
  <si>
    <t>brak</t>
  </si>
  <si>
    <t>Spłata rat kredytowych</t>
  </si>
  <si>
    <t>HARMONOGRAM SPŁAT</t>
  </si>
  <si>
    <t>Data</t>
  </si>
  <si>
    <t>Marża
(%)</t>
  </si>
  <si>
    <t>Łączne oprocentowanie (% rocznie)</t>
  </si>
  <si>
    <t>Kwota 
uruchomionego kredytu</t>
  </si>
  <si>
    <t>Saldo kredytu 
po spłacie rat kredytowych</t>
  </si>
  <si>
    <t>Liczba dni 
w okresie odsetkowym</t>
  </si>
  <si>
    <t>Odsetki 
do spłaty</t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</si>
  <si>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</si>
  <si>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</si>
  <si>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</si>
  <si>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</si>
  <si>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</si>
  <si>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</si>
  <si>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</si>
  <si>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</si>
  <si>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</si>
  <si>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/2/+/3/</t>
  </si>
  <si>
    <t>/4/*/7/*/8/ / rzeczywista liczba dni w roku</t>
  </si>
  <si>
    <t>odsetki 2024</t>
  </si>
  <si>
    <t>odsetki 2025</t>
  </si>
  <si>
    <t>odsetki 2026</t>
  </si>
  <si>
    <t>odsetki 2027</t>
  </si>
  <si>
    <t>odsetki 2028</t>
  </si>
  <si>
    <t xml:space="preserve">Data ostatecznej spłaty </t>
  </si>
  <si>
    <t>Podstawa oprocentowania (stawka bazowa)</t>
  </si>
  <si>
    <t>Stawka bazowa oprocentowania (% rocznie)</t>
  </si>
  <si>
    <t>stawka bazowa powiększona o marżę</t>
  </si>
  <si>
    <t>odsetki 2029</t>
  </si>
  <si>
    <t>odsetki 2030</t>
  </si>
  <si>
    <t>odsetki 2031</t>
  </si>
  <si>
    <t>odsetki 2032</t>
  </si>
  <si>
    <t>odsetki 2033</t>
  </si>
  <si>
    <t>WIBOR 3M z dnia 30.03.2023</t>
  </si>
  <si>
    <t xml:space="preserve">Spłaty nierówne,
płatne cztery razy w roku
do 30 marca, do 30 czerwca, do 30 września i do 30 grudnia, tj:
6 rat po 25 000,00 zł 
4 raty po 37 500,00 zł
4 raty po 75 000,00 zł,  24 raty po 100 000,00 zł </t>
  </si>
  <si>
    <t>38 rat</t>
  </si>
  <si>
    <t>Razem odsetki - koszt obsługi kredytu</t>
  </si>
  <si>
    <t>odsetki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</si>
</sst>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1"/>
    <xf numFmtId="0" fontId="3" fillId="0" borderId="0" xfId="1" applyFont="1"/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/>
    </xf>
    <xf numFmtId="10" fontId="8" fillId="4" borderId="3" xfId="1" applyNumberFormat="1" applyFont="1" applyFill="1" applyBorder="1" applyAlignment="1">
      <alignment horizontal="center" vertical="center"/>
    </xf>
    <xf numFmtId="10" fontId="7" fillId="4" borderId="3" xfId="1" applyNumberFormat="1" applyFont="1" applyFill="1" applyBorder="1" applyAlignment="1">
      <alignment vertical="center"/>
    </xf>
    <xf numFmtId="4" fontId="7" fillId="4" borderId="3" xfId="1" applyNumberFormat="1" applyFont="1" applyFill="1" applyBorder="1" applyAlignment="1">
      <alignment horizontal="center" vertical="center"/>
    </xf>
    <xf numFmtId="4" fontId="2" fillId="0" borderId="0" xfId="1" applyNumberFormat="1"/>
    <xf numFmtId="10" fontId="8" fillId="4" borderId="6" xfId="1" applyNumberFormat="1" applyFont="1" applyFill="1" applyBorder="1" applyAlignment="1">
      <alignment horizontal="center" vertical="center"/>
    </xf>
    <xf numFmtId="10" fontId="7" fillId="4" borderId="6" xfId="1" applyNumberFormat="1" applyFont="1" applyFill="1" applyBorder="1" applyAlignment="1">
      <alignment vertical="center"/>
    </xf>
    <xf numFmtId="4" fontId="5" fillId="4" borderId="8" xfId="1" applyNumberFormat="1" applyFont="1" applyFill="1" applyBorder="1" applyAlignment="1">
      <alignment horizontal="center" vertical="center"/>
    </xf>
    <xf numFmtId="4" fontId="7" fillId="4" borderId="6" xfId="1" applyNumberFormat="1" applyFont="1" applyFill="1" applyBorder="1" applyAlignment="1">
      <alignment horizontal="center" vertical="center"/>
    </xf>
    <xf numFmtId="4" fontId="9" fillId="4" borderId="3" xfId="1" applyNumberFormat="1" applyFont="1" applyFill="1" applyBorder="1" applyAlignment="1">
      <alignment horizontal="center" vertical="center"/>
    </xf>
    <xf numFmtId="4" fontId="9" fillId="4" borderId="3" xfId="1" applyNumberFormat="1" applyFont="1" applyFill="1" applyBorder="1" applyAlignment="1">
      <alignment horizontal="right" vertical="center"/>
    </xf>
    <xf numFmtId="14" fontId="7" fillId="4" borderId="9" xfId="1" applyNumberFormat="1" applyFont="1" applyFill="1" applyBorder="1" applyAlignment="1">
      <alignment vertical="center"/>
    </xf>
    <xf numFmtId="3" fontId="7" fillId="4" borderId="6" xfId="1" applyNumberFormat="1" applyFont="1" applyFill="1" applyBorder="1" applyAlignment="1">
      <alignment vertical="center"/>
    </xf>
    <xf numFmtId="14" fontId="7" fillId="4" borderId="4" xfId="1" applyNumberFormat="1" applyFont="1" applyFill="1" applyBorder="1" applyAlignment="1">
      <alignment vertical="center"/>
    </xf>
    <xf numFmtId="3" fontId="7" fillId="4" borderId="3" xfId="1" applyNumberFormat="1" applyFont="1" applyFill="1" applyBorder="1" applyAlignment="1">
      <alignment vertical="center"/>
    </xf>
    <xf numFmtId="14" fontId="9" fillId="4" borderId="4" xfId="1" applyNumberFormat="1" applyFont="1" applyFill="1" applyBorder="1" applyAlignment="1">
      <alignment vertical="center"/>
    </xf>
    <xf numFmtId="14" fontId="5" fillId="4" borderId="7" xfId="1" applyNumberFormat="1" applyFont="1" applyFill="1" applyBorder="1" applyAlignment="1">
      <alignment vertical="center"/>
    </xf>
    <xf numFmtId="3" fontId="5" fillId="4" borderId="8" xfId="1" applyNumberFormat="1" applyFont="1" applyFill="1" applyBorder="1" applyAlignment="1">
      <alignment vertical="center"/>
    </xf>
    <xf numFmtId="4" fontId="7" fillId="4" borderId="5" xfId="1" applyNumberFormat="1" applyFont="1" applyFill="1" applyBorder="1" applyAlignment="1">
      <alignment vertical="center"/>
    </xf>
    <xf numFmtId="14" fontId="5" fillId="8" borderId="3" xfId="1" applyNumberFormat="1" applyFont="1" applyFill="1" applyBorder="1" applyAlignment="1">
      <alignment horizontal="center" vertical="center" wrapText="1"/>
    </xf>
    <xf numFmtId="0" fontId="2" fillId="4" borderId="0" xfId="1" applyFill="1"/>
    <xf numFmtId="164" fontId="6" fillId="3" borderId="15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/>
    </xf>
    <xf numFmtId="4" fontId="9" fillId="4" borderId="6" xfId="1" applyNumberFormat="1" applyFont="1" applyFill="1" applyBorder="1" applyAlignment="1">
      <alignment horizontal="right" vertical="center"/>
    </xf>
    <xf numFmtId="4" fontId="5" fillId="4" borderId="3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vertical="center"/>
    </xf>
    <xf numFmtId="14" fontId="7" fillId="8" borderId="9" xfId="1" applyNumberFormat="1" applyFont="1" applyFill="1" applyBorder="1" applyAlignment="1">
      <alignment vertical="center"/>
    </xf>
    <xf numFmtId="14" fontId="7" fillId="8" borderId="4" xfId="1" applyNumberFormat="1" applyFont="1" applyFill="1" applyBorder="1" applyAlignment="1">
      <alignment vertical="center"/>
    </xf>
    <xf numFmtId="10" fontId="8" fillId="8" borderId="3" xfId="1" applyNumberFormat="1" applyFont="1" applyFill="1" applyBorder="1" applyAlignment="1">
      <alignment horizontal="center" vertical="center"/>
    </xf>
    <xf numFmtId="10" fontId="7" fillId="8" borderId="3" xfId="1" applyNumberFormat="1" applyFont="1" applyFill="1" applyBorder="1" applyAlignment="1">
      <alignment vertical="center"/>
    </xf>
    <xf numFmtId="10" fontId="7" fillId="8" borderId="3" xfId="1" applyNumberFormat="1" applyFont="1" applyFill="1" applyBorder="1" applyAlignment="1">
      <alignment horizontal="center" vertical="center"/>
    </xf>
    <xf numFmtId="4" fontId="7" fillId="8" borderId="3" xfId="1" applyNumberFormat="1" applyFont="1" applyFill="1" applyBorder="1" applyAlignment="1">
      <alignment horizontal="center" vertical="center"/>
    </xf>
    <xf numFmtId="3" fontId="7" fillId="8" borderId="3" xfId="1" applyNumberFormat="1" applyFont="1" applyFill="1" applyBorder="1" applyAlignment="1">
      <alignment vertical="center"/>
    </xf>
    <xf numFmtId="4" fontId="9" fillId="8" borderId="3" xfId="1" applyNumberFormat="1" applyFont="1" applyFill="1" applyBorder="1" applyAlignment="1">
      <alignment horizontal="right" vertical="center"/>
    </xf>
    <xf numFmtId="14" fontId="9" fillId="8" borderId="4" xfId="1" applyNumberFormat="1" applyFont="1" applyFill="1" applyBorder="1" applyAlignment="1">
      <alignment vertical="center"/>
    </xf>
    <xf numFmtId="14" fontId="13" fillId="8" borderId="4" xfId="1" applyNumberFormat="1" applyFont="1" applyFill="1" applyBorder="1" applyAlignment="1">
      <alignment vertical="center"/>
    </xf>
    <xf numFmtId="4" fontId="9" fillId="8" borderId="3" xfId="1" applyNumberFormat="1" applyFont="1" applyFill="1" applyBorder="1" applyAlignment="1">
      <alignment horizontal="center" vertical="center"/>
    </xf>
    <xf numFmtId="4" fontId="5" fillId="8" borderId="2" xfId="1" applyNumberFormat="1" applyFont="1" applyFill="1" applyBorder="1" applyAlignment="1">
      <alignment horizontal="center" vertical="center"/>
    </xf>
    <xf numFmtId="3" fontId="5" fillId="8" borderId="2" xfId="1" applyNumberFormat="1" applyFont="1" applyFill="1" applyBorder="1" applyAlignment="1">
      <alignment vertical="center"/>
    </xf>
    <xf numFmtId="4" fontId="5" fillId="8" borderId="3" xfId="1" applyNumberFormat="1" applyFont="1" applyFill="1" applyBorder="1" applyAlignment="1">
      <alignment horizontal="center" vertical="center"/>
    </xf>
    <xf numFmtId="14" fontId="5" fillId="8" borderId="7" xfId="1" applyNumberFormat="1" applyFont="1" applyFill="1" applyBorder="1" applyAlignment="1">
      <alignment vertical="center"/>
    </xf>
    <xf numFmtId="3" fontId="13" fillId="8" borderId="3" xfId="1" applyNumberFormat="1" applyFont="1" applyFill="1" applyBorder="1" applyAlignment="1">
      <alignment vertical="center"/>
    </xf>
    <xf numFmtId="10" fontId="8" fillId="8" borderId="6" xfId="1" applyNumberFormat="1" applyFont="1" applyFill="1" applyBorder="1" applyAlignment="1">
      <alignment horizontal="center" vertical="center"/>
    </xf>
    <xf numFmtId="10" fontId="7" fillId="8" borderId="6" xfId="1" applyNumberFormat="1" applyFont="1" applyFill="1" applyBorder="1" applyAlignment="1">
      <alignment vertical="center"/>
    </xf>
    <xf numFmtId="10" fontId="7" fillId="8" borderId="6" xfId="1" applyNumberFormat="1" applyFont="1" applyFill="1" applyBorder="1" applyAlignment="1">
      <alignment horizontal="center" vertical="center"/>
    </xf>
    <xf numFmtId="4" fontId="7" fillId="8" borderId="6" xfId="1" applyNumberFormat="1" applyFont="1" applyFill="1" applyBorder="1" applyAlignment="1">
      <alignment horizontal="center" vertical="center"/>
    </xf>
    <xf numFmtId="3" fontId="7" fillId="8" borderId="6" xfId="1" applyNumberFormat="1" applyFont="1" applyFill="1" applyBorder="1" applyAlignment="1">
      <alignment vertical="center"/>
    </xf>
    <xf numFmtId="4" fontId="7" fillId="8" borderId="10" xfId="1" applyNumberFormat="1" applyFont="1" applyFill="1" applyBorder="1" applyAlignment="1">
      <alignment vertical="center"/>
    </xf>
    <xf numFmtId="4" fontId="7" fillId="8" borderId="5" xfId="1" applyNumberFormat="1" applyFont="1" applyFill="1" applyBorder="1" applyAlignment="1">
      <alignment vertical="center"/>
    </xf>
    <xf numFmtId="4" fontId="5" fillId="8" borderId="8" xfId="1" applyNumberFormat="1" applyFont="1" applyFill="1" applyBorder="1" applyAlignment="1">
      <alignment horizontal="center" vertical="center"/>
    </xf>
    <xf numFmtId="3" fontId="5" fillId="8" borderId="8" xfId="1" applyNumberFormat="1" applyFont="1" applyFill="1" applyBorder="1" applyAlignment="1">
      <alignment vertical="center"/>
    </xf>
    <xf numFmtId="4" fontId="11" fillId="8" borderId="8" xfId="1" applyNumberFormat="1" applyFont="1" applyFill="1" applyBorder="1" applyAlignment="1">
      <alignment horizontal="right" vertical="center"/>
    </xf>
    <xf numFmtId="4" fontId="9" fillId="8" borderId="6" xfId="1" applyNumberFormat="1" applyFont="1" applyFill="1" applyBorder="1" applyAlignment="1">
      <alignment horizontal="right" vertical="center"/>
    </xf>
    <xf numFmtId="10" fontId="10" fillId="8" borderId="8" xfId="1" applyNumberFormat="1" applyFont="1" applyFill="1" applyBorder="1" applyAlignment="1">
      <alignment horizontal="center" vertical="center"/>
    </xf>
    <xf numFmtId="10" fontId="5" fillId="8" borderId="8" xfId="1" applyNumberFormat="1" applyFont="1" applyFill="1" applyBorder="1" applyAlignment="1">
      <alignment vertical="center"/>
    </xf>
    <xf numFmtId="10" fontId="5" fillId="8" borderId="8" xfId="1" applyNumberFormat="1" applyFont="1" applyFill="1" applyBorder="1" applyAlignment="1">
      <alignment horizontal="center" vertical="center"/>
    </xf>
    <xf numFmtId="4" fontId="5" fillId="8" borderId="11" xfId="1" applyNumberFormat="1" applyFont="1" applyFill="1" applyBorder="1" applyAlignment="1">
      <alignment vertical="center"/>
    </xf>
    <xf numFmtId="4" fontId="11" fillId="8" borderId="3" xfId="1" applyNumberFormat="1" applyFont="1" applyFill="1" applyBorder="1" applyAlignment="1">
      <alignment horizontal="right" vertical="center"/>
    </xf>
    <xf numFmtId="14" fontId="7" fillId="8" borderId="19" xfId="1" applyNumberFormat="1" applyFont="1" applyFill="1" applyBorder="1" applyAlignment="1">
      <alignment vertical="center"/>
    </xf>
    <xf numFmtId="14" fontId="7" fillId="8" borderId="20" xfId="1" applyNumberFormat="1" applyFont="1" applyFill="1" applyBorder="1" applyAlignment="1">
      <alignment vertical="center"/>
    </xf>
    <xf numFmtId="14" fontId="9" fillId="8" borderId="20" xfId="1" applyNumberFormat="1" applyFont="1" applyFill="1" applyBorder="1" applyAlignment="1">
      <alignment vertical="center"/>
    </xf>
    <xf numFmtId="14" fontId="13" fillId="8" borderId="20" xfId="1" applyNumberFormat="1" applyFont="1" applyFill="1" applyBorder="1" applyAlignment="1">
      <alignment vertical="center"/>
    </xf>
    <xf numFmtId="14" fontId="5" fillId="8" borderId="21" xfId="1" applyNumberFormat="1" applyFont="1" applyFill="1" applyBorder="1" applyAlignment="1">
      <alignment vertical="center"/>
    </xf>
    <xf numFmtId="10" fontId="8" fillId="8" borderId="4" xfId="1" applyNumberFormat="1" applyFont="1" applyFill="1" applyBorder="1" applyAlignment="1">
      <alignment horizontal="center" vertical="center"/>
    </xf>
    <xf numFmtId="10" fontId="10" fillId="8" borderId="7" xfId="1" applyNumberFormat="1" applyFont="1" applyFill="1" applyBorder="1" applyAlignment="1">
      <alignment horizontal="center" vertical="center"/>
    </xf>
    <xf numFmtId="4" fontId="7" fillId="8" borderId="22" xfId="1" applyNumberFormat="1" applyFont="1" applyFill="1" applyBorder="1" applyAlignment="1">
      <alignment vertical="center"/>
    </xf>
    <xf numFmtId="4" fontId="9" fillId="8" borderId="6" xfId="1" applyNumberFormat="1" applyFont="1" applyFill="1" applyBorder="1" applyAlignment="1">
      <alignment horizontal="center" vertical="center"/>
    </xf>
    <xf numFmtId="14" fontId="5" fillId="8" borderId="17" xfId="1" applyNumberFormat="1" applyFont="1" applyFill="1" applyBorder="1" applyAlignment="1">
      <alignment vertical="center"/>
    </xf>
    <xf numFmtId="4" fontId="11" fillId="4" borderId="3" xfId="1" applyNumberFormat="1" applyFont="1" applyFill="1" applyBorder="1" applyAlignment="1">
      <alignment horizontal="right" vertical="center"/>
    </xf>
    <xf numFmtId="4" fontId="11" fillId="8" borderId="2" xfId="1" applyNumberFormat="1" applyFont="1" applyFill="1" applyBorder="1" applyAlignment="1">
      <alignment horizontal="right" vertical="center"/>
    </xf>
    <xf numFmtId="4" fontId="14" fillId="0" borderId="0" xfId="1" applyNumberFormat="1" applyFont="1"/>
    <xf numFmtId="10" fontId="7" fillId="4" borderId="6" xfId="1" applyNumberFormat="1" applyFont="1" applyFill="1" applyBorder="1" applyAlignment="1">
      <alignment horizontal="center" vertical="center"/>
    </xf>
    <xf numFmtId="4" fontId="7" fillId="4" borderId="10" xfId="1" applyNumberFormat="1" applyFont="1" applyFill="1" applyBorder="1" applyAlignment="1">
      <alignment vertical="center"/>
    </xf>
    <xf numFmtId="10" fontId="7" fillId="4" borderId="3" xfId="1" applyNumberFormat="1" applyFont="1" applyFill="1" applyBorder="1" applyAlignment="1">
      <alignment horizontal="center" vertical="center"/>
    </xf>
    <xf numFmtId="14" fontId="13" fillId="4" borderId="4" xfId="1" applyNumberFormat="1" applyFont="1" applyFill="1" applyBorder="1" applyAlignment="1">
      <alignment vertical="center"/>
    </xf>
    <xf numFmtId="3" fontId="13" fillId="4" borderId="3" xfId="1" applyNumberFormat="1" applyFont="1" applyFill="1" applyBorder="1" applyAlignment="1">
      <alignment vertical="center"/>
    </xf>
    <xf numFmtId="14" fontId="5" fillId="4" borderId="17" xfId="1" applyNumberFormat="1" applyFont="1" applyFill="1" applyBorder="1" applyAlignment="1">
      <alignment vertical="center"/>
    </xf>
    <xf numFmtId="10" fontId="10" fillId="4" borderId="2" xfId="1" applyNumberFormat="1" applyFont="1" applyFill="1" applyBorder="1" applyAlignment="1">
      <alignment horizontal="center" vertical="center"/>
    </xf>
    <xf numFmtId="10" fontId="5" fillId="4" borderId="2" xfId="1" applyNumberFormat="1" applyFont="1" applyFill="1" applyBorder="1" applyAlignment="1">
      <alignment vertical="center"/>
    </xf>
    <xf numFmtId="10" fontId="5" fillId="4" borderId="2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right" vertical="center"/>
    </xf>
    <xf numFmtId="4" fontId="5" fillId="4" borderId="18" xfId="1" applyNumberFormat="1" applyFont="1" applyFill="1" applyBorder="1" applyAlignment="1">
      <alignment vertical="center"/>
    </xf>
    <xf numFmtId="10" fontId="10" fillId="8" borderId="2" xfId="1" applyNumberFormat="1" applyFont="1" applyFill="1" applyBorder="1" applyAlignment="1">
      <alignment horizontal="center" vertical="center"/>
    </xf>
    <xf numFmtId="10" fontId="5" fillId="8" borderId="2" xfId="1" applyNumberFormat="1" applyFont="1" applyFill="1" applyBorder="1" applyAlignment="1">
      <alignment vertical="center"/>
    </xf>
    <xf numFmtId="10" fontId="5" fillId="8" borderId="2" xfId="1" applyNumberFormat="1" applyFont="1" applyFill="1" applyBorder="1" applyAlignment="1">
      <alignment horizontal="center" vertical="center"/>
    </xf>
    <xf numFmtId="4" fontId="5" fillId="8" borderId="18" xfId="1" applyNumberFormat="1" applyFont="1" applyFill="1" applyBorder="1" applyAlignment="1">
      <alignment vertical="center"/>
    </xf>
    <xf numFmtId="14" fontId="7" fillId="4" borderId="19" xfId="1" applyNumberFormat="1" applyFont="1" applyFill="1" applyBorder="1" applyAlignment="1">
      <alignment vertical="center"/>
    </xf>
    <xf numFmtId="14" fontId="7" fillId="4" borderId="20" xfId="1" applyNumberFormat="1" applyFont="1" applyFill="1" applyBorder="1" applyAlignment="1">
      <alignment vertical="center"/>
    </xf>
    <xf numFmtId="14" fontId="9" fillId="4" borderId="20" xfId="1" applyNumberFormat="1" applyFont="1" applyFill="1" applyBorder="1" applyAlignment="1">
      <alignment vertical="center"/>
    </xf>
    <xf numFmtId="14" fontId="13" fillId="4" borderId="20" xfId="1" applyNumberFormat="1" applyFont="1" applyFill="1" applyBorder="1" applyAlignment="1">
      <alignment vertical="center"/>
    </xf>
    <xf numFmtId="3" fontId="13" fillId="4" borderId="2" xfId="1" applyNumberFormat="1" applyFont="1" applyFill="1" applyBorder="1" applyAlignment="1">
      <alignment vertical="center"/>
    </xf>
    <xf numFmtId="14" fontId="5" fillId="4" borderId="23" xfId="1" applyNumberFormat="1" applyFont="1" applyFill="1" applyBorder="1" applyAlignment="1">
      <alignment vertical="center"/>
    </xf>
    <xf numFmtId="14" fontId="13" fillId="4" borderId="17" xfId="1" applyNumberFormat="1" applyFont="1" applyFill="1" applyBorder="1" applyAlignment="1">
      <alignment vertical="center"/>
    </xf>
    <xf numFmtId="14" fontId="9" fillId="4" borderId="17" xfId="1" applyNumberFormat="1" applyFont="1" applyFill="1" applyBorder="1" applyAlignment="1">
      <alignment vertical="center"/>
    </xf>
    <xf numFmtId="10" fontId="10" fillId="4" borderId="8" xfId="1" applyNumberFormat="1" applyFont="1" applyFill="1" applyBorder="1" applyAlignment="1">
      <alignment horizontal="center" vertical="center"/>
    </xf>
    <xf numFmtId="10" fontId="5" fillId="4" borderId="8" xfId="1" applyNumberFormat="1" applyFont="1" applyFill="1" applyBorder="1" applyAlignment="1">
      <alignment vertical="center"/>
    </xf>
    <xf numFmtId="10" fontId="5" fillId="4" borderId="8" xfId="1" applyNumberFormat="1" applyFont="1" applyFill="1" applyBorder="1" applyAlignment="1">
      <alignment horizontal="center" vertical="center"/>
    </xf>
    <xf numFmtId="4" fontId="5" fillId="4" borderId="11" xfId="1" applyNumberFormat="1" applyFont="1" applyFill="1" applyBorder="1" applyAlignment="1">
      <alignment vertical="center"/>
    </xf>
    <xf numFmtId="4" fontId="11" fillId="3" borderId="6" xfId="1" applyNumberFormat="1" applyFont="1" applyFill="1" applyBorder="1" applyAlignment="1">
      <alignment horizontal="center" vertical="center"/>
    </xf>
    <xf numFmtId="4" fontId="11" fillId="4" borderId="8" xfId="1" applyNumberFormat="1" applyFont="1" applyFill="1" applyBorder="1" applyAlignment="1">
      <alignment horizontal="right" vertical="center"/>
    </xf>
    <xf numFmtId="0" fontId="1" fillId="0" borderId="0" xfId="1" applyFont="1"/>
    <xf numFmtId="0" fontId="0" fillId="4" borderId="0" xfId="0" applyFill="1"/>
    <xf numFmtId="14" fontId="7" fillId="8" borderId="7" xfId="1" applyNumberFormat="1" applyFont="1" applyFill="1" applyBorder="1" applyAlignment="1">
      <alignment vertical="center"/>
    </xf>
    <xf numFmtId="10" fontId="7" fillId="8" borderId="8" xfId="1" applyNumberFormat="1" applyFont="1" applyFill="1" applyBorder="1" applyAlignment="1">
      <alignment horizontal="center" vertical="center"/>
    </xf>
    <xf numFmtId="4" fontId="7" fillId="8" borderId="8" xfId="1" applyNumberFormat="1" applyFont="1" applyFill="1" applyBorder="1" applyAlignment="1">
      <alignment horizontal="center" vertical="center"/>
    </xf>
    <xf numFmtId="4" fontId="9" fillId="8" borderId="8" xfId="1" applyNumberFormat="1" applyFont="1" applyFill="1" applyBorder="1" applyAlignment="1">
      <alignment horizontal="right" vertical="center"/>
    </xf>
    <xf numFmtId="3" fontId="7" fillId="8" borderId="8" xfId="1" applyNumberFormat="1" applyFont="1" applyFill="1" applyBorder="1" applyAlignment="1">
      <alignment vertical="center"/>
    </xf>
    <xf numFmtId="4" fontId="7" fillId="8" borderId="11" xfId="1" applyNumberFormat="1" applyFont="1" applyFill="1" applyBorder="1" applyAlignment="1">
      <alignment vertical="center"/>
    </xf>
    <xf numFmtId="14" fontId="7" fillId="8" borderId="4" xfId="1" applyNumberFormat="1" applyFont="1" applyFill="1" applyBorder="1" applyAlignment="1">
      <alignment horizontal="right" vertical="center"/>
    </xf>
    <xf numFmtId="10" fontId="10" fillId="8" borderId="3" xfId="1" applyNumberFormat="1" applyFont="1" applyFill="1" applyBorder="1" applyAlignment="1">
      <alignment horizontal="center" vertical="center"/>
    </xf>
    <xf numFmtId="10" fontId="7" fillId="8" borderId="8" xfId="1" applyNumberFormat="1" applyFont="1" applyFill="1" applyBorder="1" applyAlignment="1">
      <alignment vertical="center"/>
    </xf>
    <xf numFmtId="10" fontId="10" fillId="0" borderId="30" xfId="1" applyNumberFormat="1" applyFont="1" applyBorder="1" applyAlignment="1">
      <alignment horizontal="center" vertical="center"/>
    </xf>
    <xf numFmtId="10" fontId="7" fillId="0" borderId="30" xfId="1" applyNumberFormat="1" applyFont="1" applyBorder="1" applyAlignment="1">
      <alignment vertical="center"/>
    </xf>
    <xf numFmtId="10" fontId="10" fillId="0" borderId="3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vertical="center"/>
    </xf>
    <xf numFmtId="10" fontId="7" fillId="0" borderId="31" xfId="1" applyNumberFormat="1" applyFont="1" applyBorder="1" applyAlignment="1">
      <alignment vertical="center"/>
    </xf>
    <xf numFmtId="10" fontId="10" fillId="0" borderId="31" xfId="1" applyNumberFormat="1" applyFont="1" applyBorder="1" applyAlignment="1">
      <alignment horizontal="center" vertical="center"/>
    </xf>
    <xf numFmtId="4" fontId="7" fillId="0" borderId="30" xfId="1" applyNumberFormat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31" xfId="1" applyNumberFormat="1" applyFont="1" applyBorder="1" applyAlignment="1">
      <alignment horizontal="center" vertical="center"/>
    </xf>
    <xf numFmtId="4" fontId="7" fillId="8" borderId="30" xfId="1" applyNumberFormat="1" applyFont="1" applyFill="1" applyBorder="1" applyAlignment="1">
      <alignment horizontal="center" vertical="center"/>
    </xf>
    <xf numFmtId="10" fontId="7" fillId="4" borderId="2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1" fillId="8" borderId="3" xfId="1" applyNumberFormat="1" applyFont="1" applyFill="1" applyBorder="1" applyAlignment="1">
      <alignment horizontal="center" vertical="center"/>
    </xf>
    <xf numFmtId="164" fontId="10" fillId="0" borderId="24" xfId="1" applyNumberFormat="1" applyFont="1" applyBorder="1" applyAlignment="1">
      <alignment horizontal="left" vertical="center" wrapText="1"/>
    </xf>
    <xf numFmtId="164" fontId="10" fillId="0" borderId="25" xfId="1" applyNumberFormat="1" applyFont="1" applyBorder="1" applyAlignment="1">
      <alignment horizontal="left" vertical="center" wrapText="1"/>
    </xf>
    <xf numFmtId="164" fontId="10" fillId="0" borderId="26" xfId="1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0" fontId="10" fillId="0" borderId="24" xfId="1" applyNumberFormat="1" applyFont="1" applyBorder="1" applyAlignment="1">
      <alignment horizontal="center" vertical="center" wrapText="1"/>
    </xf>
    <xf numFmtId="10" fontId="10" fillId="0" borderId="25" xfId="1" applyNumberFormat="1" applyFont="1" applyBorder="1" applyAlignment="1">
      <alignment horizontal="center" vertical="center" wrapText="1"/>
    </xf>
    <xf numFmtId="10" fontId="10" fillId="0" borderId="26" xfId="1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Border="1" applyAlignment="1">
      <alignment horizontal="left" vertical="center"/>
    </xf>
    <xf numFmtId="3" fontId="5" fillId="0" borderId="3" xfId="1" applyNumberFormat="1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left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10" fontId="5" fillId="0" borderId="3" xfId="2" applyNumberFormat="1" applyFont="1" applyFill="1" applyBorder="1" applyAlignment="1">
      <alignment horizontal="center" vertical="center"/>
    </xf>
    <xf numFmtId="164" fontId="10" fillId="5" borderId="3" xfId="1" applyNumberFormat="1" applyFont="1" applyFill="1" applyBorder="1" applyAlignment="1">
      <alignment horizontal="left" vertical="center"/>
    </xf>
    <xf numFmtId="10" fontId="5" fillId="5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Border="1" applyAlignment="1">
      <alignment vertical="center" wrapText="1"/>
    </xf>
    <xf numFmtId="14" fontId="5" fillId="4" borderId="3" xfId="1" applyNumberFormat="1" applyFont="1" applyFill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164" fontId="10" fillId="8" borderId="3" xfId="1" applyNumberFormat="1" applyFont="1" applyFill="1" applyBorder="1" applyAlignment="1">
      <alignment vertical="center" wrapText="1"/>
    </xf>
    <xf numFmtId="14" fontId="12" fillId="8" borderId="12" xfId="1" applyNumberFormat="1" applyFont="1" applyFill="1" applyBorder="1" applyAlignment="1">
      <alignment horizontal="left" vertical="center" wrapText="1"/>
    </xf>
    <xf numFmtId="14" fontId="12" fillId="8" borderId="13" xfId="1" applyNumberFormat="1" applyFont="1" applyFill="1" applyBorder="1" applyAlignment="1">
      <alignment horizontal="left" vertical="center" wrapText="1"/>
    </xf>
    <xf numFmtId="14" fontId="12" fillId="8" borderId="14" xfId="1" applyNumberFormat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4" fontId="5" fillId="0" borderId="3" xfId="1" applyNumberFormat="1" applyFont="1" applyBorder="1" applyAlignment="1">
      <alignment horizontal="left" vertical="center" wrapText="1"/>
    </xf>
    <xf numFmtId="14" fontId="5" fillId="7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114300</xdr:rowOff>
    </xdr:from>
    <xdr:to>
      <xdr:col>9</xdr:col>
      <xdr:colOff>1038225</xdr:colOff>
      <xdr:row>0</xdr:row>
      <xdr:rowOff>514350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05725" y="114300"/>
          <a:ext cx="3114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l-PL" sz="1400" b="1"/>
            <a:t>Załącznik nr 1a do SWZ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6"/>
  <sheetViews>
    <sheetView tabSelected="1" workbookViewId="0">
      <selection activeCell="H7" sqref="H7"/>
    </sheetView>
  </sheetViews>
  <sheetFormatPr defaultRowHeight="13.8"/>
  <cols>
    <col min="2" max="2" width="18.19921875" customWidth="1"/>
    <col min="3" max="3" width="15.69921875" customWidth="1"/>
    <col min="6" max="6" width="15.19921875" customWidth="1"/>
    <col min="7" max="7" width="19.59765625" customWidth="1"/>
    <col min="8" max="8" width="17.5" customWidth="1"/>
    <col min="9" max="9" width="15" customWidth="1"/>
    <col min="10" max="10" width="16.69921875" customWidth="1"/>
    <col min="11" max="11" width="13.59765625" customWidth="1"/>
    <col min="12" max="12" width="10.8984375" customWidth="1"/>
  </cols>
  <sheetData>
    <row r="1" spans="1:13" ht="42.75" customHeight="1"/>
    <row r="2" spans="1:13" ht="15.6">
      <c r="A2" s="143" t="s">
        <v>0</v>
      </c>
      <c r="B2" s="143"/>
      <c r="C2" s="143"/>
      <c r="D2" s="143"/>
      <c r="E2" s="143"/>
      <c r="F2" s="143"/>
      <c r="G2" s="143"/>
      <c r="H2" s="1"/>
      <c r="I2" s="1"/>
      <c r="J2" s="1"/>
      <c r="K2" s="1"/>
      <c r="L2" s="1"/>
      <c r="M2" s="1"/>
    </row>
    <row r="3" spans="1:13" ht="15.6">
      <c r="A3" s="144" t="s">
        <v>1</v>
      </c>
      <c r="B3" s="144"/>
      <c r="C3" s="144"/>
      <c r="D3" s="145">
        <v>3000000</v>
      </c>
      <c r="E3" s="145"/>
      <c r="F3" s="145"/>
      <c r="G3" s="145"/>
      <c r="H3" s="1"/>
      <c r="I3" s="1"/>
      <c r="J3" s="1"/>
      <c r="K3" s="1"/>
      <c r="L3" s="1"/>
      <c r="M3" s="1"/>
    </row>
    <row r="4" spans="1:13" ht="15.6">
      <c r="A4" s="146" t="s">
        <v>33</v>
      </c>
      <c r="B4" s="146"/>
      <c r="C4" s="146"/>
      <c r="D4" s="147" t="s">
        <v>41</v>
      </c>
      <c r="E4" s="147"/>
      <c r="F4" s="147"/>
      <c r="G4" s="147"/>
      <c r="H4" s="1"/>
      <c r="I4" s="1"/>
      <c r="J4" s="1"/>
      <c r="K4" s="1"/>
      <c r="L4" s="1"/>
      <c r="M4" s="1"/>
    </row>
    <row r="5" spans="1:13" ht="15.6">
      <c r="A5" s="146"/>
      <c r="B5" s="146"/>
      <c r="C5" s="146"/>
      <c r="D5" s="148"/>
      <c r="E5" s="148"/>
      <c r="F5" s="148"/>
      <c r="G5" s="148"/>
      <c r="H5" s="1"/>
      <c r="I5" s="1"/>
      <c r="J5" s="1"/>
      <c r="K5" s="1"/>
      <c r="L5" s="1"/>
      <c r="M5" s="1"/>
    </row>
    <row r="6" spans="1:13" ht="15.6">
      <c r="A6" s="149" t="s">
        <v>2</v>
      </c>
      <c r="B6" s="149"/>
      <c r="C6" s="149"/>
      <c r="D6" s="150"/>
      <c r="E6" s="150"/>
      <c r="F6" s="150"/>
      <c r="G6" s="150"/>
      <c r="H6" s="1"/>
      <c r="I6" s="1"/>
      <c r="J6" s="1"/>
      <c r="K6" s="1"/>
      <c r="L6" s="1"/>
      <c r="M6" s="1"/>
    </row>
    <row r="7" spans="1:13" ht="93.75" customHeight="1">
      <c r="A7" s="131" t="s">
        <v>3</v>
      </c>
      <c r="B7" s="132"/>
      <c r="C7" s="133"/>
      <c r="D7" s="137" t="s">
        <v>35</v>
      </c>
      <c r="E7" s="138"/>
      <c r="F7" s="138"/>
      <c r="G7" s="139"/>
      <c r="H7" s="1"/>
      <c r="I7" s="1"/>
      <c r="J7" s="1"/>
      <c r="K7" s="1"/>
      <c r="L7" s="1"/>
      <c r="M7" s="1"/>
    </row>
    <row r="8" spans="1:13" ht="14.4">
      <c r="A8" s="134"/>
      <c r="B8" s="135"/>
      <c r="C8" s="136"/>
      <c r="D8" s="140"/>
      <c r="E8" s="141"/>
      <c r="F8" s="141"/>
      <c r="G8" s="142"/>
      <c r="H8" s="1"/>
      <c r="I8" s="1"/>
      <c r="J8" s="1"/>
      <c r="K8" s="1"/>
      <c r="L8" s="1"/>
      <c r="M8" s="1"/>
    </row>
    <row r="9" spans="1:13" ht="15.6">
      <c r="A9" s="151" t="s">
        <v>4</v>
      </c>
      <c r="B9" s="151"/>
      <c r="C9" s="151"/>
      <c r="D9" s="152">
        <v>45260</v>
      </c>
      <c r="E9" s="152"/>
      <c r="F9" s="152"/>
      <c r="G9" s="152"/>
      <c r="H9" s="1"/>
      <c r="I9" s="1"/>
      <c r="J9" s="1"/>
      <c r="K9" s="1"/>
      <c r="L9" s="1"/>
      <c r="M9" s="1"/>
    </row>
    <row r="10" spans="1:13" ht="15.6">
      <c r="A10" s="151" t="s">
        <v>5</v>
      </c>
      <c r="B10" s="151"/>
      <c r="C10" s="151"/>
      <c r="D10" s="153" t="s">
        <v>6</v>
      </c>
      <c r="E10" s="153"/>
      <c r="F10" s="153"/>
      <c r="G10" s="153"/>
      <c r="H10" s="1"/>
      <c r="I10" s="1"/>
      <c r="J10" s="1"/>
      <c r="K10" s="1"/>
      <c r="L10" s="1"/>
      <c r="M10" s="1"/>
    </row>
    <row r="11" spans="1:13" ht="86.25" customHeight="1">
      <c r="A11" s="154" t="s">
        <v>7</v>
      </c>
      <c r="B11" s="154"/>
      <c r="C11" s="154"/>
      <c r="D11" s="24" t="s">
        <v>43</v>
      </c>
      <c r="E11" s="155" t="s">
        <v>42</v>
      </c>
      <c r="F11" s="156"/>
      <c r="G11" s="157"/>
      <c r="H11" s="25"/>
      <c r="I11" s="1"/>
      <c r="J11" s="1"/>
      <c r="K11" s="1"/>
      <c r="L11" s="1"/>
      <c r="M11" s="1"/>
    </row>
    <row r="12" spans="1:13" ht="15.6">
      <c r="A12" s="151" t="s">
        <v>7</v>
      </c>
      <c r="B12" s="151"/>
      <c r="C12" s="151"/>
      <c r="D12" s="160"/>
      <c r="E12" s="160"/>
      <c r="F12" s="160"/>
      <c r="G12" s="160"/>
      <c r="H12" s="1"/>
      <c r="I12" s="1"/>
      <c r="J12" s="1"/>
      <c r="K12" s="1"/>
      <c r="L12" s="1"/>
      <c r="M12" s="1"/>
    </row>
    <row r="13" spans="1:13" ht="15.6">
      <c r="A13" s="146" t="s">
        <v>32</v>
      </c>
      <c r="B13" s="146"/>
      <c r="C13" s="146"/>
      <c r="D13" s="161">
        <v>48943</v>
      </c>
      <c r="E13" s="161"/>
      <c r="F13" s="161"/>
      <c r="G13" s="161"/>
      <c r="H13" s="1"/>
      <c r="I13" s="1"/>
      <c r="J13" s="1"/>
      <c r="K13" s="1"/>
      <c r="L13" s="1"/>
      <c r="M13" s="1"/>
    </row>
    <row r="16" spans="1:13" ht="18.600000000000001" thickBot="1">
      <c r="A16" s="1"/>
      <c r="B16" s="162" t="s">
        <v>8</v>
      </c>
      <c r="C16" s="162"/>
      <c r="D16" s="162"/>
      <c r="E16" s="162"/>
      <c r="F16" s="162"/>
      <c r="G16" s="162"/>
      <c r="H16" s="162"/>
      <c r="I16" s="162"/>
      <c r="J16" s="162"/>
      <c r="K16" s="1"/>
      <c r="L16" s="2"/>
      <c r="M16" s="1"/>
    </row>
    <row r="17" spans="2:13" ht="78">
      <c r="B17" s="3" t="s">
        <v>9</v>
      </c>
      <c r="C17" s="4" t="s">
        <v>34</v>
      </c>
      <c r="D17" s="4" t="s">
        <v>10</v>
      </c>
      <c r="E17" s="4" t="s">
        <v>11</v>
      </c>
      <c r="F17" s="4" t="s">
        <v>12</v>
      </c>
      <c r="G17" s="4" t="s">
        <v>7</v>
      </c>
      <c r="H17" s="4" t="s">
        <v>13</v>
      </c>
      <c r="I17" s="4" t="s">
        <v>14</v>
      </c>
      <c r="J17" s="4" t="s">
        <v>15</v>
      </c>
      <c r="K17" s="1"/>
      <c r="L17" s="1"/>
      <c r="M17" s="1"/>
    </row>
    <row r="18" spans="2:13" ht="14.4">
      <c r="B18" s="158" t="s">
        <v>16</v>
      </c>
      <c r="C18" s="158" t="s">
        <v>17</v>
      </c>
      <c r="D18" s="158" t="s">
        <v>18</v>
      </c>
      <c r="E18" s="5" t="s">
        <v>19</v>
      </c>
      <c r="F18" s="158" t="s">
        <v>20</v>
      </c>
      <c r="G18" s="158" t="s">
        <v>21</v>
      </c>
      <c r="H18" s="158" t="s">
        <v>22</v>
      </c>
      <c r="I18" s="158" t="s">
        <v>23</v>
      </c>
      <c r="J18" s="27" t="s">
        <v>24</v>
      </c>
      <c r="K18" s="1"/>
      <c r="L18" s="1"/>
      <c r="M18" s="1"/>
    </row>
    <row r="19" spans="2:13" ht="21" thickBot="1">
      <c r="B19" s="159"/>
      <c r="C19" s="159"/>
      <c r="D19" s="159"/>
      <c r="E19" s="26" t="s">
        <v>25</v>
      </c>
      <c r="F19" s="159"/>
      <c r="G19" s="159"/>
      <c r="H19" s="159"/>
      <c r="I19" s="159"/>
      <c r="J19" s="28" t="s">
        <v>26</v>
      </c>
      <c r="K19" s="1"/>
      <c r="L19" s="1"/>
      <c r="M19" s="1"/>
    </row>
    <row r="20" spans="2:13" ht="15.6">
      <c r="B20" s="34">
        <v>45169</v>
      </c>
      <c r="C20" s="116">
        <v>6.9000000000000006E-2</v>
      </c>
      <c r="D20" s="36">
        <v>0</v>
      </c>
      <c r="E20" s="37">
        <f t="shared" ref="E20:E21" si="0">C20+D20</f>
        <v>6.9000000000000006E-2</v>
      </c>
      <c r="F20" s="105"/>
      <c r="G20" s="40"/>
      <c r="H20" s="38">
        <f>F20</f>
        <v>0</v>
      </c>
      <c r="I20" s="39">
        <v>31</v>
      </c>
      <c r="J20" s="54">
        <f>H20*E20*I20/366</f>
        <v>0</v>
      </c>
      <c r="K20" s="9">
        <f>SUM(J20:J24)</f>
        <v>34500</v>
      </c>
      <c r="L20" s="1" t="s">
        <v>45</v>
      </c>
      <c r="M20" s="1"/>
    </row>
    <row r="21" spans="2:13" ht="15.6">
      <c r="B21" s="115">
        <v>45199</v>
      </c>
      <c r="C21" s="116">
        <f t="shared" ref="C21" si="1">C20</f>
        <v>6.9000000000000006E-2</v>
      </c>
      <c r="D21" s="36">
        <f t="shared" ref="D21" si="2">D20</f>
        <v>0</v>
      </c>
      <c r="E21" s="37">
        <f t="shared" si="0"/>
        <v>6.9000000000000006E-2</v>
      </c>
      <c r="F21" s="38"/>
      <c r="G21" s="40"/>
      <c r="H21" s="38">
        <f t="shared" ref="H21" si="3">H20-G21</f>
        <v>0</v>
      </c>
      <c r="I21" s="39">
        <v>30</v>
      </c>
      <c r="J21" s="55">
        <f t="shared" ref="J21" si="4">H21*E21*I21/366</f>
        <v>0</v>
      </c>
      <c r="K21" s="9"/>
      <c r="L21" s="1"/>
      <c r="M21" s="1"/>
    </row>
    <row r="22" spans="2:13" ht="15.6">
      <c r="B22" s="115">
        <v>45230</v>
      </c>
      <c r="C22" s="116">
        <f>C21</f>
        <v>6.9000000000000006E-2</v>
      </c>
      <c r="D22" s="36">
        <f t="shared" ref="D22:D29" si="5">D21</f>
        <v>0</v>
      </c>
      <c r="E22" s="37">
        <f t="shared" ref="E22:E23" si="6">C22+D22</f>
        <v>6.9000000000000006E-2</v>
      </c>
      <c r="F22" s="38"/>
      <c r="G22" s="40"/>
      <c r="H22" s="38">
        <f t="shared" ref="H22" si="7">H21-G22</f>
        <v>0</v>
      </c>
      <c r="I22" s="39">
        <v>31</v>
      </c>
      <c r="J22" s="55">
        <f t="shared" ref="J22:J23" si="8">H22*E22*I22/366</f>
        <v>0</v>
      </c>
      <c r="K22" s="9"/>
      <c r="L22" s="1"/>
      <c r="M22" s="1"/>
    </row>
    <row r="23" spans="2:13" ht="15.6">
      <c r="B23" s="115">
        <v>45260</v>
      </c>
      <c r="C23" s="116">
        <f t="shared" ref="C23:C30" si="9">C22</f>
        <v>6.9000000000000006E-2</v>
      </c>
      <c r="D23" s="36">
        <f t="shared" si="5"/>
        <v>0</v>
      </c>
      <c r="E23" s="37">
        <f t="shared" si="6"/>
        <v>6.9000000000000006E-2</v>
      </c>
      <c r="F23" s="130">
        <v>3000000</v>
      </c>
      <c r="G23" s="40"/>
      <c r="H23" s="38">
        <f>F23</f>
        <v>3000000</v>
      </c>
      <c r="I23" s="39">
        <v>30</v>
      </c>
      <c r="J23" s="55">
        <f t="shared" si="8"/>
        <v>16967.2131147541</v>
      </c>
      <c r="K23" s="9"/>
      <c r="L23" s="1"/>
      <c r="M23" s="1"/>
    </row>
    <row r="24" spans="2:13" ht="16.2" thickBot="1">
      <c r="B24" s="109">
        <v>45291</v>
      </c>
      <c r="C24" s="60">
        <f t="shared" si="9"/>
        <v>6.9000000000000006E-2</v>
      </c>
      <c r="D24" s="117">
        <f t="shared" si="5"/>
        <v>0</v>
      </c>
      <c r="E24" s="110">
        <f t="shared" ref="E24" si="10">C24+D24</f>
        <v>6.9000000000000006E-2</v>
      </c>
      <c r="F24" s="111"/>
      <c r="G24" s="112"/>
      <c r="H24" s="111">
        <f t="shared" ref="H24:H29" si="11">H23-G24</f>
        <v>3000000</v>
      </c>
      <c r="I24" s="113">
        <v>31</v>
      </c>
      <c r="J24" s="114">
        <f t="shared" ref="J24" si="12">H24*E24*I24/366</f>
        <v>17532.786885245903</v>
      </c>
      <c r="K24" s="9"/>
      <c r="L24" s="1"/>
      <c r="M24" s="1"/>
    </row>
    <row r="25" spans="2:13" ht="15.6">
      <c r="B25" s="16">
        <v>45322</v>
      </c>
      <c r="C25" s="118">
        <f t="shared" si="9"/>
        <v>6.9000000000000006E-2</v>
      </c>
      <c r="D25" s="119">
        <f t="shared" si="5"/>
        <v>0</v>
      </c>
      <c r="E25" s="78">
        <f t="shared" ref="E25:E47" si="13">C25+D25</f>
        <v>6.9000000000000006E-2</v>
      </c>
      <c r="F25" s="13"/>
      <c r="G25" s="30"/>
      <c r="H25" s="124">
        <f t="shared" si="11"/>
        <v>3000000</v>
      </c>
      <c r="I25" s="17">
        <v>31</v>
      </c>
      <c r="J25" s="79">
        <f t="shared" ref="J25:J41" si="14">H25*E25*I25/365</f>
        <v>17580.821917808222</v>
      </c>
      <c r="K25" s="9">
        <f>SUM(J25:J42)</f>
        <v>207118.15068493155</v>
      </c>
      <c r="L25" s="1" t="s">
        <v>27</v>
      </c>
      <c r="M25" s="1"/>
    </row>
    <row r="26" spans="2:13" ht="15.6">
      <c r="B26" s="18">
        <v>45351</v>
      </c>
      <c r="C26" s="120">
        <f t="shared" si="9"/>
        <v>6.9000000000000006E-2</v>
      </c>
      <c r="D26" s="121">
        <f t="shared" si="5"/>
        <v>0</v>
      </c>
      <c r="E26" s="80">
        <f t="shared" si="13"/>
        <v>6.9000000000000006E-2</v>
      </c>
      <c r="F26" s="8"/>
      <c r="G26" s="15"/>
      <c r="H26" s="125">
        <f t="shared" si="11"/>
        <v>3000000</v>
      </c>
      <c r="I26" s="19">
        <v>29</v>
      </c>
      <c r="J26" s="23">
        <f t="shared" si="14"/>
        <v>16446.575342465756</v>
      </c>
      <c r="K26" s="9"/>
      <c r="L26" s="1"/>
      <c r="M26" s="1"/>
    </row>
    <row r="27" spans="2:13" ht="15.6">
      <c r="B27" s="18">
        <v>45380</v>
      </c>
      <c r="C27" s="120">
        <f t="shared" si="9"/>
        <v>6.9000000000000006E-2</v>
      </c>
      <c r="D27" s="121">
        <f t="shared" si="5"/>
        <v>0</v>
      </c>
      <c r="E27" s="80">
        <f t="shared" si="13"/>
        <v>6.9000000000000006E-2</v>
      </c>
      <c r="F27" s="8"/>
      <c r="G27" s="15"/>
      <c r="H27" s="125">
        <f t="shared" si="11"/>
        <v>3000000</v>
      </c>
      <c r="I27" s="19">
        <v>29</v>
      </c>
      <c r="J27" s="23">
        <f>H27*E27*I27/365</f>
        <v>16446.575342465756</v>
      </c>
      <c r="K27" s="1"/>
      <c r="L27" s="1"/>
      <c r="M27" s="1"/>
    </row>
    <row r="28" spans="2:13" ht="15.6">
      <c r="B28" s="18">
        <v>45381</v>
      </c>
      <c r="C28" s="120">
        <f t="shared" si="9"/>
        <v>6.9000000000000006E-2</v>
      </c>
      <c r="D28" s="121">
        <f t="shared" si="5"/>
        <v>0</v>
      </c>
      <c r="E28" s="80">
        <f t="shared" si="13"/>
        <v>6.9000000000000006E-2</v>
      </c>
      <c r="F28" s="8"/>
      <c r="G28" s="15"/>
      <c r="H28" s="125">
        <f t="shared" si="11"/>
        <v>3000000</v>
      </c>
      <c r="I28" s="19">
        <v>1</v>
      </c>
      <c r="J28" s="23">
        <f t="shared" si="14"/>
        <v>567.1232876712329</v>
      </c>
      <c r="K28" s="1"/>
      <c r="L28" s="1"/>
      <c r="M28" s="1"/>
    </row>
    <row r="29" spans="2:13" ht="15.6">
      <c r="B29" s="18">
        <v>45382</v>
      </c>
      <c r="C29" s="120">
        <f t="shared" si="9"/>
        <v>6.9000000000000006E-2</v>
      </c>
      <c r="D29" s="121">
        <f t="shared" si="5"/>
        <v>0</v>
      </c>
      <c r="E29" s="80">
        <f t="shared" si="13"/>
        <v>6.9000000000000006E-2</v>
      </c>
      <c r="F29" s="8"/>
      <c r="G29" s="15"/>
      <c r="H29" s="125">
        <f t="shared" si="11"/>
        <v>3000000</v>
      </c>
      <c r="I29" s="19">
        <v>1</v>
      </c>
      <c r="J29" s="23">
        <f t="shared" si="14"/>
        <v>567.1232876712329</v>
      </c>
      <c r="K29" s="1"/>
      <c r="L29" s="1"/>
      <c r="M29" s="1"/>
    </row>
    <row r="30" spans="2:13" ht="15.6">
      <c r="B30" s="18">
        <v>45412</v>
      </c>
      <c r="C30" s="120">
        <f t="shared" si="9"/>
        <v>6.9000000000000006E-2</v>
      </c>
      <c r="D30" s="121">
        <f t="shared" ref="D30:D48" si="15">D29</f>
        <v>0</v>
      </c>
      <c r="E30" s="80">
        <f t="shared" si="13"/>
        <v>6.9000000000000006E-2</v>
      </c>
      <c r="F30" s="8"/>
      <c r="G30" s="15"/>
      <c r="H30" s="125">
        <f t="shared" ref="H30:H43" si="16">H29-G30</f>
        <v>3000000</v>
      </c>
      <c r="I30" s="19">
        <v>30</v>
      </c>
      <c r="J30" s="23">
        <f t="shared" si="14"/>
        <v>17013.698630136987</v>
      </c>
      <c r="K30" s="1"/>
      <c r="L30" s="1"/>
      <c r="M30" s="1"/>
    </row>
    <row r="31" spans="2:13" ht="15.6">
      <c r="B31" s="81">
        <v>45443</v>
      </c>
      <c r="C31" s="120">
        <f t="shared" ref="C31:C48" si="17">C30</f>
        <v>6.9000000000000006E-2</v>
      </c>
      <c r="D31" s="121">
        <f t="shared" si="15"/>
        <v>0</v>
      </c>
      <c r="E31" s="80">
        <f t="shared" si="13"/>
        <v>6.9000000000000006E-2</v>
      </c>
      <c r="F31" s="14"/>
      <c r="G31" s="15"/>
      <c r="H31" s="125">
        <f t="shared" si="16"/>
        <v>3000000</v>
      </c>
      <c r="I31" s="19">
        <v>31</v>
      </c>
      <c r="J31" s="23">
        <f t="shared" si="14"/>
        <v>17580.821917808222</v>
      </c>
      <c r="K31" s="2"/>
      <c r="L31" s="2"/>
      <c r="M31" s="2"/>
    </row>
    <row r="32" spans="2:13" ht="15.6">
      <c r="B32" s="81">
        <v>45472</v>
      </c>
      <c r="C32" s="120">
        <f t="shared" si="17"/>
        <v>6.9000000000000006E-2</v>
      </c>
      <c r="D32" s="121">
        <f t="shared" si="15"/>
        <v>0</v>
      </c>
      <c r="E32" s="80">
        <f t="shared" si="13"/>
        <v>6.9000000000000006E-2</v>
      </c>
      <c r="F32" s="8"/>
      <c r="G32" s="15"/>
      <c r="H32" s="125">
        <f t="shared" si="16"/>
        <v>3000000</v>
      </c>
      <c r="I32" s="82">
        <v>29</v>
      </c>
      <c r="J32" s="23">
        <f t="shared" si="14"/>
        <v>16446.575342465756</v>
      </c>
      <c r="K32" s="1"/>
      <c r="L32" s="1"/>
      <c r="M32" s="1"/>
    </row>
    <row r="33" spans="2:13" ht="15.6">
      <c r="B33" s="18">
        <v>45473</v>
      </c>
      <c r="C33" s="120">
        <f t="shared" si="17"/>
        <v>6.9000000000000006E-2</v>
      </c>
      <c r="D33" s="121">
        <f t="shared" si="15"/>
        <v>0</v>
      </c>
      <c r="E33" s="80">
        <f t="shared" si="13"/>
        <v>6.9000000000000006E-2</v>
      </c>
      <c r="F33" s="8"/>
      <c r="G33" s="15"/>
      <c r="H33" s="125">
        <f t="shared" si="16"/>
        <v>3000000</v>
      </c>
      <c r="I33" s="19">
        <v>1</v>
      </c>
      <c r="J33" s="23">
        <f t="shared" si="14"/>
        <v>567.1232876712329</v>
      </c>
      <c r="K33" s="1"/>
      <c r="L33" s="1"/>
      <c r="M33" s="1"/>
    </row>
    <row r="34" spans="2:13" ht="15.6">
      <c r="B34" s="18">
        <v>45504</v>
      </c>
      <c r="C34" s="120">
        <f t="shared" si="17"/>
        <v>6.9000000000000006E-2</v>
      </c>
      <c r="D34" s="121">
        <f t="shared" si="15"/>
        <v>0</v>
      </c>
      <c r="E34" s="80">
        <f t="shared" si="13"/>
        <v>6.9000000000000006E-2</v>
      </c>
      <c r="F34" s="8"/>
      <c r="G34" s="15"/>
      <c r="H34" s="125">
        <f t="shared" si="16"/>
        <v>3000000</v>
      </c>
      <c r="I34" s="19">
        <v>31</v>
      </c>
      <c r="J34" s="23">
        <f t="shared" si="14"/>
        <v>17580.821917808222</v>
      </c>
      <c r="K34" s="1"/>
      <c r="L34" s="1"/>
      <c r="M34" s="1"/>
    </row>
    <row r="35" spans="2:13" ht="15.6">
      <c r="B35" s="18">
        <v>45535</v>
      </c>
      <c r="C35" s="120">
        <f t="shared" si="17"/>
        <v>6.9000000000000006E-2</v>
      </c>
      <c r="D35" s="121">
        <f t="shared" si="15"/>
        <v>0</v>
      </c>
      <c r="E35" s="80">
        <f t="shared" si="13"/>
        <v>6.9000000000000006E-2</v>
      </c>
      <c r="F35" s="8"/>
      <c r="G35" s="15"/>
      <c r="H35" s="125">
        <f t="shared" si="16"/>
        <v>3000000</v>
      </c>
      <c r="I35" s="82">
        <v>31</v>
      </c>
      <c r="J35" s="23">
        <f t="shared" si="14"/>
        <v>17580.821917808222</v>
      </c>
      <c r="K35" s="1"/>
      <c r="L35" s="1"/>
      <c r="M35" s="1"/>
    </row>
    <row r="36" spans="2:13" ht="15.6">
      <c r="B36" s="18">
        <v>45564</v>
      </c>
      <c r="C36" s="120">
        <f t="shared" si="17"/>
        <v>6.9000000000000006E-2</v>
      </c>
      <c r="D36" s="121">
        <f t="shared" si="15"/>
        <v>0</v>
      </c>
      <c r="E36" s="80">
        <f t="shared" si="13"/>
        <v>6.9000000000000006E-2</v>
      </c>
      <c r="F36" s="8"/>
      <c r="G36" s="15"/>
      <c r="H36" s="125">
        <f t="shared" si="16"/>
        <v>3000000</v>
      </c>
      <c r="I36" s="19">
        <v>29</v>
      </c>
      <c r="J36" s="23">
        <f t="shared" si="14"/>
        <v>16446.575342465756</v>
      </c>
      <c r="K36" s="1"/>
      <c r="L36" s="1"/>
      <c r="M36" s="1"/>
    </row>
    <row r="37" spans="2:13" ht="15.6">
      <c r="B37" s="20">
        <v>45565</v>
      </c>
      <c r="C37" s="118">
        <f t="shared" si="17"/>
        <v>6.9000000000000006E-2</v>
      </c>
      <c r="D37" s="119">
        <f t="shared" si="15"/>
        <v>0</v>
      </c>
      <c r="E37" s="80">
        <f t="shared" si="13"/>
        <v>6.9000000000000006E-2</v>
      </c>
      <c r="F37" s="14"/>
      <c r="G37" s="15">
        <v>25000</v>
      </c>
      <c r="H37" s="125">
        <f t="shared" si="16"/>
        <v>2975000</v>
      </c>
      <c r="I37" s="19">
        <v>1</v>
      </c>
      <c r="J37" s="23">
        <f t="shared" si="14"/>
        <v>562.39726027397273</v>
      </c>
      <c r="K37" s="2"/>
      <c r="L37" s="2"/>
      <c r="M37" s="2"/>
    </row>
    <row r="38" spans="2:13" ht="15.6">
      <c r="B38" s="81">
        <v>45596</v>
      </c>
      <c r="C38" s="120">
        <f t="shared" si="17"/>
        <v>6.9000000000000006E-2</v>
      </c>
      <c r="D38" s="121">
        <f t="shared" si="15"/>
        <v>0</v>
      </c>
      <c r="E38" s="80">
        <f t="shared" si="13"/>
        <v>6.9000000000000006E-2</v>
      </c>
      <c r="F38" s="31"/>
      <c r="G38" s="75"/>
      <c r="H38" s="125">
        <f t="shared" si="16"/>
        <v>2975000</v>
      </c>
      <c r="I38" s="82">
        <v>31</v>
      </c>
      <c r="J38" s="23">
        <f t="shared" si="14"/>
        <v>17434.315068493153</v>
      </c>
      <c r="K38" s="1"/>
      <c r="L38" s="1"/>
      <c r="M38" s="1"/>
    </row>
    <row r="39" spans="2:13" ht="15.6">
      <c r="B39" s="99">
        <v>45626</v>
      </c>
      <c r="C39" s="120">
        <f t="shared" si="17"/>
        <v>6.9000000000000006E-2</v>
      </c>
      <c r="D39" s="121">
        <f t="shared" si="15"/>
        <v>0</v>
      </c>
      <c r="E39" s="80">
        <f t="shared" si="13"/>
        <v>6.9000000000000006E-2</v>
      </c>
      <c r="F39" s="8"/>
      <c r="G39" s="15"/>
      <c r="H39" s="125">
        <f t="shared" si="16"/>
        <v>2975000</v>
      </c>
      <c r="I39" s="97">
        <v>30</v>
      </c>
      <c r="J39" s="23">
        <f t="shared" si="14"/>
        <v>16871.917808219179</v>
      </c>
      <c r="K39" s="1"/>
      <c r="L39" s="1"/>
      <c r="M39" s="1"/>
    </row>
    <row r="40" spans="2:13" ht="15.6">
      <c r="B40" s="99">
        <v>45655</v>
      </c>
      <c r="C40" s="120">
        <f t="shared" si="17"/>
        <v>6.9000000000000006E-2</v>
      </c>
      <c r="D40" s="121">
        <f t="shared" si="15"/>
        <v>0</v>
      </c>
      <c r="E40" s="80">
        <f t="shared" si="13"/>
        <v>6.9000000000000006E-2</v>
      </c>
      <c r="F40" s="8"/>
      <c r="G40" s="15"/>
      <c r="H40" s="125">
        <f t="shared" si="16"/>
        <v>2975000</v>
      </c>
      <c r="I40" s="82">
        <v>29</v>
      </c>
      <c r="J40" s="23">
        <f t="shared" si="14"/>
        <v>16309.520547945209</v>
      </c>
      <c r="K40" s="9"/>
      <c r="L40" s="1"/>
      <c r="M40" s="1"/>
    </row>
    <row r="41" spans="2:13" ht="15.6">
      <c r="B41" s="100">
        <v>45656</v>
      </c>
      <c r="C41" s="120">
        <f t="shared" si="17"/>
        <v>6.9000000000000006E-2</v>
      </c>
      <c r="D41" s="121">
        <f t="shared" si="15"/>
        <v>0</v>
      </c>
      <c r="E41" s="80">
        <f t="shared" si="13"/>
        <v>6.9000000000000006E-2</v>
      </c>
      <c r="F41" s="8"/>
      <c r="G41" s="15">
        <v>25000</v>
      </c>
      <c r="H41" s="125">
        <f t="shared" si="16"/>
        <v>2950000</v>
      </c>
      <c r="I41" s="82">
        <v>1</v>
      </c>
      <c r="J41" s="23">
        <f t="shared" si="14"/>
        <v>557.67123287671245</v>
      </c>
      <c r="K41" s="1"/>
      <c r="L41" s="1"/>
      <c r="M41" s="1"/>
    </row>
    <row r="42" spans="2:13" ht="16.2" thickBot="1">
      <c r="B42" s="83">
        <v>45657</v>
      </c>
      <c r="C42" s="123">
        <f t="shared" si="17"/>
        <v>6.9000000000000006E-2</v>
      </c>
      <c r="D42" s="122">
        <f t="shared" si="15"/>
        <v>0</v>
      </c>
      <c r="E42" s="128">
        <f t="shared" si="13"/>
        <v>6.9000000000000006E-2</v>
      </c>
      <c r="F42" s="29"/>
      <c r="G42" s="87"/>
      <c r="H42" s="126">
        <f t="shared" si="16"/>
        <v>2950000</v>
      </c>
      <c r="I42" s="32">
        <v>1</v>
      </c>
      <c r="J42" s="88">
        <f>H42*E42*I42/365</f>
        <v>557.67123287671245</v>
      </c>
      <c r="K42" s="1"/>
      <c r="L42" s="1"/>
      <c r="M42" s="1"/>
    </row>
    <row r="43" spans="2:13" ht="15.6">
      <c r="B43" s="65">
        <v>45688</v>
      </c>
      <c r="C43" s="70">
        <f t="shared" si="17"/>
        <v>6.9000000000000006E-2</v>
      </c>
      <c r="D43" s="36">
        <f t="shared" si="15"/>
        <v>0</v>
      </c>
      <c r="E43" s="51">
        <f t="shared" si="13"/>
        <v>6.9000000000000006E-2</v>
      </c>
      <c r="F43" s="52"/>
      <c r="G43" s="59"/>
      <c r="H43" s="52">
        <f t="shared" si="16"/>
        <v>2950000</v>
      </c>
      <c r="I43" s="53">
        <v>31</v>
      </c>
      <c r="J43" s="54">
        <f>H43*E43*I43/366</f>
        <v>17240.573770491806</v>
      </c>
      <c r="K43" s="9">
        <f>SUM(J43:J60)</f>
        <v>200368.64754098369</v>
      </c>
      <c r="L43" s="1" t="s">
        <v>28</v>
      </c>
      <c r="M43" s="1"/>
    </row>
    <row r="44" spans="2:13" ht="15.6">
      <c r="B44" s="66">
        <v>45716</v>
      </c>
      <c r="C44" s="70">
        <f t="shared" si="17"/>
        <v>6.9000000000000006E-2</v>
      </c>
      <c r="D44" s="36">
        <f t="shared" si="15"/>
        <v>0</v>
      </c>
      <c r="E44" s="37">
        <f t="shared" si="13"/>
        <v>6.9000000000000006E-2</v>
      </c>
      <c r="F44" s="38"/>
      <c r="G44" s="40"/>
      <c r="H44" s="127">
        <f t="shared" ref="H44:H48" si="18">H43-G44</f>
        <v>2950000</v>
      </c>
      <c r="I44" s="39">
        <v>28</v>
      </c>
      <c r="J44" s="55">
        <f t="shared" ref="J44:J60" si="19">H44*E44*I44/366</f>
        <v>15572.131147540986</v>
      </c>
      <c r="K44" s="1"/>
      <c r="L44" s="1"/>
      <c r="M44" s="1"/>
    </row>
    <row r="45" spans="2:13" ht="15.6">
      <c r="B45" s="66">
        <v>45745</v>
      </c>
      <c r="C45" s="70">
        <f t="shared" si="17"/>
        <v>6.9000000000000006E-2</v>
      </c>
      <c r="D45" s="36">
        <f t="shared" si="15"/>
        <v>0</v>
      </c>
      <c r="E45" s="37">
        <f t="shared" si="13"/>
        <v>6.9000000000000006E-2</v>
      </c>
      <c r="F45" s="43"/>
      <c r="G45" s="40"/>
      <c r="H45" s="38">
        <f t="shared" si="18"/>
        <v>2950000</v>
      </c>
      <c r="I45" s="39">
        <v>29</v>
      </c>
      <c r="J45" s="55">
        <f t="shared" si="19"/>
        <v>16128.278688524593</v>
      </c>
      <c r="K45" s="2"/>
      <c r="L45" s="2"/>
      <c r="M45" s="2"/>
    </row>
    <row r="46" spans="2:13" ht="15.6">
      <c r="B46" s="67">
        <v>45746</v>
      </c>
      <c r="C46" s="70">
        <f t="shared" si="17"/>
        <v>6.9000000000000006E-2</v>
      </c>
      <c r="D46" s="36">
        <f t="shared" si="15"/>
        <v>0</v>
      </c>
      <c r="E46" s="37">
        <f t="shared" si="13"/>
        <v>6.9000000000000006E-2</v>
      </c>
      <c r="F46" s="38"/>
      <c r="G46" s="40">
        <v>25000</v>
      </c>
      <c r="H46" s="38">
        <f t="shared" si="18"/>
        <v>2925000</v>
      </c>
      <c r="I46" s="39">
        <v>1</v>
      </c>
      <c r="J46" s="55">
        <f t="shared" si="19"/>
        <v>551.43442622950829</v>
      </c>
      <c r="K46" s="1"/>
      <c r="L46" s="1"/>
      <c r="M46" s="1"/>
    </row>
    <row r="47" spans="2:13" ht="15.6">
      <c r="B47" s="66">
        <v>45747</v>
      </c>
      <c r="C47" s="70">
        <f t="shared" si="17"/>
        <v>6.9000000000000006E-2</v>
      </c>
      <c r="D47" s="36">
        <f t="shared" si="15"/>
        <v>0</v>
      </c>
      <c r="E47" s="37">
        <f t="shared" si="13"/>
        <v>6.9000000000000006E-2</v>
      </c>
      <c r="F47" s="38"/>
      <c r="G47" s="40"/>
      <c r="H47" s="38">
        <f t="shared" si="18"/>
        <v>2925000</v>
      </c>
      <c r="I47" s="39">
        <v>1</v>
      </c>
      <c r="J47" s="55">
        <f t="shared" si="19"/>
        <v>551.43442622950829</v>
      </c>
      <c r="K47" s="1"/>
      <c r="L47" s="1"/>
      <c r="M47" s="1"/>
    </row>
    <row r="48" spans="2:13" ht="15.6">
      <c r="B48" s="66">
        <v>45777</v>
      </c>
      <c r="C48" s="70">
        <f t="shared" si="17"/>
        <v>6.9000000000000006E-2</v>
      </c>
      <c r="D48" s="36">
        <f t="shared" si="15"/>
        <v>0</v>
      </c>
      <c r="E48" s="37">
        <f t="shared" ref="E48:E111" si="20">C48+D48</f>
        <v>6.9000000000000006E-2</v>
      </c>
      <c r="F48" s="38"/>
      <c r="G48" s="40"/>
      <c r="H48" s="38">
        <f t="shared" si="18"/>
        <v>2925000</v>
      </c>
      <c r="I48" s="39">
        <v>30</v>
      </c>
      <c r="J48" s="55">
        <f t="shared" si="19"/>
        <v>16543.032786885247</v>
      </c>
      <c r="K48" s="1"/>
      <c r="L48" s="1"/>
      <c r="M48" s="1"/>
    </row>
    <row r="49" spans="2:13" ht="15.6">
      <c r="B49" s="68">
        <v>45808</v>
      </c>
      <c r="C49" s="70">
        <f t="shared" ref="C49:C112" si="21">C48</f>
        <v>6.9000000000000006E-2</v>
      </c>
      <c r="D49" s="36">
        <f t="shared" ref="D49:D112" si="22">D48</f>
        <v>0</v>
      </c>
      <c r="E49" s="37">
        <f t="shared" si="20"/>
        <v>6.9000000000000006E-2</v>
      </c>
      <c r="F49" s="38"/>
      <c r="G49" s="40"/>
      <c r="H49" s="38">
        <f t="shared" ref="H49:H112" si="23">H48-G49</f>
        <v>2925000</v>
      </c>
      <c r="I49" s="39">
        <v>31</v>
      </c>
      <c r="J49" s="55">
        <f t="shared" si="19"/>
        <v>17094.467213114756</v>
      </c>
      <c r="K49" s="1"/>
      <c r="L49" s="1"/>
      <c r="M49" s="1"/>
    </row>
    <row r="50" spans="2:13" ht="15.6">
      <c r="B50" s="68">
        <v>45837</v>
      </c>
      <c r="C50" s="70">
        <f t="shared" si="21"/>
        <v>6.9000000000000006E-2</v>
      </c>
      <c r="D50" s="36">
        <f t="shared" si="22"/>
        <v>0</v>
      </c>
      <c r="E50" s="37">
        <f t="shared" si="20"/>
        <v>6.9000000000000006E-2</v>
      </c>
      <c r="F50" s="38"/>
      <c r="G50" s="40"/>
      <c r="H50" s="38">
        <f t="shared" si="23"/>
        <v>2925000</v>
      </c>
      <c r="I50" s="48">
        <v>29</v>
      </c>
      <c r="J50" s="55">
        <f t="shared" si="19"/>
        <v>15991.59836065574</v>
      </c>
      <c r="K50" s="1"/>
      <c r="L50" s="1"/>
      <c r="M50" s="1"/>
    </row>
    <row r="51" spans="2:13" ht="15.6">
      <c r="B51" s="67">
        <v>45838</v>
      </c>
      <c r="C51" s="70">
        <f t="shared" si="21"/>
        <v>6.9000000000000006E-2</v>
      </c>
      <c r="D51" s="36">
        <f t="shared" si="22"/>
        <v>0</v>
      </c>
      <c r="E51" s="37">
        <f t="shared" si="20"/>
        <v>6.9000000000000006E-2</v>
      </c>
      <c r="F51" s="43"/>
      <c r="G51" s="40">
        <v>25000</v>
      </c>
      <c r="H51" s="38">
        <f t="shared" si="23"/>
        <v>2900000</v>
      </c>
      <c r="I51" s="39">
        <v>1</v>
      </c>
      <c r="J51" s="55">
        <f t="shared" si="19"/>
        <v>546.72131147540995</v>
      </c>
      <c r="K51" s="2"/>
      <c r="L51" s="2"/>
      <c r="M51" s="2"/>
    </row>
    <row r="52" spans="2:13" ht="15.6">
      <c r="B52" s="66">
        <v>45869</v>
      </c>
      <c r="C52" s="70">
        <f t="shared" si="21"/>
        <v>6.9000000000000006E-2</v>
      </c>
      <c r="D52" s="36">
        <f t="shared" si="22"/>
        <v>0</v>
      </c>
      <c r="E52" s="37">
        <f t="shared" si="20"/>
        <v>6.9000000000000006E-2</v>
      </c>
      <c r="F52" s="46"/>
      <c r="G52" s="64"/>
      <c r="H52" s="38">
        <f t="shared" si="23"/>
        <v>2900000</v>
      </c>
      <c r="I52" s="39">
        <v>31</v>
      </c>
      <c r="J52" s="55">
        <f t="shared" si="19"/>
        <v>16948.360655737706</v>
      </c>
      <c r="K52" s="1"/>
      <c r="L52" s="1"/>
      <c r="M52" s="1"/>
    </row>
    <row r="53" spans="2:13" ht="15.6">
      <c r="B53" s="66">
        <v>45900</v>
      </c>
      <c r="C53" s="70">
        <f t="shared" si="21"/>
        <v>6.9000000000000006E-2</v>
      </c>
      <c r="D53" s="36">
        <f t="shared" si="22"/>
        <v>0</v>
      </c>
      <c r="E53" s="37">
        <f t="shared" si="20"/>
        <v>6.9000000000000006E-2</v>
      </c>
      <c r="F53" s="38"/>
      <c r="G53" s="40"/>
      <c r="H53" s="38">
        <f t="shared" si="23"/>
        <v>2900000</v>
      </c>
      <c r="I53" s="48">
        <v>31</v>
      </c>
      <c r="J53" s="55">
        <f t="shared" si="19"/>
        <v>16948.360655737706</v>
      </c>
      <c r="K53" s="1"/>
      <c r="L53" s="1"/>
      <c r="M53" s="1"/>
    </row>
    <row r="54" spans="2:13" ht="15.6">
      <c r="B54" s="66">
        <v>45929</v>
      </c>
      <c r="C54" s="70">
        <f t="shared" si="21"/>
        <v>6.9000000000000006E-2</v>
      </c>
      <c r="D54" s="36">
        <f t="shared" si="22"/>
        <v>0</v>
      </c>
      <c r="E54" s="37">
        <f t="shared" si="20"/>
        <v>6.9000000000000006E-2</v>
      </c>
      <c r="F54" s="38"/>
      <c r="G54" s="40"/>
      <c r="H54" s="38">
        <f t="shared" si="23"/>
        <v>2900000</v>
      </c>
      <c r="I54" s="39">
        <v>29</v>
      </c>
      <c r="J54" s="55">
        <f t="shared" si="19"/>
        <v>15854.918032786887</v>
      </c>
      <c r="K54" s="9"/>
      <c r="L54" s="1"/>
      <c r="M54" s="1"/>
    </row>
    <row r="55" spans="2:13" ht="15.6">
      <c r="B55" s="67">
        <v>45930</v>
      </c>
      <c r="C55" s="70">
        <f t="shared" si="21"/>
        <v>6.9000000000000006E-2</v>
      </c>
      <c r="D55" s="36">
        <f t="shared" si="22"/>
        <v>0</v>
      </c>
      <c r="E55" s="37">
        <f t="shared" si="20"/>
        <v>6.9000000000000006E-2</v>
      </c>
      <c r="F55" s="38"/>
      <c r="G55" s="40">
        <v>25000</v>
      </c>
      <c r="H55" s="38">
        <f t="shared" si="23"/>
        <v>2875000</v>
      </c>
      <c r="I55" s="39">
        <v>1</v>
      </c>
      <c r="J55" s="55">
        <f t="shared" si="19"/>
        <v>542.00819672131161</v>
      </c>
      <c r="K55" s="1"/>
      <c r="L55" s="1"/>
      <c r="M55" s="1"/>
    </row>
    <row r="56" spans="2:13" ht="15.6">
      <c r="B56" s="68">
        <v>45961</v>
      </c>
      <c r="C56" s="70">
        <f t="shared" si="21"/>
        <v>6.9000000000000006E-2</v>
      </c>
      <c r="D56" s="36">
        <f t="shared" si="22"/>
        <v>0</v>
      </c>
      <c r="E56" s="37">
        <f t="shared" si="20"/>
        <v>6.9000000000000006E-2</v>
      </c>
      <c r="F56" s="38"/>
      <c r="G56" s="40"/>
      <c r="H56" s="38">
        <f t="shared" si="23"/>
        <v>2875000</v>
      </c>
      <c r="I56" s="48">
        <v>31</v>
      </c>
      <c r="J56" s="55">
        <f t="shared" si="19"/>
        <v>16802.25409836066</v>
      </c>
      <c r="K56" s="1"/>
      <c r="L56" s="1"/>
      <c r="M56" s="1"/>
    </row>
    <row r="57" spans="2:13" ht="15.6">
      <c r="B57" s="68">
        <v>45991</v>
      </c>
      <c r="C57" s="70">
        <f t="shared" si="21"/>
        <v>6.9000000000000006E-2</v>
      </c>
      <c r="D57" s="36">
        <f t="shared" si="22"/>
        <v>0</v>
      </c>
      <c r="E57" s="37">
        <f t="shared" si="20"/>
        <v>6.9000000000000006E-2</v>
      </c>
      <c r="F57" s="38"/>
      <c r="G57" s="40"/>
      <c r="H57" s="38">
        <f t="shared" si="23"/>
        <v>2875000</v>
      </c>
      <c r="I57" s="48">
        <v>30</v>
      </c>
      <c r="J57" s="55">
        <f t="shared" si="19"/>
        <v>16260.245901639346</v>
      </c>
      <c r="K57" s="1"/>
      <c r="L57" s="1"/>
      <c r="M57" s="1"/>
    </row>
    <row r="58" spans="2:13" ht="15.6">
      <c r="B58" s="68">
        <v>46020</v>
      </c>
      <c r="C58" s="70">
        <f t="shared" si="21"/>
        <v>6.9000000000000006E-2</v>
      </c>
      <c r="D58" s="36">
        <f t="shared" si="22"/>
        <v>0</v>
      </c>
      <c r="E58" s="37">
        <f t="shared" si="20"/>
        <v>6.9000000000000006E-2</v>
      </c>
      <c r="F58" s="38"/>
      <c r="G58" s="40"/>
      <c r="H58" s="38">
        <f t="shared" si="23"/>
        <v>2875000</v>
      </c>
      <c r="I58" s="48">
        <v>29</v>
      </c>
      <c r="J58" s="55">
        <f t="shared" si="19"/>
        <v>15718.237704918036</v>
      </c>
      <c r="K58" s="1"/>
      <c r="L58" s="1"/>
      <c r="M58" s="1"/>
    </row>
    <row r="59" spans="2:13" ht="15.6">
      <c r="B59" s="67">
        <v>46021</v>
      </c>
      <c r="C59" s="70">
        <f t="shared" si="21"/>
        <v>6.9000000000000006E-2</v>
      </c>
      <c r="D59" s="36">
        <f t="shared" si="22"/>
        <v>0</v>
      </c>
      <c r="E59" s="37">
        <f t="shared" si="20"/>
        <v>6.9000000000000006E-2</v>
      </c>
      <c r="F59" s="43"/>
      <c r="G59" s="40">
        <v>25000</v>
      </c>
      <c r="H59" s="38">
        <f t="shared" si="23"/>
        <v>2850000</v>
      </c>
      <c r="I59" s="48">
        <v>1</v>
      </c>
      <c r="J59" s="55">
        <f t="shared" si="19"/>
        <v>537.29508196721315</v>
      </c>
      <c r="K59" s="2"/>
      <c r="L59" s="2"/>
      <c r="M59" s="2"/>
    </row>
    <row r="60" spans="2:13" ht="16.2" thickBot="1">
      <c r="B60" s="69">
        <v>46022</v>
      </c>
      <c r="C60" s="71">
        <f t="shared" si="21"/>
        <v>6.9000000000000006E-2</v>
      </c>
      <c r="D60" s="61">
        <f t="shared" si="22"/>
        <v>0</v>
      </c>
      <c r="E60" s="62">
        <f t="shared" si="20"/>
        <v>6.9000000000000006E-2</v>
      </c>
      <c r="F60" s="56"/>
      <c r="G60" s="58"/>
      <c r="H60" s="56">
        <f t="shared" si="23"/>
        <v>2850000</v>
      </c>
      <c r="I60" s="57">
        <v>1</v>
      </c>
      <c r="J60" s="72">
        <f t="shared" si="19"/>
        <v>537.29508196721315</v>
      </c>
      <c r="K60" s="9"/>
      <c r="L60" s="1"/>
      <c r="M60" s="1"/>
    </row>
    <row r="61" spans="2:13" ht="15.6">
      <c r="B61" s="93">
        <v>46053</v>
      </c>
      <c r="C61" s="10">
        <f t="shared" si="21"/>
        <v>6.9000000000000006E-2</v>
      </c>
      <c r="D61" s="11">
        <f t="shared" si="22"/>
        <v>0</v>
      </c>
      <c r="E61" s="78">
        <f t="shared" si="20"/>
        <v>6.9000000000000006E-2</v>
      </c>
      <c r="F61" s="13"/>
      <c r="G61" s="30"/>
      <c r="H61" s="13">
        <f t="shared" si="23"/>
        <v>2850000</v>
      </c>
      <c r="I61" s="17">
        <v>31</v>
      </c>
      <c r="J61" s="79">
        <f t="shared" ref="J61:J117" si="24">H61*E61*I61/365</f>
        <v>16701.780821917811</v>
      </c>
      <c r="K61" s="9">
        <f>SUM(J61:J78)</f>
        <v>192701.40410958903</v>
      </c>
      <c r="L61" s="1" t="s">
        <v>29</v>
      </c>
      <c r="M61" s="1"/>
    </row>
    <row r="62" spans="2:13" ht="15.6">
      <c r="B62" s="94">
        <v>46081</v>
      </c>
      <c r="C62" s="6">
        <f t="shared" si="21"/>
        <v>6.9000000000000006E-2</v>
      </c>
      <c r="D62" s="7">
        <f t="shared" si="22"/>
        <v>0</v>
      </c>
      <c r="E62" s="80">
        <f t="shared" si="20"/>
        <v>6.9000000000000006E-2</v>
      </c>
      <c r="F62" s="8"/>
      <c r="G62" s="15"/>
      <c r="H62" s="8">
        <f t="shared" si="23"/>
        <v>2850000</v>
      </c>
      <c r="I62" s="19">
        <v>28</v>
      </c>
      <c r="J62" s="23">
        <f t="shared" si="24"/>
        <v>15085.479452054797</v>
      </c>
      <c r="K62" s="1"/>
      <c r="L62" s="1"/>
      <c r="M62" s="1"/>
    </row>
    <row r="63" spans="2:13" ht="15.6">
      <c r="B63" s="94">
        <v>46110</v>
      </c>
      <c r="C63" s="6">
        <f t="shared" si="21"/>
        <v>6.9000000000000006E-2</v>
      </c>
      <c r="D63" s="7">
        <f t="shared" si="22"/>
        <v>0</v>
      </c>
      <c r="E63" s="80">
        <f t="shared" si="20"/>
        <v>6.9000000000000006E-2</v>
      </c>
      <c r="F63" s="8"/>
      <c r="G63" s="15"/>
      <c r="H63" s="8">
        <f t="shared" si="23"/>
        <v>2850000</v>
      </c>
      <c r="I63" s="19">
        <v>29</v>
      </c>
      <c r="J63" s="23">
        <f t="shared" si="24"/>
        <v>15624.246575342468</v>
      </c>
      <c r="K63" s="1"/>
      <c r="L63" s="1"/>
      <c r="M63" s="1"/>
    </row>
    <row r="64" spans="2:13" ht="15.6">
      <c r="B64" s="95">
        <v>46111</v>
      </c>
      <c r="C64" s="6">
        <f t="shared" si="21"/>
        <v>6.9000000000000006E-2</v>
      </c>
      <c r="D64" s="7">
        <f t="shared" si="22"/>
        <v>0</v>
      </c>
      <c r="E64" s="80">
        <f t="shared" si="20"/>
        <v>6.9000000000000006E-2</v>
      </c>
      <c r="F64" s="8"/>
      <c r="G64" s="15">
        <v>37500</v>
      </c>
      <c r="H64" s="8">
        <f t="shared" si="23"/>
        <v>2812500</v>
      </c>
      <c r="I64" s="19">
        <v>1</v>
      </c>
      <c r="J64" s="23">
        <f t="shared" si="24"/>
        <v>531.67808219178085</v>
      </c>
      <c r="K64" s="1"/>
      <c r="L64" s="1"/>
      <c r="M64" s="1"/>
    </row>
    <row r="65" spans="2:13" ht="15.6">
      <c r="B65" s="94">
        <v>46112</v>
      </c>
      <c r="C65" s="6">
        <f t="shared" si="21"/>
        <v>6.9000000000000006E-2</v>
      </c>
      <c r="D65" s="7">
        <f t="shared" si="22"/>
        <v>0</v>
      </c>
      <c r="E65" s="80">
        <f t="shared" si="20"/>
        <v>6.9000000000000006E-2</v>
      </c>
      <c r="F65" s="14"/>
      <c r="G65" s="15"/>
      <c r="H65" s="8">
        <f t="shared" si="23"/>
        <v>2812500</v>
      </c>
      <c r="I65" s="19">
        <v>1</v>
      </c>
      <c r="J65" s="23">
        <f t="shared" si="24"/>
        <v>531.67808219178085</v>
      </c>
      <c r="K65" s="2"/>
      <c r="L65" s="2"/>
      <c r="M65" s="2"/>
    </row>
    <row r="66" spans="2:13" ht="15.6">
      <c r="B66" s="94">
        <v>46142</v>
      </c>
      <c r="C66" s="6">
        <f t="shared" si="21"/>
        <v>6.9000000000000006E-2</v>
      </c>
      <c r="D66" s="7">
        <f t="shared" si="22"/>
        <v>0</v>
      </c>
      <c r="E66" s="80">
        <f t="shared" si="20"/>
        <v>6.9000000000000006E-2</v>
      </c>
      <c r="F66" s="31"/>
      <c r="G66" s="75"/>
      <c r="H66" s="8">
        <f t="shared" si="23"/>
        <v>2812500</v>
      </c>
      <c r="I66" s="19">
        <v>30</v>
      </c>
      <c r="J66" s="23">
        <f t="shared" si="24"/>
        <v>15950.342465753427</v>
      </c>
      <c r="K66" s="1"/>
      <c r="L66" s="1"/>
      <c r="M66" s="1"/>
    </row>
    <row r="67" spans="2:13" ht="15.6">
      <c r="B67" s="96">
        <v>46173</v>
      </c>
      <c r="C67" s="6">
        <f t="shared" si="21"/>
        <v>6.9000000000000006E-2</v>
      </c>
      <c r="D67" s="7">
        <f t="shared" si="22"/>
        <v>0</v>
      </c>
      <c r="E67" s="80">
        <f t="shared" si="20"/>
        <v>6.9000000000000006E-2</v>
      </c>
      <c r="F67" s="8"/>
      <c r="G67" s="15"/>
      <c r="H67" s="8">
        <f t="shared" si="23"/>
        <v>2812500</v>
      </c>
      <c r="I67" s="19">
        <v>31</v>
      </c>
      <c r="J67" s="23">
        <f t="shared" si="24"/>
        <v>16482.020547945209</v>
      </c>
      <c r="K67" s="1"/>
      <c r="L67" s="1"/>
      <c r="M67" s="1"/>
    </row>
    <row r="68" spans="2:13" ht="15.6">
      <c r="B68" s="96">
        <v>46202</v>
      </c>
      <c r="C68" s="6">
        <f t="shared" si="21"/>
        <v>6.9000000000000006E-2</v>
      </c>
      <c r="D68" s="7">
        <f t="shared" si="22"/>
        <v>0</v>
      </c>
      <c r="E68" s="80">
        <f t="shared" si="20"/>
        <v>6.9000000000000006E-2</v>
      </c>
      <c r="F68" s="8"/>
      <c r="G68" s="15"/>
      <c r="H68" s="8">
        <f t="shared" si="23"/>
        <v>2812500</v>
      </c>
      <c r="I68" s="82">
        <v>29</v>
      </c>
      <c r="J68" s="23">
        <f t="shared" si="24"/>
        <v>15418.664383561647</v>
      </c>
      <c r="K68" s="9"/>
      <c r="L68" s="1"/>
      <c r="M68" s="1"/>
    </row>
    <row r="69" spans="2:13" ht="15.6">
      <c r="B69" s="95">
        <v>46203</v>
      </c>
      <c r="C69" s="6">
        <f t="shared" si="21"/>
        <v>6.9000000000000006E-2</v>
      </c>
      <c r="D69" s="7">
        <f t="shared" si="22"/>
        <v>0</v>
      </c>
      <c r="E69" s="80">
        <f t="shared" si="20"/>
        <v>6.9000000000000006E-2</v>
      </c>
      <c r="F69" s="8"/>
      <c r="G69" s="15">
        <v>37500</v>
      </c>
      <c r="H69" s="8">
        <f t="shared" si="23"/>
        <v>2775000</v>
      </c>
      <c r="I69" s="19">
        <v>1</v>
      </c>
      <c r="J69" s="23">
        <f t="shared" si="24"/>
        <v>524.58904109589048</v>
      </c>
      <c r="K69" s="1"/>
      <c r="L69" s="1"/>
      <c r="M69" s="1"/>
    </row>
    <row r="70" spans="2:13" ht="15.6">
      <c r="B70" s="94">
        <v>46234</v>
      </c>
      <c r="C70" s="6">
        <f t="shared" si="21"/>
        <v>6.9000000000000006E-2</v>
      </c>
      <c r="D70" s="7">
        <f t="shared" si="22"/>
        <v>0</v>
      </c>
      <c r="E70" s="80">
        <f t="shared" si="20"/>
        <v>6.9000000000000006E-2</v>
      </c>
      <c r="F70" s="8"/>
      <c r="G70" s="15"/>
      <c r="H70" s="8">
        <f t="shared" si="23"/>
        <v>2775000</v>
      </c>
      <c r="I70" s="19">
        <v>31</v>
      </c>
      <c r="J70" s="23">
        <f t="shared" si="24"/>
        <v>16262.260273972604</v>
      </c>
      <c r="K70" s="1"/>
      <c r="L70" s="1"/>
      <c r="M70" s="1"/>
    </row>
    <row r="71" spans="2:13" ht="15.6">
      <c r="B71" s="94">
        <v>46265</v>
      </c>
      <c r="C71" s="6">
        <f t="shared" si="21"/>
        <v>6.9000000000000006E-2</v>
      </c>
      <c r="D71" s="7">
        <f t="shared" si="22"/>
        <v>0</v>
      </c>
      <c r="E71" s="80">
        <f t="shared" si="20"/>
        <v>6.9000000000000006E-2</v>
      </c>
      <c r="F71" s="8"/>
      <c r="G71" s="15"/>
      <c r="H71" s="8">
        <f t="shared" si="23"/>
        <v>2775000</v>
      </c>
      <c r="I71" s="82">
        <v>31</v>
      </c>
      <c r="J71" s="23">
        <f t="shared" si="24"/>
        <v>16262.260273972604</v>
      </c>
      <c r="K71" s="1"/>
      <c r="L71" s="1"/>
      <c r="M71" s="1"/>
    </row>
    <row r="72" spans="2:13" ht="15.6">
      <c r="B72" s="94">
        <v>46294</v>
      </c>
      <c r="C72" s="6">
        <f t="shared" si="21"/>
        <v>6.9000000000000006E-2</v>
      </c>
      <c r="D72" s="7">
        <f t="shared" si="22"/>
        <v>0</v>
      </c>
      <c r="E72" s="80">
        <f t="shared" si="20"/>
        <v>6.9000000000000006E-2</v>
      </c>
      <c r="F72" s="8"/>
      <c r="G72" s="15"/>
      <c r="H72" s="8">
        <f t="shared" si="23"/>
        <v>2775000</v>
      </c>
      <c r="I72" s="19">
        <v>29</v>
      </c>
      <c r="J72" s="23">
        <f t="shared" si="24"/>
        <v>15213.082191780824</v>
      </c>
      <c r="K72" s="1"/>
      <c r="L72" s="1"/>
      <c r="M72" s="1"/>
    </row>
    <row r="73" spans="2:13" ht="15.6">
      <c r="B73" s="95">
        <v>46295</v>
      </c>
      <c r="C73" s="6">
        <f t="shared" si="21"/>
        <v>6.9000000000000006E-2</v>
      </c>
      <c r="D73" s="7">
        <f t="shared" si="22"/>
        <v>0</v>
      </c>
      <c r="E73" s="80">
        <f t="shared" si="20"/>
        <v>6.9000000000000006E-2</v>
      </c>
      <c r="F73" s="14"/>
      <c r="G73" s="15">
        <v>37500</v>
      </c>
      <c r="H73" s="8">
        <f t="shared" si="23"/>
        <v>2737500</v>
      </c>
      <c r="I73" s="19">
        <v>1</v>
      </c>
      <c r="J73" s="23">
        <f t="shared" si="24"/>
        <v>517.50000000000011</v>
      </c>
      <c r="K73" s="2"/>
      <c r="L73" s="2"/>
      <c r="M73" s="2"/>
    </row>
    <row r="74" spans="2:13" ht="15.6">
      <c r="B74" s="96">
        <v>46326</v>
      </c>
      <c r="C74" s="6">
        <f t="shared" si="21"/>
        <v>6.9000000000000006E-2</v>
      </c>
      <c r="D74" s="7">
        <f t="shared" si="22"/>
        <v>0</v>
      </c>
      <c r="E74" s="80">
        <f t="shared" si="20"/>
        <v>6.9000000000000006E-2</v>
      </c>
      <c r="F74" s="8"/>
      <c r="G74" s="15"/>
      <c r="H74" s="8">
        <f t="shared" si="23"/>
        <v>2737500</v>
      </c>
      <c r="I74" s="82">
        <v>31</v>
      </c>
      <c r="J74" s="23">
        <f t="shared" si="24"/>
        <v>16042.500000000002</v>
      </c>
      <c r="K74" s="1"/>
      <c r="L74" s="1"/>
      <c r="M74" s="1"/>
    </row>
    <row r="75" spans="2:13" ht="15.6">
      <c r="B75" s="96">
        <v>46356</v>
      </c>
      <c r="C75" s="6">
        <f t="shared" si="21"/>
        <v>6.9000000000000006E-2</v>
      </c>
      <c r="D75" s="7">
        <f t="shared" si="22"/>
        <v>0</v>
      </c>
      <c r="E75" s="80">
        <f t="shared" si="20"/>
        <v>6.9000000000000006E-2</v>
      </c>
      <c r="F75" s="8"/>
      <c r="G75" s="15"/>
      <c r="H75" s="8">
        <f t="shared" si="23"/>
        <v>2737500</v>
      </c>
      <c r="I75" s="97">
        <v>30</v>
      </c>
      <c r="J75" s="23">
        <f t="shared" si="24"/>
        <v>15525.000000000002</v>
      </c>
      <c r="K75" s="1"/>
      <c r="L75" s="1"/>
      <c r="M75" s="1"/>
    </row>
    <row r="76" spans="2:13" ht="15.6">
      <c r="B76" s="96">
        <v>46385</v>
      </c>
      <c r="C76" s="6">
        <f t="shared" si="21"/>
        <v>6.9000000000000006E-2</v>
      </c>
      <c r="D76" s="7">
        <f t="shared" si="22"/>
        <v>0</v>
      </c>
      <c r="E76" s="80">
        <f t="shared" si="20"/>
        <v>6.9000000000000006E-2</v>
      </c>
      <c r="F76" s="8"/>
      <c r="G76" s="15"/>
      <c r="H76" s="8">
        <f t="shared" si="23"/>
        <v>2737500</v>
      </c>
      <c r="I76" s="82">
        <v>29</v>
      </c>
      <c r="J76" s="23">
        <f t="shared" si="24"/>
        <v>15007.500000000002</v>
      </c>
      <c r="K76" s="1"/>
      <c r="L76" s="1"/>
      <c r="M76" s="1"/>
    </row>
    <row r="77" spans="2:13" ht="15.6">
      <c r="B77" s="95">
        <v>46386</v>
      </c>
      <c r="C77" s="6">
        <f t="shared" si="21"/>
        <v>6.9000000000000006E-2</v>
      </c>
      <c r="D77" s="7">
        <f t="shared" si="22"/>
        <v>0</v>
      </c>
      <c r="E77" s="80">
        <f t="shared" si="20"/>
        <v>6.9000000000000006E-2</v>
      </c>
      <c r="F77" s="8"/>
      <c r="G77" s="15">
        <v>37500</v>
      </c>
      <c r="H77" s="8">
        <f t="shared" si="23"/>
        <v>2700000</v>
      </c>
      <c r="I77" s="82">
        <v>1</v>
      </c>
      <c r="J77" s="23">
        <f t="shared" si="24"/>
        <v>510.41095890410969</v>
      </c>
      <c r="K77" s="1"/>
      <c r="L77" s="1"/>
      <c r="M77" s="1"/>
    </row>
    <row r="78" spans="2:13" ht="16.2" thickBot="1">
      <c r="B78" s="98">
        <v>46387</v>
      </c>
      <c r="C78" s="84">
        <f t="shared" si="21"/>
        <v>6.9000000000000006E-2</v>
      </c>
      <c r="D78" s="85">
        <f t="shared" si="22"/>
        <v>0</v>
      </c>
      <c r="E78" s="86">
        <f t="shared" si="20"/>
        <v>6.9000000000000006E-2</v>
      </c>
      <c r="F78" s="29"/>
      <c r="G78" s="87"/>
      <c r="H78" s="29">
        <f t="shared" si="23"/>
        <v>2700000</v>
      </c>
      <c r="I78" s="32">
        <v>1</v>
      </c>
      <c r="J78" s="88">
        <f t="shared" si="24"/>
        <v>510.41095890410969</v>
      </c>
      <c r="K78" s="1"/>
      <c r="L78" s="1"/>
      <c r="M78" s="1"/>
    </row>
    <row r="79" spans="2:13" ht="15.6">
      <c r="B79" s="33">
        <v>46418</v>
      </c>
      <c r="C79" s="49">
        <f t="shared" si="21"/>
        <v>6.9000000000000006E-2</v>
      </c>
      <c r="D79" s="50">
        <f t="shared" si="22"/>
        <v>0</v>
      </c>
      <c r="E79" s="51">
        <f t="shared" si="20"/>
        <v>6.9000000000000006E-2</v>
      </c>
      <c r="F79" s="73"/>
      <c r="G79" s="59"/>
      <c r="H79" s="52">
        <f t="shared" si="23"/>
        <v>2700000</v>
      </c>
      <c r="I79" s="53">
        <v>31</v>
      </c>
      <c r="J79" s="54">
        <f t="shared" si="24"/>
        <v>15822.739726027399</v>
      </c>
      <c r="K79" s="77">
        <f>SUM(J79:J96)</f>
        <v>178402.80821917811</v>
      </c>
      <c r="L79" s="107" t="s">
        <v>30</v>
      </c>
      <c r="M79" s="2"/>
    </row>
    <row r="80" spans="2:13" ht="15.6">
      <c r="B80" s="34">
        <v>46446</v>
      </c>
      <c r="C80" s="35">
        <f t="shared" si="21"/>
        <v>6.9000000000000006E-2</v>
      </c>
      <c r="D80" s="36">
        <f t="shared" si="22"/>
        <v>0</v>
      </c>
      <c r="E80" s="37">
        <f t="shared" si="20"/>
        <v>6.9000000000000006E-2</v>
      </c>
      <c r="F80" s="46"/>
      <c r="G80" s="64"/>
      <c r="H80" s="38">
        <f t="shared" si="23"/>
        <v>2700000</v>
      </c>
      <c r="I80" s="39">
        <v>28</v>
      </c>
      <c r="J80" s="55">
        <f t="shared" si="24"/>
        <v>14291.50684931507</v>
      </c>
      <c r="K80" s="1"/>
      <c r="L80" s="1"/>
      <c r="M80" s="1"/>
    </row>
    <row r="81" spans="2:13" ht="15.6">
      <c r="B81" s="34">
        <v>46475</v>
      </c>
      <c r="C81" s="35">
        <f t="shared" si="21"/>
        <v>6.9000000000000006E-2</v>
      </c>
      <c r="D81" s="36">
        <f t="shared" si="22"/>
        <v>0</v>
      </c>
      <c r="E81" s="37">
        <f t="shared" si="20"/>
        <v>6.9000000000000006E-2</v>
      </c>
      <c r="F81" s="38"/>
      <c r="G81" s="40"/>
      <c r="H81" s="38">
        <f t="shared" si="23"/>
        <v>2700000</v>
      </c>
      <c r="I81" s="39">
        <v>29</v>
      </c>
      <c r="J81" s="55">
        <f t="shared" si="24"/>
        <v>14801.917808219181</v>
      </c>
      <c r="K81" s="1"/>
      <c r="L81" s="1"/>
      <c r="M81" s="1"/>
    </row>
    <row r="82" spans="2:13" ht="15.6">
      <c r="B82" s="41">
        <v>46476</v>
      </c>
      <c r="C82" s="35">
        <f t="shared" si="21"/>
        <v>6.9000000000000006E-2</v>
      </c>
      <c r="D82" s="36">
        <f t="shared" si="22"/>
        <v>0</v>
      </c>
      <c r="E82" s="37">
        <f t="shared" si="20"/>
        <v>6.9000000000000006E-2</v>
      </c>
      <c r="F82" s="38"/>
      <c r="G82" s="40">
        <v>75000</v>
      </c>
      <c r="H82" s="38">
        <f t="shared" si="23"/>
        <v>2625000</v>
      </c>
      <c r="I82" s="39">
        <v>1</v>
      </c>
      <c r="J82" s="55">
        <f t="shared" si="24"/>
        <v>496.23287671232885</v>
      </c>
      <c r="K82" s="9"/>
      <c r="L82" s="1"/>
      <c r="M82" s="1"/>
    </row>
    <row r="83" spans="2:13" ht="15.6">
      <c r="B83" s="34">
        <v>46477</v>
      </c>
      <c r="C83" s="35">
        <f t="shared" si="21"/>
        <v>6.9000000000000006E-2</v>
      </c>
      <c r="D83" s="36">
        <f t="shared" si="22"/>
        <v>0</v>
      </c>
      <c r="E83" s="37">
        <f t="shared" si="20"/>
        <v>6.9000000000000006E-2</v>
      </c>
      <c r="F83" s="38"/>
      <c r="G83" s="40"/>
      <c r="H83" s="38">
        <f t="shared" si="23"/>
        <v>2625000</v>
      </c>
      <c r="I83" s="39">
        <v>1</v>
      </c>
      <c r="J83" s="55">
        <f t="shared" si="24"/>
        <v>496.23287671232885</v>
      </c>
      <c r="K83" s="1"/>
      <c r="L83" s="1"/>
      <c r="M83" s="1"/>
    </row>
    <row r="84" spans="2:13" ht="15.6">
      <c r="B84" s="34">
        <v>46507</v>
      </c>
      <c r="C84" s="35">
        <f t="shared" si="21"/>
        <v>6.9000000000000006E-2</v>
      </c>
      <c r="D84" s="36">
        <f t="shared" si="22"/>
        <v>0</v>
      </c>
      <c r="E84" s="37">
        <f t="shared" si="20"/>
        <v>6.9000000000000006E-2</v>
      </c>
      <c r="F84" s="38"/>
      <c r="G84" s="40"/>
      <c r="H84" s="38">
        <f t="shared" si="23"/>
        <v>2625000</v>
      </c>
      <c r="I84" s="39">
        <v>30</v>
      </c>
      <c r="J84" s="55">
        <f t="shared" si="24"/>
        <v>14886.986301369865</v>
      </c>
      <c r="K84" s="1"/>
      <c r="L84" s="1"/>
      <c r="M84" s="1"/>
    </row>
    <row r="85" spans="2:13" ht="15.6">
      <c r="B85" s="42">
        <v>46538</v>
      </c>
      <c r="C85" s="35">
        <f t="shared" si="21"/>
        <v>6.9000000000000006E-2</v>
      </c>
      <c r="D85" s="36">
        <f t="shared" si="22"/>
        <v>0</v>
      </c>
      <c r="E85" s="37">
        <f t="shared" si="20"/>
        <v>6.9000000000000006E-2</v>
      </c>
      <c r="F85" s="38"/>
      <c r="G85" s="40"/>
      <c r="H85" s="38">
        <f t="shared" si="23"/>
        <v>2625000</v>
      </c>
      <c r="I85" s="39">
        <v>31</v>
      </c>
      <c r="J85" s="55">
        <f t="shared" si="24"/>
        <v>15383.219178082194</v>
      </c>
      <c r="K85" s="1"/>
      <c r="L85" s="1"/>
      <c r="M85" s="1"/>
    </row>
    <row r="86" spans="2:13" ht="15.6">
      <c r="B86" s="42">
        <v>46567</v>
      </c>
      <c r="C86" s="35">
        <f t="shared" si="21"/>
        <v>6.9000000000000006E-2</v>
      </c>
      <c r="D86" s="36">
        <f t="shared" si="22"/>
        <v>0</v>
      </c>
      <c r="E86" s="37">
        <f t="shared" si="20"/>
        <v>6.9000000000000006E-2</v>
      </c>
      <c r="F86" s="38"/>
      <c r="G86" s="40"/>
      <c r="H86" s="38">
        <f t="shared" si="23"/>
        <v>2625000</v>
      </c>
      <c r="I86" s="48">
        <v>29</v>
      </c>
      <c r="J86" s="55">
        <f t="shared" si="24"/>
        <v>14390.753424657536</v>
      </c>
      <c r="K86" s="1"/>
      <c r="L86" s="1"/>
      <c r="M86" s="1"/>
    </row>
    <row r="87" spans="2:13" ht="15.6">
      <c r="B87" s="41">
        <v>46568</v>
      </c>
      <c r="C87" s="35">
        <f t="shared" si="21"/>
        <v>6.9000000000000006E-2</v>
      </c>
      <c r="D87" s="36">
        <f t="shared" si="22"/>
        <v>0</v>
      </c>
      <c r="E87" s="37">
        <f t="shared" si="20"/>
        <v>6.9000000000000006E-2</v>
      </c>
      <c r="F87" s="38"/>
      <c r="G87" s="40">
        <v>75000</v>
      </c>
      <c r="H87" s="38">
        <f t="shared" si="23"/>
        <v>2550000</v>
      </c>
      <c r="I87" s="39">
        <v>1</v>
      </c>
      <c r="J87" s="55">
        <f t="shared" si="24"/>
        <v>482.054794520548</v>
      </c>
      <c r="K87" s="2"/>
      <c r="L87" s="2"/>
      <c r="M87" s="2"/>
    </row>
    <row r="88" spans="2:13" ht="15.6">
      <c r="B88" s="34">
        <v>46599</v>
      </c>
      <c r="C88" s="35">
        <f t="shared" si="21"/>
        <v>6.9000000000000006E-2</v>
      </c>
      <c r="D88" s="36">
        <f t="shared" si="22"/>
        <v>0</v>
      </c>
      <c r="E88" s="37">
        <f t="shared" si="20"/>
        <v>6.9000000000000006E-2</v>
      </c>
      <c r="F88" s="38"/>
      <c r="G88" s="40"/>
      <c r="H88" s="38">
        <f t="shared" si="23"/>
        <v>2550000</v>
      </c>
      <c r="I88" s="39">
        <v>31</v>
      </c>
      <c r="J88" s="55">
        <f t="shared" si="24"/>
        <v>14943.698630136989</v>
      </c>
      <c r="K88" s="1"/>
      <c r="L88" s="1"/>
      <c r="M88" s="1"/>
    </row>
    <row r="89" spans="2:13" ht="15.6">
      <c r="B89" s="34">
        <v>46630</v>
      </c>
      <c r="C89" s="35">
        <f t="shared" si="21"/>
        <v>6.9000000000000006E-2</v>
      </c>
      <c r="D89" s="36">
        <f t="shared" si="22"/>
        <v>0</v>
      </c>
      <c r="E89" s="37">
        <f t="shared" si="20"/>
        <v>6.9000000000000006E-2</v>
      </c>
      <c r="F89" s="38"/>
      <c r="G89" s="40"/>
      <c r="H89" s="38">
        <f t="shared" si="23"/>
        <v>2550000</v>
      </c>
      <c r="I89" s="48">
        <v>31</v>
      </c>
      <c r="J89" s="55">
        <f t="shared" si="24"/>
        <v>14943.698630136989</v>
      </c>
      <c r="K89" s="1"/>
      <c r="L89" s="1"/>
      <c r="M89" s="1"/>
    </row>
    <row r="90" spans="2:13" ht="15.6">
      <c r="B90" s="34">
        <v>46659</v>
      </c>
      <c r="C90" s="35">
        <f t="shared" si="21"/>
        <v>6.9000000000000006E-2</v>
      </c>
      <c r="D90" s="36">
        <f t="shared" si="22"/>
        <v>0</v>
      </c>
      <c r="E90" s="37">
        <f t="shared" si="20"/>
        <v>6.9000000000000006E-2</v>
      </c>
      <c r="F90" s="38"/>
      <c r="G90" s="40"/>
      <c r="H90" s="38">
        <f t="shared" si="23"/>
        <v>2550000</v>
      </c>
      <c r="I90" s="39">
        <v>29</v>
      </c>
      <c r="J90" s="55">
        <f t="shared" si="24"/>
        <v>13979.589041095893</v>
      </c>
      <c r="K90" s="1"/>
      <c r="L90" s="1"/>
      <c r="M90" s="1"/>
    </row>
    <row r="91" spans="2:13" ht="15.6">
      <c r="B91" s="41">
        <v>46660</v>
      </c>
      <c r="C91" s="35">
        <f t="shared" si="21"/>
        <v>6.9000000000000006E-2</v>
      </c>
      <c r="D91" s="36">
        <f t="shared" si="22"/>
        <v>0</v>
      </c>
      <c r="E91" s="37">
        <f t="shared" si="20"/>
        <v>6.9000000000000006E-2</v>
      </c>
      <c r="F91" s="38"/>
      <c r="G91" s="40">
        <v>75000</v>
      </c>
      <c r="H91" s="38">
        <f t="shared" si="23"/>
        <v>2475000</v>
      </c>
      <c r="I91" s="39">
        <v>1</v>
      </c>
      <c r="J91" s="55">
        <f t="shared" si="24"/>
        <v>467.8767123287671</v>
      </c>
      <c r="K91" s="1"/>
      <c r="L91" s="1"/>
      <c r="M91" s="1"/>
    </row>
    <row r="92" spans="2:13" ht="15.6">
      <c r="B92" s="42">
        <v>46691</v>
      </c>
      <c r="C92" s="35">
        <f t="shared" si="21"/>
        <v>6.9000000000000006E-2</v>
      </c>
      <c r="D92" s="36">
        <f t="shared" si="22"/>
        <v>0</v>
      </c>
      <c r="E92" s="37">
        <f t="shared" si="20"/>
        <v>6.9000000000000006E-2</v>
      </c>
      <c r="F92" s="38"/>
      <c r="G92" s="40"/>
      <c r="H92" s="38">
        <f t="shared" si="23"/>
        <v>2475000</v>
      </c>
      <c r="I92" s="48">
        <v>31</v>
      </c>
      <c r="J92" s="55">
        <f t="shared" si="24"/>
        <v>14504.17808219178</v>
      </c>
      <c r="K92" s="1"/>
      <c r="L92" s="1"/>
      <c r="M92" s="1"/>
    </row>
    <row r="93" spans="2:13" ht="15.6">
      <c r="B93" s="42">
        <v>46721</v>
      </c>
      <c r="C93" s="35">
        <f t="shared" si="21"/>
        <v>6.9000000000000006E-2</v>
      </c>
      <c r="D93" s="36">
        <f t="shared" si="22"/>
        <v>0</v>
      </c>
      <c r="E93" s="37">
        <f t="shared" si="20"/>
        <v>6.9000000000000006E-2</v>
      </c>
      <c r="F93" s="38"/>
      <c r="G93" s="40"/>
      <c r="H93" s="38">
        <f t="shared" si="23"/>
        <v>2475000</v>
      </c>
      <c r="I93" s="48">
        <v>30</v>
      </c>
      <c r="J93" s="55">
        <f t="shared" si="24"/>
        <v>14036.301369863013</v>
      </c>
      <c r="K93" s="1"/>
      <c r="L93" s="1"/>
      <c r="M93" s="1"/>
    </row>
    <row r="94" spans="2:13" ht="15.6">
      <c r="B94" s="42">
        <v>46750</v>
      </c>
      <c r="C94" s="35">
        <f t="shared" si="21"/>
        <v>6.9000000000000006E-2</v>
      </c>
      <c r="D94" s="36">
        <f t="shared" si="22"/>
        <v>0</v>
      </c>
      <c r="E94" s="37">
        <f t="shared" si="20"/>
        <v>6.9000000000000006E-2</v>
      </c>
      <c r="F94" s="46"/>
      <c r="G94" s="64"/>
      <c r="H94" s="38">
        <f t="shared" si="23"/>
        <v>2475000</v>
      </c>
      <c r="I94" s="48">
        <v>29</v>
      </c>
      <c r="J94" s="55">
        <f t="shared" si="24"/>
        <v>13568.424657534246</v>
      </c>
      <c r="K94" s="1"/>
      <c r="L94" s="1"/>
      <c r="M94" s="1"/>
    </row>
    <row r="95" spans="2:13" ht="15.6">
      <c r="B95" s="41">
        <v>46751</v>
      </c>
      <c r="C95" s="35">
        <f t="shared" si="21"/>
        <v>6.9000000000000006E-2</v>
      </c>
      <c r="D95" s="36">
        <f t="shared" si="22"/>
        <v>0</v>
      </c>
      <c r="E95" s="37">
        <f t="shared" si="20"/>
        <v>6.9000000000000006E-2</v>
      </c>
      <c r="F95" s="38"/>
      <c r="G95" s="40">
        <v>75000</v>
      </c>
      <c r="H95" s="38">
        <f t="shared" si="23"/>
        <v>2400000</v>
      </c>
      <c r="I95" s="48">
        <v>1</v>
      </c>
      <c r="J95" s="55">
        <f t="shared" si="24"/>
        <v>453.69863013698631</v>
      </c>
      <c r="K95" s="1"/>
      <c r="L95" s="1"/>
      <c r="M95" s="1"/>
    </row>
    <row r="96" spans="2:13" ht="16.2" thickBot="1">
      <c r="B96" s="74">
        <v>46752</v>
      </c>
      <c r="C96" s="89">
        <f t="shared" si="21"/>
        <v>6.9000000000000006E-2</v>
      </c>
      <c r="D96" s="90">
        <f t="shared" si="22"/>
        <v>0</v>
      </c>
      <c r="E96" s="91">
        <f t="shared" si="20"/>
        <v>6.9000000000000006E-2</v>
      </c>
      <c r="F96" s="44"/>
      <c r="G96" s="76"/>
      <c r="H96" s="44">
        <f t="shared" si="23"/>
        <v>2400000</v>
      </c>
      <c r="I96" s="45">
        <v>1</v>
      </c>
      <c r="J96" s="92">
        <f t="shared" si="24"/>
        <v>453.69863013698631</v>
      </c>
      <c r="K96" s="9"/>
      <c r="L96" s="1"/>
      <c r="M96" s="1"/>
    </row>
    <row r="97" spans="2:13" ht="15.6">
      <c r="B97" s="16">
        <v>46783</v>
      </c>
      <c r="C97" s="10">
        <f t="shared" si="21"/>
        <v>6.9000000000000006E-2</v>
      </c>
      <c r="D97" s="11">
        <f t="shared" si="22"/>
        <v>0</v>
      </c>
      <c r="E97" s="78">
        <f t="shared" si="20"/>
        <v>6.9000000000000006E-2</v>
      </c>
      <c r="F97" s="13"/>
      <c r="G97" s="30"/>
      <c r="H97" s="13">
        <f t="shared" si="23"/>
        <v>2400000</v>
      </c>
      <c r="I97" s="17">
        <v>31</v>
      </c>
      <c r="J97" s="79">
        <f t="shared" si="24"/>
        <v>14064.657534246575</v>
      </c>
      <c r="K97" s="9">
        <f>SUM(J97:J114)</f>
        <v>155524.10958904112</v>
      </c>
      <c r="L97" s="1" t="s">
        <v>31</v>
      </c>
      <c r="M97" s="1"/>
    </row>
    <row r="98" spans="2:13" ht="15.6">
      <c r="B98" s="18">
        <v>46812</v>
      </c>
      <c r="C98" s="6">
        <f t="shared" si="21"/>
        <v>6.9000000000000006E-2</v>
      </c>
      <c r="D98" s="7">
        <f t="shared" si="22"/>
        <v>0</v>
      </c>
      <c r="E98" s="80">
        <f t="shared" si="20"/>
        <v>6.9000000000000006E-2</v>
      </c>
      <c r="F98" s="8"/>
      <c r="G98" s="15"/>
      <c r="H98" s="8">
        <f t="shared" si="23"/>
        <v>2400000</v>
      </c>
      <c r="I98" s="19">
        <v>29</v>
      </c>
      <c r="J98" s="23">
        <f t="shared" si="24"/>
        <v>13157.260273972603</v>
      </c>
      <c r="K98" s="1"/>
      <c r="L98" s="1"/>
      <c r="M98" s="1"/>
    </row>
    <row r="99" spans="2:13" ht="15.6">
      <c r="B99" s="18">
        <v>46841</v>
      </c>
      <c r="C99" s="6">
        <f t="shared" si="21"/>
        <v>6.9000000000000006E-2</v>
      </c>
      <c r="D99" s="7">
        <f t="shared" si="22"/>
        <v>0</v>
      </c>
      <c r="E99" s="80">
        <f t="shared" si="20"/>
        <v>6.9000000000000006E-2</v>
      </c>
      <c r="F99" s="8"/>
      <c r="G99" s="15"/>
      <c r="H99" s="8">
        <f t="shared" si="23"/>
        <v>2400000</v>
      </c>
      <c r="I99" s="19">
        <v>29</v>
      </c>
      <c r="J99" s="23">
        <f t="shared" si="24"/>
        <v>13157.260273972603</v>
      </c>
      <c r="K99" s="1"/>
      <c r="L99" s="1"/>
      <c r="M99" s="1"/>
    </row>
    <row r="100" spans="2:13" ht="15.6">
      <c r="B100" s="20">
        <v>46842</v>
      </c>
      <c r="C100" s="6">
        <f t="shared" si="21"/>
        <v>6.9000000000000006E-2</v>
      </c>
      <c r="D100" s="7">
        <f t="shared" si="22"/>
        <v>0</v>
      </c>
      <c r="E100" s="80">
        <f t="shared" si="20"/>
        <v>6.9000000000000006E-2</v>
      </c>
      <c r="F100" s="8"/>
      <c r="G100" s="15">
        <v>100000</v>
      </c>
      <c r="H100" s="8">
        <f t="shared" si="23"/>
        <v>2300000</v>
      </c>
      <c r="I100" s="19">
        <v>1</v>
      </c>
      <c r="J100" s="23">
        <f t="shared" si="24"/>
        <v>434.79452054794518</v>
      </c>
      <c r="K100" s="1"/>
      <c r="L100" s="1"/>
      <c r="M100" s="1"/>
    </row>
    <row r="101" spans="2:13" ht="15.6">
      <c r="B101" s="18">
        <v>46843</v>
      </c>
      <c r="C101" s="6">
        <f t="shared" si="21"/>
        <v>6.9000000000000006E-2</v>
      </c>
      <c r="D101" s="7">
        <f t="shared" si="22"/>
        <v>0</v>
      </c>
      <c r="E101" s="80">
        <f t="shared" si="20"/>
        <v>6.9000000000000006E-2</v>
      </c>
      <c r="F101" s="8"/>
      <c r="G101" s="15"/>
      <c r="H101" s="8">
        <f t="shared" si="23"/>
        <v>2300000</v>
      </c>
      <c r="I101" s="19">
        <v>1</v>
      </c>
      <c r="J101" s="23">
        <f t="shared" si="24"/>
        <v>434.79452054794518</v>
      </c>
      <c r="K101" s="1"/>
      <c r="L101" s="1"/>
      <c r="M101" s="1"/>
    </row>
    <row r="102" spans="2:13" ht="15.6">
      <c r="B102" s="18">
        <v>46873</v>
      </c>
      <c r="C102" s="6">
        <f t="shared" si="21"/>
        <v>6.9000000000000006E-2</v>
      </c>
      <c r="D102" s="7">
        <f t="shared" si="22"/>
        <v>0</v>
      </c>
      <c r="E102" s="80">
        <f t="shared" si="20"/>
        <v>6.9000000000000006E-2</v>
      </c>
      <c r="F102" s="8"/>
      <c r="G102" s="15"/>
      <c r="H102" s="8">
        <f t="shared" si="23"/>
        <v>2300000</v>
      </c>
      <c r="I102" s="19">
        <v>30</v>
      </c>
      <c r="J102" s="23">
        <f t="shared" si="24"/>
        <v>13043.835616438357</v>
      </c>
      <c r="K102" s="1"/>
      <c r="L102" s="1"/>
      <c r="M102" s="1"/>
    </row>
    <row r="103" spans="2:13" ht="15.6">
      <c r="B103" s="81">
        <v>46904</v>
      </c>
      <c r="C103" s="6">
        <f t="shared" si="21"/>
        <v>6.9000000000000006E-2</v>
      </c>
      <c r="D103" s="7">
        <f t="shared" si="22"/>
        <v>0</v>
      </c>
      <c r="E103" s="80">
        <f t="shared" si="20"/>
        <v>6.9000000000000006E-2</v>
      </c>
      <c r="F103" s="8"/>
      <c r="G103" s="15"/>
      <c r="H103" s="8">
        <f t="shared" si="23"/>
        <v>2300000</v>
      </c>
      <c r="I103" s="19">
        <v>31</v>
      </c>
      <c r="J103" s="23">
        <f t="shared" si="24"/>
        <v>13478.630136986301</v>
      </c>
      <c r="K103" s="1"/>
      <c r="L103" s="1"/>
      <c r="M103" s="1"/>
    </row>
    <row r="104" spans="2:13" ht="15.6">
      <c r="B104" s="81">
        <v>46933</v>
      </c>
      <c r="C104" s="6">
        <f t="shared" si="21"/>
        <v>6.9000000000000006E-2</v>
      </c>
      <c r="D104" s="7">
        <f t="shared" si="22"/>
        <v>0</v>
      </c>
      <c r="E104" s="80">
        <f t="shared" si="20"/>
        <v>6.9000000000000006E-2</v>
      </c>
      <c r="F104" s="8"/>
      <c r="G104" s="15"/>
      <c r="H104" s="8">
        <f t="shared" si="23"/>
        <v>2300000</v>
      </c>
      <c r="I104" s="82">
        <v>29</v>
      </c>
      <c r="J104" s="23">
        <f t="shared" si="24"/>
        <v>12609.04109589041</v>
      </c>
      <c r="K104" s="1"/>
      <c r="L104" s="1"/>
      <c r="M104" s="1"/>
    </row>
    <row r="105" spans="2:13" ht="15.6">
      <c r="B105" s="20">
        <v>46934</v>
      </c>
      <c r="C105" s="6">
        <f t="shared" si="21"/>
        <v>6.9000000000000006E-2</v>
      </c>
      <c r="D105" s="7">
        <f t="shared" si="22"/>
        <v>0</v>
      </c>
      <c r="E105" s="80">
        <f t="shared" si="20"/>
        <v>6.9000000000000006E-2</v>
      </c>
      <c r="F105" s="8"/>
      <c r="G105" s="15">
        <v>100000</v>
      </c>
      <c r="H105" s="8">
        <f t="shared" si="23"/>
        <v>2200000</v>
      </c>
      <c r="I105" s="19">
        <v>1</v>
      </c>
      <c r="J105" s="23">
        <f t="shared" si="24"/>
        <v>415.89041095890411</v>
      </c>
      <c r="K105" s="1"/>
      <c r="L105" s="1"/>
      <c r="M105" s="1"/>
    </row>
    <row r="106" spans="2:13" ht="15.6">
      <c r="B106" s="18">
        <v>46965</v>
      </c>
      <c r="C106" s="6">
        <f t="shared" si="21"/>
        <v>6.9000000000000006E-2</v>
      </c>
      <c r="D106" s="7">
        <f t="shared" si="22"/>
        <v>0</v>
      </c>
      <c r="E106" s="80">
        <f t="shared" si="20"/>
        <v>6.9000000000000006E-2</v>
      </c>
      <c r="F106" s="8"/>
      <c r="G106" s="15"/>
      <c r="H106" s="8">
        <f t="shared" si="23"/>
        <v>2200000</v>
      </c>
      <c r="I106" s="19">
        <v>31</v>
      </c>
      <c r="J106" s="23">
        <f t="shared" si="24"/>
        <v>12892.602739726028</v>
      </c>
      <c r="K106" s="1"/>
      <c r="L106" s="1"/>
      <c r="M106" s="1"/>
    </row>
    <row r="107" spans="2:13" ht="15.6">
      <c r="B107" s="18">
        <v>46996</v>
      </c>
      <c r="C107" s="6">
        <f t="shared" si="21"/>
        <v>6.9000000000000006E-2</v>
      </c>
      <c r="D107" s="7">
        <f t="shared" si="22"/>
        <v>0</v>
      </c>
      <c r="E107" s="80">
        <f t="shared" si="20"/>
        <v>6.9000000000000006E-2</v>
      </c>
      <c r="F107" s="8"/>
      <c r="G107" s="15"/>
      <c r="H107" s="8">
        <f t="shared" si="23"/>
        <v>2200000</v>
      </c>
      <c r="I107" s="82">
        <v>31</v>
      </c>
      <c r="J107" s="23">
        <f t="shared" si="24"/>
        <v>12892.602739726028</v>
      </c>
      <c r="K107" s="1"/>
      <c r="L107" s="1"/>
      <c r="M107" s="1"/>
    </row>
    <row r="108" spans="2:13" ht="15.6">
      <c r="B108" s="18">
        <v>47025</v>
      </c>
      <c r="C108" s="6">
        <f t="shared" si="21"/>
        <v>6.9000000000000006E-2</v>
      </c>
      <c r="D108" s="7">
        <f t="shared" si="22"/>
        <v>0</v>
      </c>
      <c r="E108" s="80">
        <f t="shared" si="20"/>
        <v>6.9000000000000006E-2</v>
      </c>
      <c r="F108" s="31"/>
      <c r="G108" s="75"/>
      <c r="H108" s="8">
        <f t="shared" si="23"/>
        <v>2200000</v>
      </c>
      <c r="I108" s="19">
        <v>29</v>
      </c>
      <c r="J108" s="23">
        <f t="shared" si="24"/>
        <v>12060.82191780822</v>
      </c>
      <c r="K108" s="1"/>
      <c r="L108" s="1"/>
      <c r="M108" s="1"/>
    </row>
    <row r="109" spans="2:13" ht="15.6">
      <c r="B109" s="20">
        <v>47026</v>
      </c>
      <c r="C109" s="6">
        <f t="shared" si="21"/>
        <v>6.9000000000000006E-2</v>
      </c>
      <c r="D109" s="7">
        <f t="shared" si="22"/>
        <v>0</v>
      </c>
      <c r="E109" s="80">
        <f t="shared" si="20"/>
        <v>6.9000000000000006E-2</v>
      </c>
      <c r="F109" s="8"/>
      <c r="G109" s="15">
        <v>100000</v>
      </c>
      <c r="H109" s="8">
        <f t="shared" si="23"/>
        <v>2100000</v>
      </c>
      <c r="I109" s="19">
        <v>1</v>
      </c>
      <c r="J109" s="23">
        <f t="shared" si="24"/>
        <v>396.98630136986299</v>
      </c>
      <c r="K109" s="1"/>
      <c r="L109" s="1"/>
      <c r="M109" s="1"/>
    </row>
    <row r="110" spans="2:13" ht="15.6">
      <c r="B110" s="81">
        <v>47057</v>
      </c>
      <c r="C110" s="6">
        <f t="shared" si="21"/>
        <v>6.9000000000000006E-2</v>
      </c>
      <c r="D110" s="7">
        <f t="shared" si="22"/>
        <v>0</v>
      </c>
      <c r="E110" s="80">
        <f t="shared" si="20"/>
        <v>6.9000000000000006E-2</v>
      </c>
      <c r="F110" s="8"/>
      <c r="G110" s="15"/>
      <c r="H110" s="8">
        <f t="shared" si="23"/>
        <v>2100000</v>
      </c>
      <c r="I110" s="82">
        <v>31</v>
      </c>
      <c r="J110" s="23">
        <f t="shared" si="24"/>
        <v>12306.575342465754</v>
      </c>
      <c r="K110" s="9"/>
      <c r="L110" s="1"/>
      <c r="M110" s="1"/>
    </row>
    <row r="111" spans="2:13" ht="15.6">
      <c r="B111" s="81">
        <v>47087</v>
      </c>
      <c r="C111" s="6">
        <f t="shared" si="21"/>
        <v>6.9000000000000006E-2</v>
      </c>
      <c r="D111" s="7">
        <f t="shared" si="22"/>
        <v>0</v>
      </c>
      <c r="E111" s="80">
        <f t="shared" si="20"/>
        <v>6.9000000000000006E-2</v>
      </c>
      <c r="F111" s="8"/>
      <c r="G111" s="15"/>
      <c r="H111" s="8">
        <f t="shared" si="23"/>
        <v>2100000</v>
      </c>
      <c r="I111" s="82">
        <v>30</v>
      </c>
      <c r="J111" s="23">
        <f t="shared" si="24"/>
        <v>11909.589041095891</v>
      </c>
      <c r="K111" s="1"/>
      <c r="L111" s="1"/>
      <c r="M111" s="1"/>
    </row>
    <row r="112" spans="2:13" ht="15.6">
      <c r="B112" s="81">
        <v>47116</v>
      </c>
      <c r="C112" s="6">
        <f t="shared" si="21"/>
        <v>6.9000000000000006E-2</v>
      </c>
      <c r="D112" s="7">
        <f t="shared" si="22"/>
        <v>0</v>
      </c>
      <c r="E112" s="80">
        <f t="shared" ref="E112:E132" si="25">C112+D112</f>
        <v>6.9000000000000006E-2</v>
      </c>
      <c r="F112" s="8"/>
      <c r="G112" s="15"/>
      <c r="H112" s="8">
        <f t="shared" si="23"/>
        <v>2100000</v>
      </c>
      <c r="I112" s="82">
        <v>29</v>
      </c>
      <c r="J112" s="23">
        <f t="shared" si="24"/>
        <v>11512.602739726028</v>
      </c>
      <c r="K112" s="1"/>
      <c r="L112" s="1"/>
      <c r="M112" s="1"/>
    </row>
    <row r="113" spans="2:13" ht="15.6">
      <c r="B113" s="20">
        <v>47117</v>
      </c>
      <c r="C113" s="6">
        <f t="shared" ref="C113:C176" si="26">C112</f>
        <v>6.9000000000000006E-2</v>
      </c>
      <c r="D113" s="7">
        <f t="shared" ref="D113:D176" si="27">D112</f>
        <v>0</v>
      </c>
      <c r="E113" s="80">
        <f t="shared" si="25"/>
        <v>6.9000000000000006E-2</v>
      </c>
      <c r="F113" s="8"/>
      <c r="G113" s="15">
        <v>100000</v>
      </c>
      <c r="H113" s="8">
        <f t="shared" ref="H113:H132" si="28">H112-G113</f>
        <v>2000000</v>
      </c>
      <c r="I113" s="82">
        <v>1</v>
      </c>
      <c r="J113" s="23">
        <f t="shared" si="24"/>
        <v>378.08219178082192</v>
      </c>
      <c r="K113" s="1"/>
      <c r="L113" s="1"/>
      <c r="M113" s="1"/>
    </row>
    <row r="114" spans="2:13" ht="16.2" thickBot="1">
      <c r="B114" s="83">
        <v>47118</v>
      </c>
      <c r="C114" s="84">
        <f t="shared" si="26"/>
        <v>6.9000000000000006E-2</v>
      </c>
      <c r="D114" s="85">
        <f t="shared" si="27"/>
        <v>0</v>
      </c>
      <c r="E114" s="86">
        <f t="shared" si="25"/>
        <v>6.9000000000000006E-2</v>
      </c>
      <c r="F114" s="29"/>
      <c r="G114" s="87"/>
      <c r="H114" s="29">
        <f t="shared" si="28"/>
        <v>2000000</v>
      </c>
      <c r="I114" s="32">
        <v>1</v>
      </c>
      <c r="J114" s="88">
        <f t="shared" si="24"/>
        <v>378.08219178082192</v>
      </c>
      <c r="K114" s="1"/>
      <c r="L114" s="1"/>
      <c r="M114" s="1"/>
    </row>
    <row r="115" spans="2:13" ht="15.6">
      <c r="B115" s="33">
        <v>47149</v>
      </c>
      <c r="C115" s="49">
        <f t="shared" si="26"/>
        <v>6.9000000000000006E-2</v>
      </c>
      <c r="D115" s="50">
        <f t="shared" si="27"/>
        <v>0</v>
      </c>
      <c r="E115" s="51">
        <f t="shared" si="25"/>
        <v>6.9000000000000006E-2</v>
      </c>
      <c r="F115" s="52"/>
      <c r="G115" s="59"/>
      <c r="H115" s="52">
        <f t="shared" si="28"/>
        <v>2000000</v>
      </c>
      <c r="I115" s="53">
        <v>31</v>
      </c>
      <c r="J115" s="54">
        <f t="shared" si="24"/>
        <v>11720.547945205479</v>
      </c>
      <c r="K115" s="9">
        <f>SUM(J115:J132)</f>
        <v>127470.41095890409</v>
      </c>
      <c r="L115" s="1" t="s">
        <v>36</v>
      </c>
      <c r="M115" s="1"/>
    </row>
    <row r="116" spans="2:13" ht="15.6">
      <c r="B116" s="34">
        <v>47177</v>
      </c>
      <c r="C116" s="35">
        <f t="shared" si="26"/>
        <v>6.9000000000000006E-2</v>
      </c>
      <c r="D116" s="36">
        <f t="shared" si="27"/>
        <v>0</v>
      </c>
      <c r="E116" s="37">
        <f t="shared" si="25"/>
        <v>6.9000000000000006E-2</v>
      </c>
      <c r="F116" s="38"/>
      <c r="G116" s="40"/>
      <c r="H116" s="38">
        <f t="shared" si="28"/>
        <v>2000000</v>
      </c>
      <c r="I116" s="39">
        <v>28</v>
      </c>
      <c r="J116" s="55">
        <f t="shared" si="24"/>
        <v>10586.301369863013</v>
      </c>
      <c r="K116" s="1"/>
      <c r="L116" s="1"/>
      <c r="M116" s="1"/>
    </row>
    <row r="117" spans="2:13" ht="15.6">
      <c r="B117" s="34">
        <v>47206</v>
      </c>
      <c r="C117" s="35">
        <f t="shared" si="26"/>
        <v>6.9000000000000006E-2</v>
      </c>
      <c r="D117" s="36">
        <f t="shared" si="27"/>
        <v>0</v>
      </c>
      <c r="E117" s="37">
        <f t="shared" si="25"/>
        <v>6.9000000000000006E-2</v>
      </c>
      <c r="F117" s="38"/>
      <c r="G117" s="40"/>
      <c r="H117" s="38">
        <f t="shared" si="28"/>
        <v>2000000</v>
      </c>
      <c r="I117" s="39">
        <v>29</v>
      </c>
      <c r="J117" s="55">
        <f t="shared" si="24"/>
        <v>10964.383561643835</v>
      </c>
      <c r="K117" s="1"/>
      <c r="L117" s="1"/>
      <c r="M117" s="1"/>
    </row>
    <row r="118" spans="2:13" ht="15.6">
      <c r="B118" s="41">
        <v>47207</v>
      </c>
      <c r="C118" s="35">
        <f t="shared" si="26"/>
        <v>6.9000000000000006E-2</v>
      </c>
      <c r="D118" s="36">
        <f t="shared" si="27"/>
        <v>0</v>
      </c>
      <c r="E118" s="37">
        <f t="shared" si="25"/>
        <v>6.9000000000000006E-2</v>
      </c>
      <c r="F118" s="38"/>
      <c r="G118" s="40">
        <v>100000</v>
      </c>
      <c r="H118" s="38">
        <f t="shared" si="28"/>
        <v>1900000</v>
      </c>
      <c r="I118" s="39">
        <v>1</v>
      </c>
      <c r="J118" s="55">
        <f t="shared" ref="J118:J135" si="29">H118*E118*I118/365</f>
        <v>359.17808219178085</v>
      </c>
      <c r="K118" s="1"/>
      <c r="L118" s="1"/>
      <c r="M118" s="1"/>
    </row>
    <row r="119" spans="2:13" ht="15.6">
      <c r="B119" s="34">
        <v>47208</v>
      </c>
      <c r="C119" s="35">
        <f t="shared" si="26"/>
        <v>6.9000000000000006E-2</v>
      </c>
      <c r="D119" s="36">
        <f t="shared" si="27"/>
        <v>0</v>
      </c>
      <c r="E119" s="37">
        <f t="shared" si="25"/>
        <v>6.9000000000000006E-2</v>
      </c>
      <c r="F119" s="38"/>
      <c r="G119" s="40"/>
      <c r="H119" s="38">
        <f t="shared" si="28"/>
        <v>1900000</v>
      </c>
      <c r="I119" s="39">
        <v>1</v>
      </c>
      <c r="J119" s="55">
        <f t="shared" si="29"/>
        <v>359.17808219178085</v>
      </c>
      <c r="K119" s="1"/>
      <c r="L119" s="1"/>
      <c r="M119" s="1"/>
    </row>
    <row r="120" spans="2:13" ht="15.6">
      <c r="B120" s="34">
        <v>47238</v>
      </c>
      <c r="C120" s="35">
        <f t="shared" si="26"/>
        <v>6.9000000000000006E-2</v>
      </c>
      <c r="D120" s="36">
        <f t="shared" si="27"/>
        <v>0</v>
      </c>
      <c r="E120" s="37">
        <f t="shared" si="25"/>
        <v>6.9000000000000006E-2</v>
      </c>
      <c r="F120" s="38"/>
      <c r="G120" s="40"/>
      <c r="H120" s="38">
        <f t="shared" si="28"/>
        <v>1900000</v>
      </c>
      <c r="I120" s="39">
        <v>30</v>
      </c>
      <c r="J120" s="55">
        <f t="shared" si="29"/>
        <v>10775.342465753425</v>
      </c>
      <c r="K120" s="1"/>
      <c r="L120" s="1"/>
      <c r="M120" s="1"/>
    </row>
    <row r="121" spans="2:13" ht="15.6">
      <c r="B121" s="42">
        <v>47269</v>
      </c>
      <c r="C121" s="35">
        <f t="shared" si="26"/>
        <v>6.9000000000000006E-2</v>
      </c>
      <c r="D121" s="36">
        <f t="shared" si="27"/>
        <v>0</v>
      </c>
      <c r="E121" s="37">
        <f t="shared" si="25"/>
        <v>6.9000000000000006E-2</v>
      </c>
      <c r="F121" s="38"/>
      <c r="G121" s="40"/>
      <c r="H121" s="38">
        <f t="shared" si="28"/>
        <v>1900000</v>
      </c>
      <c r="I121" s="39">
        <v>31</v>
      </c>
      <c r="J121" s="55">
        <f t="shared" si="29"/>
        <v>11134.520547945205</v>
      </c>
      <c r="K121" s="1"/>
      <c r="L121" s="1"/>
      <c r="M121" s="1"/>
    </row>
    <row r="122" spans="2:13" ht="15.6">
      <c r="B122" s="42">
        <v>47298</v>
      </c>
      <c r="C122" s="35">
        <f t="shared" si="26"/>
        <v>6.9000000000000006E-2</v>
      </c>
      <c r="D122" s="36">
        <f t="shared" si="27"/>
        <v>0</v>
      </c>
      <c r="E122" s="37">
        <f t="shared" si="25"/>
        <v>6.9000000000000006E-2</v>
      </c>
      <c r="F122" s="46"/>
      <c r="G122" s="64"/>
      <c r="H122" s="38">
        <f t="shared" si="28"/>
        <v>1900000</v>
      </c>
      <c r="I122" s="48">
        <v>29</v>
      </c>
      <c r="J122" s="55">
        <f t="shared" si="29"/>
        <v>10416.164383561643</v>
      </c>
      <c r="K122" s="1"/>
      <c r="L122" s="1"/>
      <c r="M122" s="1"/>
    </row>
    <row r="123" spans="2:13" ht="15.6">
      <c r="B123" s="41">
        <v>47299</v>
      </c>
      <c r="C123" s="35">
        <f t="shared" si="26"/>
        <v>6.9000000000000006E-2</v>
      </c>
      <c r="D123" s="36">
        <f t="shared" si="27"/>
        <v>0</v>
      </c>
      <c r="E123" s="37">
        <f t="shared" si="25"/>
        <v>6.9000000000000006E-2</v>
      </c>
      <c r="F123" s="38"/>
      <c r="G123" s="40">
        <v>100000</v>
      </c>
      <c r="H123" s="38">
        <f t="shared" si="28"/>
        <v>1800000</v>
      </c>
      <c r="I123" s="39">
        <v>1</v>
      </c>
      <c r="J123" s="55">
        <f t="shared" si="29"/>
        <v>340.27397260273978</v>
      </c>
      <c r="K123" s="1"/>
      <c r="L123" s="1"/>
      <c r="M123" s="1"/>
    </row>
    <row r="124" spans="2:13" ht="15.6">
      <c r="B124" s="34">
        <v>47330</v>
      </c>
      <c r="C124" s="35">
        <f t="shared" si="26"/>
        <v>6.9000000000000006E-2</v>
      </c>
      <c r="D124" s="36">
        <f t="shared" si="27"/>
        <v>0</v>
      </c>
      <c r="E124" s="37">
        <f t="shared" si="25"/>
        <v>6.9000000000000006E-2</v>
      </c>
      <c r="F124" s="38"/>
      <c r="G124" s="40"/>
      <c r="H124" s="38">
        <f t="shared" si="28"/>
        <v>1800000</v>
      </c>
      <c r="I124" s="39">
        <v>31</v>
      </c>
      <c r="J124" s="55">
        <f t="shared" si="29"/>
        <v>10548.493150684933</v>
      </c>
      <c r="K124" s="9"/>
      <c r="L124" s="1"/>
      <c r="M124" s="1"/>
    </row>
    <row r="125" spans="2:13" ht="15.6">
      <c r="B125" s="34">
        <v>47361</v>
      </c>
      <c r="C125" s="35">
        <f t="shared" si="26"/>
        <v>6.9000000000000006E-2</v>
      </c>
      <c r="D125" s="36">
        <f t="shared" si="27"/>
        <v>0</v>
      </c>
      <c r="E125" s="37">
        <f t="shared" si="25"/>
        <v>6.9000000000000006E-2</v>
      </c>
      <c r="F125" s="38"/>
      <c r="G125" s="40"/>
      <c r="H125" s="38">
        <f t="shared" si="28"/>
        <v>1800000</v>
      </c>
      <c r="I125" s="48">
        <v>31</v>
      </c>
      <c r="J125" s="55">
        <f t="shared" si="29"/>
        <v>10548.493150684933</v>
      </c>
      <c r="K125" s="1"/>
      <c r="L125" s="1"/>
      <c r="M125" s="1"/>
    </row>
    <row r="126" spans="2:13" ht="15.6">
      <c r="B126" s="34">
        <v>47390</v>
      </c>
      <c r="C126" s="35">
        <f t="shared" si="26"/>
        <v>6.9000000000000006E-2</v>
      </c>
      <c r="D126" s="36">
        <f t="shared" si="27"/>
        <v>0</v>
      </c>
      <c r="E126" s="37">
        <f t="shared" si="25"/>
        <v>6.9000000000000006E-2</v>
      </c>
      <c r="F126" s="38"/>
      <c r="G126" s="40"/>
      <c r="H126" s="38">
        <f t="shared" si="28"/>
        <v>1800000</v>
      </c>
      <c r="I126" s="39">
        <v>29</v>
      </c>
      <c r="J126" s="55">
        <f t="shared" si="29"/>
        <v>9867.9452054794529</v>
      </c>
      <c r="K126" s="1"/>
      <c r="L126" s="1"/>
      <c r="M126" s="1"/>
    </row>
    <row r="127" spans="2:13" ht="15.6">
      <c r="B127" s="41">
        <v>47391</v>
      </c>
      <c r="C127" s="35">
        <f t="shared" si="26"/>
        <v>6.9000000000000006E-2</v>
      </c>
      <c r="D127" s="36">
        <f t="shared" si="27"/>
        <v>0</v>
      </c>
      <c r="E127" s="37">
        <f t="shared" si="25"/>
        <v>6.9000000000000006E-2</v>
      </c>
      <c r="F127" s="38"/>
      <c r="G127" s="40">
        <v>100000</v>
      </c>
      <c r="H127" s="38">
        <f t="shared" si="28"/>
        <v>1700000</v>
      </c>
      <c r="I127" s="39">
        <v>1</v>
      </c>
      <c r="J127" s="55">
        <f t="shared" si="29"/>
        <v>321.36986301369865</v>
      </c>
      <c r="K127" s="1"/>
      <c r="L127" s="1"/>
      <c r="M127" s="1"/>
    </row>
    <row r="128" spans="2:13" ht="15.6">
      <c r="B128" s="42">
        <v>47422</v>
      </c>
      <c r="C128" s="35">
        <f t="shared" si="26"/>
        <v>6.9000000000000006E-2</v>
      </c>
      <c r="D128" s="36">
        <f t="shared" si="27"/>
        <v>0</v>
      </c>
      <c r="E128" s="37">
        <f t="shared" si="25"/>
        <v>6.9000000000000006E-2</v>
      </c>
      <c r="F128" s="38"/>
      <c r="G128" s="40"/>
      <c r="H128" s="38">
        <f t="shared" si="28"/>
        <v>1700000</v>
      </c>
      <c r="I128" s="48">
        <v>31</v>
      </c>
      <c r="J128" s="55">
        <f t="shared" si="29"/>
        <v>9962.465753424658</v>
      </c>
      <c r="K128" s="1"/>
      <c r="L128" s="1"/>
      <c r="M128" s="1"/>
    </row>
    <row r="129" spans="2:13" ht="15.6">
      <c r="B129" s="42">
        <v>47452</v>
      </c>
      <c r="C129" s="35">
        <f t="shared" si="26"/>
        <v>6.9000000000000006E-2</v>
      </c>
      <c r="D129" s="36">
        <f t="shared" si="27"/>
        <v>0</v>
      </c>
      <c r="E129" s="37">
        <f t="shared" si="25"/>
        <v>6.9000000000000006E-2</v>
      </c>
      <c r="F129" s="38"/>
      <c r="G129" s="40"/>
      <c r="H129" s="38">
        <f t="shared" si="28"/>
        <v>1700000</v>
      </c>
      <c r="I129" s="48">
        <v>30</v>
      </c>
      <c r="J129" s="55">
        <f t="shared" si="29"/>
        <v>9641.0958904109593</v>
      </c>
      <c r="K129" s="1"/>
      <c r="L129" s="1"/>
      <c r="M129" s="1"/>
    </row>
    <row r="130" spans="2:13" ht="15.6">
      <c r="B130" s="42">
        <v>47481</v>
      </c>
      <c r="C130" s="35">
        <f t="shared" si="26"/>
        <v>6.9000000000000006E-2</v>
      </c>
      <c r="D130" s="36">
        <f t="shared" si="27"/>
        <v>0</v>
      </c>
      <c r="E130" s="37">
        <f t="shared" si="25"/>
        <v>6.9000000000000006E-2</v>
      </c>
      <c r="F130" s="38"/>
      <c r="G130" s="40"/>
      <c r="H130" s="38">
        <f t="shared" si="28"/>
        <v>1700000</v>
      </c>
      <c r="I130" s="48">
        <v>29</v>
      </c>
      <c r="J130" s="55">
        <f t="shared" si="29"/>
        <v>9319.7260273972624</v>
      </c>
      <c r="K130" s="1"/>
      <c r="L130" s="1"/>
      <c r="M130" s="1"/>
    </row>
    <row r="131" spans="2:13" ht="15.6">
      <c r="B131" s="41">
        <v>47482</v>
      </c>
      <c r="C131" s="35">
        <f t="shared" si="26"/>
        <v>6.9000000000000006E-2</v>
      </c>
      <c r="D131" s="36">
        <f t="shared" si="27"/>
        <v>0</v>
      </c>
      <c r="E131" s="37">
        <f t="shared" si="25"/>
        <v>6.9000000000000006E-2</v>
      </c>
      <c r="F131" s="38"/>
      <c r="G131" s="40">
        <v>100000</v>
      </c>
      <c r="H131" s="38">
        <f t="shared" si="28"/>
        <v>1600000</v>
      </c>
      <c r="I131" s="48">
        <v>1</v>
      </c>
      <c r="J131" s="55">
        <f t="shared" si="29"/>
        <v>302.46575342465758</v>
      </c>
      <c r="K131" s="1"/>
      <c r="L131" s="1"/>
      <c r="M131" s="1"/>
    </row>
    <row r="132" spans="2:13" ht="16.2" thickBot="1">
      <c r="B132" s="47">
        <v>47483</v>
      </c>
      <c r="C132" s="60">
        <f t="shared" si="26"/>
        <v>6.9000000000000006E-2</v>
      </c>
      <c r="D132" s="61">
        <f t="shared" si="27"/>
        <v>0</v>
      </c>
      <c r="E132" s="62">
        <f t="shared" si="25"/>
        <v>6.9000000000000006E-2</v>
      </c>
      <c r="F132" s="56"/>
      <c r="G132" s="58"/>
      <c r="H132" s="56">
        <f t="shared" si="28"/>
        <v>1600000</v>
      </c>
      <c r="I132" s="57">
        <v>1</v>
      </c>
      <c r="J132" s="63">
        <f t="shared" si="29"/>
        <v>302.46575342465758</v>
      </c>
      <c r="K132" s="1"/>
      <c r="L132" s="1"/>
      <c r="M132" s="1"/>
    </row>
    <row r="133" spans="2:13" ht="15.6">
      <c r="B133" s="16">
        <v>47514</v>
      </c>
      <c r="C133" s="10">
        <f t="shared" si="26"/>
        <v>6.9000000000000006E-2</v>
      </c>
      <c r="D133" s="11">
        <f t="shared" si="27"/>
        <v>0</v>
      </c>
      <c r="E133" s="78">
        <f t="shared" ref="E133:E150" si="30">C133+D133</f>
        <v>6.9000000000000006E-2</v>
      </c>
      <c r="F133" s="13"/>
      <c r="G133" s="30"/>
      <c r="H133" s="13">
        <f t="shared" ref="H133:H150" si="31">H132-G133</f>
        <v>1600000</v>
      </c>
      <c r="I133" s="17">
        <v>31</v>
      </c>
      <c r="J133" s="79">
        <f t="shared" si="29"/>
        <v>9376.4383561643845</v>
      </c>
      <c r="K133" s="9">
        <f>SUM(J133:J150)</f>
        <v>99870.410958904118</v>
      </c>
      <c r="L133" s="1" t="s">
        <v>37</v>
      </c>
      <c r="M133" s="1"/>
    </row>
    <row r="134" spans="2:13" ht="15.6">
      <c r="B134" s="18">
        <v>47542</v>
      </c>
      <c r="C134" s="6">
        <f t="shared" si="26"/>
        <v>6.9000000000000006E-2</v>
      </c>
      <c r="D134" s="7">
        <f t="shared" si="27"/>
        <v>0</v>
      </c>
      <c r="E134" s="80">
        <f t="shared" si="30"/>
        <v>6.9000000000000006E-2</v>
      </c>
      <c r="F134" s="8"/>
      <c r="G134" s="15"/>
      <c r="H134" s="8">
        <f t="shared" si="31"/>
        <v>1600000</v>
      </c>
      <c r="I134" s="19">
        <v>28</v>
      </c>
      <c r="J134" s="23">
        <f t="shared" si="29"/>
        <v>8469.0410958904122</v>
      </c>
      <c r="K134" s="1"/>
      <c r="L134" s="1"/>
      <c r="M134" s="1"/>
    </row>
    <row r="135" spans="2:13" ht="15.6">
      <c r="B135" s="18">
        <v>47571</v>
      </c>
      <c r="C135" s="6">
        <f t="shared" si="26"/>
        <v>6.9000000000000006E-2</v>
      </c>
      <c r="D135" s="7">
        <f t="shared" si="27"/>
        <v>0</v>
      </c>
      <c r="E135" s="80">
        <f t="shared" si="30"/>
        <v>6.9000000000000006E-2</v>
      </c>
      <c r="F135" s="8"/>
      <c r="G135" s="15"/>
      <c r="H135" s="8">
        <f t="shared" si="31"/>
        <v>1600000</v>
      </c>
      <c r="I135" s="19">
        <v>29</v>
      </c>
      <c r="J135" s="23">
        <f t="shared" si="29"/>
        <v>8771.5068493150702</v>
      </c>
      <c r="K135" s="1"/>
      <c r="L135" s="1"/>
      <c r="M135" s="1"/>
    </row>
    <row r="136" spans="2:13" ht="15.6">
      <c r="B136" s="20">
        <v>47572</v>
      </c>
      <c r="C136" s="6">
        <f t="shared" si="26"/>
        <v>6.9000000000000006E-2</v>
      </c>
      <c r="D136" s="7">
        <f t="shared" si="27"/>
        <v>0</v>
      </c>
      <c r="E136" s="80">
        <f t="shared" si="30"/>
        <v>6.9000000000000006E-2</v>
      </c>
      <c r="F136" s="8"/>
      <c r="G136" s="15">
        <v>100000</v>
      </c>
      <c r="H136" s="8">
        <f t="shared" si="31"/>
        <v>1500000</v>
      </c>
      <c r="I136" s="19">
        <v>1</v>
      </c>
      <c r="J136" s="23">
        <f t="shared" ref="J136:J153" si="32">H136*E136*I136/365</f>
        <v>283.56164383561645</v>
      </c>
      <c r="K136" s="1"/>
      <c r="L136" s="1"/>
      <c r="M136" s="1"/>
    </row>
    <row r="137" spans="2:13" ht="15.6">
      <c r="B137" s="18">
        <v>47573</v>
      </c>
      <c r="C137" s="6">
        <f t="shared" si="26"/>
        <v>6.9000000000000006E-2</v>
      </c>
      <c r="D137" s="7">
        <f t="shared" si="27"/>
        <v>0</v>
      </c>
      <c r="E137" s="80">
        <f t="shared" si="30"/>
        <v>6.9000000000000006E-2</v>
      </c>
      <c r="F137" s="8"/>
      <c r="G137" s="15"/>
      <c r="H137" s="8">
        <f t="shared" si="31"/>
        <v>1500000</v>
      </c>
      <c r="I137" s="19">
        <v>1</v>
      </c>
      <c r="J137" s="23">
        <f t="shared" si="32"/>
        <v>283.56164383561645</v>
      </c>
      <c r="K137" s="1"/>
      <c r="L137" s="1"/>
      <c r="M137" s="1"/>
    </row>
    <row r="138" spans="2:13" ht="15.6">
      <c r="B138" s="18">
        <v>47603</v>
      </c>
      <c r="C138" s="6">
        <f t="shared" si="26"/>
        <v>6.9000000000000006E-2</v>
      </c>
      <c r="D138" s="7">
        <f t="shared" si="27"/>
        <v>0</v>
      </c>
      <c r="E138" s="80">
        <f t="shared" si="30"/>
        <v>6.9000000000000006E-2</v>
      </c>
      <c r="F138" s="8"/>
      <c r="G138" s="15"/>
      <c r="H138" s="8">
        <f t="shared" si="31"/>
        <v>1500000</v>
      </c>
      <c r="I138" s="19">
        <v>30</v>
      </c>
      <c r="J138" s="23">
        <f t="shared" si="32"/>
        <v>8506.8493150684935</v>
      </c>
      <c r="K138" s="1"/>
      <c r="L138" s="1"/>
      <c r="M138" s="1"/>
    </row>
    <row r="139" spans="2:13" ht="15.6">
      <c r="B139" s="81">
        <v>47634</v>
      </c>
      <c r="C139" s="6">
        <f t="shared" si="26"/>
        <v>6.9000000000000006E-2</v>
      </c>
      <c r="D139" s="7">
        <f t="shared" si="27"/>
        <v>0</v>
      </c>
      <c r="E139" s="80">
        <f t="shared" si="30"/>
        <v>6.9000000000000006E-2</v>
      </c>
      <c r="F139" s="8"/>
      <c r="G139" s="15"/>
      <c r="H139" s="8">
        <f t="shared" si="31"/>
        <v>1500000</v>
      </c>
      <c r="I139" s="19">
        <v>31</v>
      </c>
      <c r="J139" s="23">
        <f t="shared" si="32"/>
        <v>8790.4109589041109</v>
      </c>
      <c r="K139" s="1"/>
      <c r="L139" s="1"/>
      <c r="M139" s="1"/>
    </row>
    <row r="140" spans="2:13" ht="15.6">
      <c r="B140" s="81">
        <v>47663</v>
      </c>
      <c r="C140" s="6">
        <f t="shared" si="26"/>
        <v>6.9000000000000006E-2</v>
      </c>
      <c r="D140" s="7">
        <f t="shared" si="27"/>
        <v>0</v>
      </c>
      <c r="E140" s="80">
        <f t="shared" si="30"/>
        <v>6.9000000000000006E-2</v>
      </c>
      <c r="F140" s="31"/>
      <c r="G140" s="75"/>
      <c r="H140" s="8">
        <f t="shared" si="31"/>
        <v>1500000</v>
      </c>
      <c r="I140" s="82">
        <v>29</v>
      </c>
      <c r="J140" s="23">
        <f t="shared" si="32"/>
        <v>8223.287671232878</v>
      </c>
      <c r="K140" s="1"/>
      <c r="L140" s="1"/>
      <c r="M140" s="1"/>
    </row>
    <row r="141" spans="2:13" ht="15.6">
      <c r="B141" s="20">
        <v>47664</v>
      </c>
      <c r="C141" s="6">
        <f t="shared" si="26"/>
        <v>6.9000000000000006E-2</v>
      </c>
      <c r="D141" s="7">
        <f t="shared" si="27"/>
        <v>0</v>
      </c>
      <c r="E141" s="80">
        <f t="shared" si="30"/>
        <v>6.9000000000000006E-2</v>
      </c>
      <c r="F141" s="8"/>
      <c r="G141" s="15">
        <v>100000</v>
      </c>
      <c r="H141" s="8">
        <f t="shared" si="31"/>
        <v>1400000</v>
      </c>
      <c r="I141" s="19">
        <v>1</v>
      </c>
      <c r="J141" s="23">
        <f t="shared" si="32"/>
        <v>264.65753424657538</v>
      </c>
      <c r="K141" s="1"/>
      <c r="L141" s="1"/>
      <c r="M141" s="1"/>
    </row>
    <row r="142" spans="2:13" ht="15.6">
      <c r="B142" s="18">
        <v>47695</v>
      </c>
      <c r="C142" s="6">
        <f t="shared" si="26"/>
        <v>6.9000000000000006E-2</v>
      </c>
      <c r="D142" s="7">
        <f t="shared" si="27"/>
        <v>0</v>
      </c>
      <c r="E142" s="80">
        <f t="shared" si="30"/>
        <v>6.9000000000000006E-2</v>
      </c>
      <c r="F142" s="8"/>
      <c r="G142" s="15"/>
      <c r="H142" s="8">
        <f t="shared" si="31"/>
        <v>1400000</v>
      </c>
      <c r="I142" s="19">
        <v>31</v>
      </c>
      <c r="J142" s="23">
        <f t="shared" si="32"/>
        <v>8204.3835616438373</v>
      </c>
      <c r="K142" s="9"/>
      <c r="L142" s="1"/>
      <c r="M142" s="1"/>
    </row>
    <row r="143" spans="2:13" ht="15.6">
      <c r="B143" s="18">
        <v>47726</v>
      </c>
      <c r="C143" s="6">
        <f t="shared" si="26"/>
        <v>6.9000000000000006E-2</v>
      </c>
      <c r="D143" s="7">
        <f t="shared" si="27"/>
        <v>0</v>
      </c>
      <c r="E143" s="80">
        <f t="shared" si="30"/>
        <v>6.9000000000000006E-2</v>
      </c>
      <c r="F143" s="8"/>
      <c r="G143" s="15"/>
      <c r="H143" s="8">
        <f t="shared" si="31"/>
        <v>1400000</v>
      </c>
      <c r="I143" s="82">
        <v>31</v>
      </c>
      <c r="J143" s="23">
        <f t="shared" si="32"/>
        <v>8204.3835616438373</v>
      </c>
      <c r="K143" s="1"/>
      <c r="L143" s="1"/>
      <c r="M143" s="1"/>
    </row>
    <row r="144" spans="2:13" ht="15.6">
      <c r="B144" s="18">
        <v>47755</v>
      </c>
      <c r="C144" s="6">
        <f t="shared" si="26"/>
        <v>6.9000000000000006E-2</v>
      </c>
      <c r="D144" s="7">
        <f t="shared" si="27"/>
        <v>0</v>
      </c>
      <c r="E144" s="80">
        <f t="shared" si="30"/>
        <v>6.9000000000000006E-2</v>
      </c>
      <c r="F144" s="8"/>
      <c r="G144" s="15"/>
      <c r="H144" s="8">
        <f t="shared" si="31"/>
        <v>1400000</v>
      </c>
      <c r="I144" s="19">
        <v>29</v>
      </c>
      <c r="J144" s="23">
        <f t="shared" si="32"/>
        <v>7675.0684931506858</v>
      </c>
      <c r="K144" s="1"/>
      <c r="L144" s="1"/>
      <c r="M144" s="1"/>
    </row>
    <row r="145" spans="2:13" ht="15.6">
      <c r="B145" s="20">
        <v>47756</v>
      </c>
      <c r="C145" s="6">
        <f t="shared" si="26"/>
        <v>6.9000000000000006E-2</v>
      </c>
      <c r="D145" s="7">
        <f t="shared" si="27"/>
        <v>0</v>
      </c>
      <c r="E145" s="80">
        <f t="shared" si="30"/>
        <v>6.9000000000000006E-2</v>
      </c>
      <c r="F145" s="8"/>
      <c r="G145" s="15">
        <v>100000</v>
      </c>
      <c r="H145" s="8">
        <f t="shared" si="31"/>
        <v>1300000</v>
      </c>
      <c r="I145" s="19">
        <v>1</v>
      </c>
      <c r="J145" s="23">
        <f t="shared" si="32"/>
        <v>245.75342465753428</v>
      </c>
      <c r="K145" s="1"/>
      <c r="L145" s="1"/>
      <c r="M145" s="1"/>
    </row>
    <row r="146" spans="2:13" ht="15.6">
      <c r="B146" s="81">
        <v>47787</v>
      </c>
      <c r="C146" s="6">
        <f t="shared" si="26"/>
        <v>6.9000000000000006E-2</v>
      </c>
      <c r="D146" s="7">
        <f t="shared" si="27"/>
        <v>0</v>
      </c>
      <c r="E146" s="80">
        <f t="shared" si="30"/>
        <v>6.9000000000000006E-2</v>
      </c>
      <c r="F146" s="8"/>
      <c r="G146" s="15"/>
      <c r="H146" s="8">
        <f t="shared" si="31"/>
        <v>1300000</v>
      </c>
      <c r="I146" s="82">
        <v>31</v>
      </c>
      <c r="J146" s="23">
        <f t="shared" si="32"/>
        <v>7618.3561643835628</v>
      </c>
      <c r="K146" s="1"/>
      <c r="L146" s="1"/>
      <c r="M146" s="1"/>
    </row>
    <row r="147" spans="2:13" ht="15.6">
      <c r="B147" s="81">
        <v>47817</v>
      </c>
      <c r="C147" s="6">
        <f t="shared" si="26"/>
        <v>6.9000000000000006E-2</v>
      </c>
      <c r="D147" s="7">
        <f t="shared" si="27"/>
        <v>0</v>
      </c>
      <c r="E147" s="80">
        <f t="shared" si="30"/>
        <v>6.9000000000000006E-2</v>
      </c>
      <c r="F147" s="8"/>
      <c r="G147" s="15"/>
      <c r="H147" s="8">
        <f t="shared" si="31"/>
        <v>1300000</v>
      </c>
      <c r="I147" s="82">
        <v>30</v>
      </c>
      <c r="J147" s="23">
        <f t="shared" si="32"/>
        <v>7372.6027397260286</v>
      </c>
      <c r="K147" s="1"/>
      <c r="L147" s="1"/>
      <c r="M147" s="1"/>
    </row>
    <row r="148" spans="2:13" ht="15.6">
      <c r="B148" s="81">
        <v>47846</v>
      </c>
      <c r="C148" s="6">
        <f t="shared" si="26"/>
        <v>6.9000000000000006E-2</v>
      </c>
      <c r="D148" s="7">
        <f t="shared" si="27"/>
        <v>0</v>
      </c>
      <c r="E148" s="80">
        <f t="shared" si="30"/>
        <v>6.9000000000000006E-2</v>
      </c>
      <c r="F148" s="8"/>
      <c r="G148" s="15"/>
      <c r="H148" s="8">
        <f t="shared" si="31"/>
        <v>1300000</v>
      </c>
      <c r="I148" s="82">
        <v>29</v>
      </c>
      <c r="J148" s="23">
        <f t="shared" si="32"/>
        <v>7126.8493150684944</v>
      </c>
      <c r="K148" s="1"/>
      <c r="L148" s="1"/>
      <c r="M148" s="1"/>
    </row>
    <row r="149" spans="2:13" ht="15.6">
      <c r="B149" s="20">
        <v>47847</v>
      </c>
      <c r="C149" s="6">
        <f t="shared" si="26"/>
        <v>6.9000000000000006E-2</v>
      </c>
      <c r="D149" s="7">
        <f t="shared" si="27"/>
        <v>0</v>
      </c>
      <c r="E149" s="80">
        <f t="shared" si="30"/>
        <v>6.9000000000000006E-2</v>
      </c>
      <c r="F149" s="8"/>
      <c r="G149" s="15">
        <v>100000</v>
      </c>
      <c r="H149" s="8">
        <f t="shared" si="31"/>
        <v>1200000</v>
      </c>
      <c r="I149" s="82">
        <v>1</v>
      </c>
      <c r="J149" s="23">
        <f t="shared" si="32"/>
        <v>226.84931506849315</v>
      </c>
      <c r="K149" s="1"/>
      <c r="L149" s="1"/>
      <c r="M149" s="1"/>
    </row>
    <row r="150" spans="2:13" ht="16.2" thickBot="1">
      <c r="B150" s="21">
        <v>47848</v>
      </c>
      <c r="C150" s="101">
        <f t="shared" si="26"/>
        <v>6.9000000000000006E-2</v>
      </c>
      <c r="D150" s="102">
        <f t="shared" si="27"/>
        <v>0</v>
      </c>
      <c r="E150" s="103">
        <f t="shared" si="30"/>
        <v>6.9000000000000006E-2</v>
      </c>
      <c r="F150" s="12"/>
      <c r="G150" s="106"/>
      <c r="H150" s="12">
        <f t="shared" si="31"/>
        <v>1200000</v>
      </c>
      <c r="I150" s="22">
        <v>1</v>
      </c>
      <c r="J150" s="104">
        <f t="shared" si="32"/>
        <v>226.84931506849315</v>
      </c>
      <c r="K150" s="1"/>
      <c r="L150" s="1"/>
      <c r="M150" s="1"/>
    </row>
    <row r="151" spans="2:13" ht="15.6">
      <c r="B151" s="33">
        <v>47879</v>
      </c>
      <c r="C151" s="49">
        <f t="shared" si="26"/>
        <v>6.9000000000000006E-2</v>
      </c>
      <c r="D151" s="50">
        <f t="shared" si="27"/>
        <v>0</v>
      </c>
      <c r="E151" s="51">
        <f t="shared" ref="E151:E204" si="33">C151+D151</f>
        <v>6.9000000000000006E-2</v>
      </c>
      <c r="F151" s="52"/>
      <c r="G151" s="59"/>
      <c r="H151" s="52">
        <f t="shared" ref="H151:H204" si="34">H150-G151</f>
        <v>1200000</v>
      </c>
      <c r="I151" s="53">
        <v>31</v>
      </c>
      <c r="J151" s="54">
        <f t="shared" si="32"/>
        <v>7032.3287671232874</v>
      </c>
      <c r="K151" s="9">
        <f>SUM(J151:J168)</f>
        <v>72270.410958904104</v>
      </c>
      <c r="L151" s="1" t="s">
        <v>38</v>
      </c>
      <c r="M151" s="1"/>
    </row>
    <row r="152" spans="2:13" ht="15.6">
      <c r="B152" s="34">
        <v>47907</v>
      </c>
      <c r="C152" s="35">
        <f t="shared" si="26"/>
        <v>6.9000000000000006E-2</v>
      </c>
      <c r="D152" s="36">
        <f t="shared" si="27"/>
        <v>0</v>
      </c>
      <c r="E152" s="37">
        <f t="shared" si="33"/>
        <v>6.9000000000000006E-2</v>
      </c>
      <c r="F152" s="38"/>
      <c r="G152" s="40"/>
      <c r="H152" s="38">
        <f t="shared" si="34"/>
        <v>1200000</v>
      </c>
      <c r="I152" s="39">
        <v>28</v>
      </c>
      <c r="J152" s="55">
        <f t="shared" si="32"/>
        <v>6351.7808219178078</v>
      </c>
      <c r="K152" s="1"/>
      <c r="L152" s="1"/>
      <c r="M152" s="1"/>
    </row>
    <row r="153" spans="2:13" ht="15.6">
      <c r="B153" s="34">
        <v>47936</v>
      </c>
      <c r="C153" s="35">
        <f t="shared" si="26"/>
        <v>6.9000000000000006E-2</v>
      </c>
      <c r="D153" s="36">
        <f t="shared" si="27"/>
        <v>0</v>
      </c>
      <c r="E153" s="37">
        <f t="shared" si="33"/>
        <v>6.9000000000000006E-2</v>
      </c>
      <c r="F153" s="38"/>
      <c r="G153" s="40"/>
      <c r="H153" s="38">
        <f t="shared" si="34"/>
        <v>1200000</v>
      </c>
      <c r="I153" s="39">
        <v>29</v>
      </c>
      <c r="J153" s="55">
        <f t="shared" si="32"/>
        <v>6578.6301369863013</v>
      </c>
      <c r="K153" s="1"/>
      <c r="L153" s="1"/>
      <c r="M153" s="1"/>
    </row>
    <row r="154" spans="2:13" ht="15.6">
      <c r="B154" s="41">
        <v>47937</v>
      </c>
      <c r="C154" s="35">
        <f t="shared" si="26"/>
        <v>6.9000000000000006E-2</v>
      </c>
      <c r="D154" s="36">
        <f t="shared" si="27"/>
        <v>0</v>
      </c>
      <c r="E154" s="37">
        <f t="shared" si="33"/>
        <v>6.9000000000000006E-2</v>
      </c>
      <c r="F154" s="38"/>
      <c r="G154" s="40">
        <v>100000</v>
      </c>
      <c r="H154" s="38">
        <f t="shared" si="34"/>
        <v>1100000</v>
      </c>
      <c r="I154" s="39">
        <v>1</v>
      </c>
      <c r="J154" s="55">
        <f t="shared" ref="J154:J204" si="35">H154*E154*I154/365</f>
        <v>207.94520547945206</v>
      </c>
      <c r="K154" s="1"/>
      <c r="L154" s="1"/>
      <c r="M154" s="1"/>
    </row>
    <row r="155" spans="2:13" ht="15.6">
      <c r="B155" s="34">
        <v>47938</v>
      </c>
      <c r="C155" s="35">
        <f t="shared" si="26"/>
        <v>6.9000000000000006E-2</v>
      </c>
      <c r="D155" s="36">
        <f t="shared" si="27"/>
        <v>0</v>
      </c>
      <c r="E155" s="37">
        <f t="shared" si="33"/>
        <v>6.9000000000000006E-2</v>
      </c>
      <c r="F155" s="38"/>
      <c r="G155" s="40"/>
      <c r="H155" s="38">
        <f t="shared" si="34"/>
        <v>1100000</v>
      </c>
      <c r="I155" s="39">
        <v>1</v>
      </c>
      <c r="J155" s="55">
        <f t="shared" si="35"/>
        <v>207.94520547945206</v>
      </c>
      <c r="K155" s="1"/>
      <c r="L155" s="1"/>
      <c r="M155" s="1"/>
    </row>
    <row r="156" spans="2:13" ht="15.6">
      <c r="B156" s="34">
        <v>47968</v>
      </c>
      <c r="C156" s="35">
        <f t="shared" si="26"/>
        <v>6.9000000000000006E-2</v>
      </c>
      <c r="D156" s="36">
        <f t="shared" si="27"/>
        <v>0</v>
      </c>
      <c r="E156" s="37">
        <f t="shared" si="33"/>
        <v>6.9000000000000006E-2</v>
      </c>
      <c r="F156" s="38"/>
      <c r="G156" s="40"/>
      <c r="H156" s="38">
        <f t="shared" si="34"/>
        <v>1100000</v>
      </c>
      <c r="I156" s="39">
        <v>30</v>
      </c>
      <c r="J156" s="55">
        <f t="shared" si="35"/>
        <v>6238.3561643835619</v>
      </c>
      <c r="K156" s="1"/>
      <c r="L156" s="1"/>
      <c r="M156" s="1"/>
    </row>
    <row r="157" spans="2:13" ht="15.6">
      <c r="B157" s="42">
        <v>47999</v>
      </c>
      <c r="C157" s="35">
        <f t="shared" si="26"/>
        <v>6.9000000000000006E-2</v>
      </c>
      <c r="D157" s="36">
        <f t="shared" si="27"/>
        <v>0</v>
      </c>
      <c r="E157" s="37">
        <f t="shared" si="33"/>
        <v>6.9000000000000006E-2</v>
      </c>
      <c r="F157" s="38"/>
      <c r="G157" s="40"/>
      <c r="H157" s="38">
        <f t="shared" si="34"/>
        <v>1100000</v>
      </c>
      <c r="I157" s="39">
        <v>31</v>
      </c>
      <c r="J157" s="55">
        <f t="shared" si="35"/>
        <v>6446.3013698630139</v>
      </c>
      <c r="K157" s="1"/>
      <c r="L157" s="1"/>
      <c r="M157" s="1"/>
    </row>
    <row r="158" spans="2:13" ht="15.6">
      <c r="B158" s="42">
        <v>48028</v>
      </c>
      <c r="C158" s="35">
        <f t="shared" si="26"/>
        <v>6.9000000000000006E-2</v>
      </c>
      <c r="D158" s="36">
        <f t="shared" si="27"/>
        <v>0</v>
      </c>
      <c r="E158" s="37">
        <f t="shared" si="33"/>
        <v>6.9000000000000006E-2</v>
      </c>
      <c r="F158" s="46"/>
      <c r="G158" s="64"/>
      <c r="H158" s="38">
        <f t="shared" si="34"/>
        <v>1100000</v>
      </c>
      <c r="I158" s="48">
        <v>29</v>
      </c>
      <c r="J158" s="55">
        <f t="shared" si="35"/>
        <v>6030.41095890411</v>
      </c>
      <c r="K158" s="1"/>
      <c r="L158" s="1"/>
      <c r="M158" s="1"/>
    </row>
    <row r="159" spans="2:13" ht="15.6">
      <c r="B159" s="41">
        <v>48029</v>
      </c>
      <c r="C159" s="35">
        <f t="shared" si="26"/>
        <v>6.9000000000000006E-2</v>
      </c>
      <c r="D159" s="36">
        <f t="shared" si="27"/>
        <v>0</v>
      </c>
      <c r="E159" s="37">
        <f t="shared" si="33"/>
        <v>6.9000000000000006E-2</v>
      </c>
      <c r="F159" s="38"/>
      <c r="G159" s="40">
        <v>100000</v>
      </c>
      <c r="H159" s="38">
        <f t="shared" si="34"/>
        <v>1000000</v>
      </c>
      <c r="I159" s="39">
        <v>1</v>
      </c>
      <c r="J159" s="55">
        <f t="shared" si="35"/>
        <v>189.04109589041096</v>
      </c>
      <c r="K159" s="1"/>
      <c r="L159" s="1"/>
      <c r="M159" s="1"/>
    </row>
    <row r="160" spans="2:13" ht="15.6">
      <c r="B160" s="34">
        <v>48060</v>
      </c>
      <c r="C160" s="35">
        <f t="shared" si="26"/>
        <v>6.9000000000000006E-2</v>
      </c>
      <c r="D160" s="36">
        <f t="shared" si="27"/>
        <v>0</v>
      </c>
      <c r="E160" s="37">
        <f t="shared" si="33"/>
        <v>6.9000000000000006E-2</v>
      </c>
      <c r="F160" s="38"/>
      <c r="G160" s="40"/>
      <c r="H160" s="38">
        <f t="shared" si="34"/>
        <v>1000000</v>
      </c>
      <c r="I160" s="39">
        <v>31</v>
      </c>
      <c r="J160" s="55">
        <f t="shared" si="35"/>
        <v>5860.2739726027394</v>
      </c>
      <c r="K160" s="9"/>
      <c r="L160" s="1"/>
      <c r="M160" s="1"/>
    </row>
    <row r="161" spans="1:13" ht="15.6">
      <c r="B161" s="34">
        <v>48091</v>
      </c>
      <c r="C161" s="35">
        <f t="shared" si="26"/>
        <v>6.9000000000000006E-2</v>
      </c>
      <c r="D161" s="36">
        <f t="shared" si="27"/>
        <v>0</v>
      </c>
      <c r="E161" s="37">
        <f t="shared" si="33"/>
        <v>6.9000000000000006E-2</v>
      </c>
      <c r="F161" s="38"/>
      <c r="G161" s="40"/>
      <c r="H161" s="38">
        <f t="shared" si="34"/>
        <v>1000000</v>
      </c>
      <c r="I161" s="48">
        <v>31</v>
      </c>
      <c r="J161" s="55">
        <f t="shared" si="35"/>
        <v>5860.2739726027394</v>
      </c>
      <c r="K161" s="1"/>
      <c r="L161" s="1"/>
      <c r="M161" s="1"/>
    </row>
    <row r="162" spans="1:13" ht="15.6">
      <c r="B162" s="34">
        <v>48120</v>
      </c>
      <c r="C162" s="35">
        <f t="shared" si="26"/>
        <v>6.9000000000000006E-2</v>
      </c>
      <c r="D162" s="36">
        <f t="shared" si="27"/>
        <v>0</v>
      </c>
      <c r="E162" s="37">
        <f t="shared" si="33"/>
        <v>6.9000000000000006E-2</v>
      </c>
      <c r="F162" s="38"/>
      <c r="G162" s="40"/>
      <c r="H162" s="38">
        <f t="shared" si="34"/>
        <v>1000000</v>
      </c>
      <c r="I162" s="39">
        <v>29</v>
      </c>
      <c r="J162" s="55">
        <f t="shared" si="35"/>
        <v>5482.1917808219177</v>
      </c>
      <c r="K162" s="1"/>
      <c r="L162" s="1"/>
      <c r="M162" s="1"/>
    </row>
    <row r="163" spans="1:13" ht="15.6">
      <c r="B163" s="41">
        <v>48121</v>
      </c>
      <c r="C163" s="35">
        <f t="shared" si="26"/>
        <v>6.9000000000000006E-2</v>
      </c>
      <c r="D163" s="36">
        <f t="shared" si="27"/>
        <v>0</v>
      </c>
      <c r="E163" s="37">
        <f t="shared" si="33"/>
        <v>6.9000000000000006E-2</v>
      </c>
      <c r="F163" s="38"/>
      <c r="G163" s="40">
        <v>100000</v>
      </c>
      <c r="H163" s="38">
        <f t="shared" si="34"/>
        <v>900000</v>
      </c>
      <c r="I163" s="39">
        <v>1</v>
      </c>
      <c r="J163" s="55">
        <f t="shared" si="35"/>
        <v>170.13698630136989</v>
      </c>
      <c r="K163" s="1"/>
      <c r="L163" s="1"/>
      <c r="M163" s="1"/>
    </row>
    <row r="164" spans="1:13" ht="15.6">
      <c r="B164" s="42">
        <v>48152</v>
      </c>
      <c r="C164" s="35">
        <f t="shared" si="26"/>
        <v>6.9000000000000006E-2</v>
      </c>
      <c r="D164" s="36">
        <f t="shared" si="27"/>
        <v>0</v>
      </c>
      <c r="E164" s="37">
        <f t="shared" si="33"/>
        <v>6.9000000000000006E-2</v>
      </c>
      <c r="F164" s="38"/>
      <c r="G164" s="40"/>
      <c r="H164" s="38">
        <f t="shared" si="34"/>
        <v>900000</v>
      </c>
      <c r="I164" s="48">
        <v>31</v>
      </c>
      <c r="J164" s="55">
        <f t="shared" si="35"/>
        <v>5274.2465753424667</v>
      </c>
      <c r="K164" s="1"/>
      <c r="L164" s="1"/>
      <c r="M164" s="1"/>
    </row>
    <row r="165" spans="1:13" ht="15.6">
      <c r="B165" s="42">
        <v>48182</v>
      </c>
      <c r="C165" s="35">
        <f t="shared" si="26"/>
        <v>6.9000000000000006E-2</v>
      </c>
      <c r="D165" s="36">
        <f t="shared" si="27"/>
        <v>0</v>
      </c>
      <c r="E165" s="37">
        <f t="shared" si="33"/>
        <v>6.9000000000000006E-2</v>
      </c>
      <c r="F165" s="38"/>
      <c r="G165" s="40"/>
      <c r="H165" s="38">
        <f t="shared" si="34"/>
        <v>900000</v>
      </c>
      <c r="I165" s="48">
        <v>30</v>
      </c>
      <c r="J165" s="55">
        <f t="shared" si="35"/>
        <v>5104.1095890410961</v>
      </c>
      <c r="K165" s="1"/>
      <c r="L165" s="1"/>
      <c r="M165" s="1"/>
    </row>
    <row r="166" spans="1:13" ht="15.6">
      <c r="B166" s="42">
        <v>48211</v>
      </c>
      <c r="C166" s="35">
        <f t="shared" si="26"/>
        <v>6.9000000000000006E-2</v>
      </c>
      <c r="D166" s="36">
        <f t="shared" si="27"/>
        <v>0</v>
      </c>
      <c r="E166" s="37">
        <f t="shared" si="33"/>
        <v>6.9000000000000006E-2</v>
      </c>
      <c r="F166" s="38"/>
      <c r="G166" s="40"/>
      <c r="H166" s="38">
        <f t="shared" si="34"/>
        <v>900000</v>
      </c>
      <c r="I166" s="48">
        <v>29</v>
      </c>
      <c r="J166" s="55">
        <f t="shared" si="35"/>
        <v>4933.9726027397264</v>
      </c>
      <c r="K166" s="1"/>
      <c r="L166" s="1"/>
      <c r="M166" s="1"/>
    </row>
    <row r="167" spans="1:13" ht="15.6">
      <c r="B167" s="41">
        <v>48212</v>
      </c>
      <c r="C167" s="35">
        <f t="shared" si="26"/>
        <v>6.9000000000000006E-2</v>
      </c>
      <c r="D167" s="36">
        <f t="shared" si="27"/>
        <v>0</v>
      </c>
      <c r="E167" s="37">
        <f t="shared" si="33"/>
        <v>6.9000000000000006E-2</v>
      </c>
      <c r="F167" s="38"/>
      <c r="G167" s="40">
        <v>100000</v>
      </c>
      <c r="H167" s="38">
        <f t="shared" si="34"/>
        <v>800000</v>
      </c>
      <c r="I167" s="48">
        <v>1</v>
      </c>
      <c r="J167" s="55">
        <f t="shared" si="35"/>
        <v>151.23287671232879</v>
      </c>
      <c r="K167" s="1"/>
      <c r="L167" s="1"/>
      <c r="M167" s="1"/>
    </row>
    <row r="168" spans="1:13" ht="16.2" thickBot="1">
      <c r="B168" s="47">
        <v>48213</v>
      </c>
      <c r="C168" s="60">
        <f t="shared" si="26"/>
        <v>6.9000000000000006E-2</v>
      </c>
      <c r="D168" s="61">
        <f t="shared" si="27"/>
        <v>0</v>
      </c>
      <c r="E168" s="62">
        <f t="shared" si="33"/>
        <v>6.9000000000000006E-2</v>
      </c>
      <c r="F168" s="56"/>
      <c r="G168" s="58"/>
      <c r="H168" s="56">
        <f t="shared" si="34"/>
        <v>800000</v>
      </c>
      <c r="I168" s="57">
        <v>1</v>
      </c>
      <c r="J168" s="63">
        <f t="shared" si="35"/>
        <v>151.23287671232879</v>
      </c>
      <c r="K168" s="1"/>
      <c r="L168" s="1"/>
      <c r="M168" s="1"/>
    </row>
    <row r="169" spans="1:13" ht="15.6">
      <c r="A169" s="108"/>
      <c r="B169" s="16">
        <v>48244</v>
      </c>
      <c r="C169" s="10">
        <f t="shared" si="26"/>
        <v>6.9000000000000006E-2</v>
      </c>
      <c r="D169" s="11">
        <f t="shared" si="27"/>
        <v>0</v>
      </c>
      <c r="E169" s="78">
        <f t="shared" si="33"/>
        <v>6.9000000000000006E-2</v>
      </c>
      <c r="F169" s="13"/>
      <c r="G169" s="30"/>
      <c r="H169" s="13">
        <f t="shared" si="34"/>
        <v>800000</v>
      </c>
      <c r="I169" s="17">
        <v>31</v>
      </c>
      <c r="J169" s="79">
        <f t="shared" si="35"/>
        <v>4688.2191780821922</v>
      </c>
      <c r="K169" s="9">
        <f>SUM(J169:J186)</f>
        <v>44821.643835616436</v>
      </c>
      <c r="L169" s="1" t="s">
        <v>39</v>
      </c>
      <c r="M169" s="1"/>
    </row>
    <row r="170" spans="1:13" ht="15.6">
      <c r="A170" s="108"/>
      <c r="B170" s="18">
        <v>48273</v>
      </c>
      <c r="C170" s="6">
        <f t="shared" si="26"/>
        <v>6.9000000000000006E-2</v>
      </c>
      <c r="D170" s="7">
        <f t="shared" si="27"/>
        <v>0</v>
      </c>
      <c r="E170" s="80">
        <f t="shared" si="33"/>
        <v>6.9000000000000006E-2</v>
      </c>
      <c r="F170" s="8"/>
      <c r="G170" s="15"/>
      <c r="H170" s="8">
        <f t="shared" si="34"/>
        <v>800000</v>
      </c>
      <c r="I170" s="19">
        <v>29</v>
      </c>
      <c r="J170" s="23">
        <f t="shared" si="35"/>
        <v>4385.7534246575351</v>
      </c>
      <c r="K170" s="1"/>
      <c r="L170" s="1"/>
      <c r="M170" s="1"/>
    </row>
    <row r="171" spans="1:13" ht="15.6">
      <c r="A171" s="108"/>
      <c r="B171" s="18">
        <v>48302</v>
      </c>
      <c r="C171" s="6">
        <f t="shared" si="26"/>
        <v>6.9000000000000006E-2</v>
      </c>
      <c r="D171" s="7">
        <f t="shared" si="27"/>
        <v>0</v>
      </c>
      <c r="E171" s="80">
        <f t="shared" si="33"/>
        <v>6.9000000000000006E-2</v>
      </c>
      <c r="F171" s="8"/>
      <c r="G171" s="15"/>
      <c r="H171" s="8">
        <f t="shared" si="34"/>
        <v>800000</v>
      </c>
      <c r="I171" s="19">
        <v>29</v>
      </c>
      <c r="J171" s="23">
        <f t="shared" si="35"/>
        <v>4385.7534246575351</v>
      </c>
      <c r="K171" s="1"/>
      <c r="L171" s="1"/>
      <c r="M171" s="1"/>
    </row>
    <row r="172" spans="1:13" ht="15.6">
      <c r="A172" s="108"/>
      <c r="B172" s="20">
        <v>48303</v>
      </c>
      <c r="C172" s="6">
        <f t="shared" si="26"/>
        <v>6.9000000000000006E-2</v>
      </c>
      <c r="D172" s="7">
        <f t="shared" si="27"/>
        <v>0</v>
      </c>
      <c r="E172" s="80">
        <f t="shared" si="33"/>
        <v>6.9000000000000006E-2</v>
      </c>
      <c r="F172" s="8"/>
      <c r="G172" s="15">
        <v>100000</v>
      </c>
      <c r="H172" s="8">
        <f t="shared" si="34"/>
        <v>700000</v>
      </c>
      <c r="I172" s="19">
        <v>1</v>
      </c>
      <c r="J172" s="23">
        <f t="shared" si="35"/>
        <v>132.32876712328769</v>
      </c>
      <c r="K172" s="1"/>
      <c r="L172" s="1"/>
      <c r="M172" s="1"/>
    </row>
    <row r="173" spans="1:13" ht="15.6">
      <c r="A173" s="108"/>
      <c r="B173" s="18">
        <v>48304</v>
      </c>
      <c r="C173" s="6">
        <f t="shared" si="26"/>
        <v>6.9000000000000006E-2</v>
      </c>
      <c r="D173" s="7">
        <f t="shared" si="27"/>
        <v>0</v>
      </c>
      <c r="E173" s="80">
        <f t="shared" si="33"/>
        <v>6.9000000000000006E-2</v>
      </c>
      <c r="F173" s="8"/>
      <c r="G173" s="15"/>
      <c r="H173" s="8">
        <f t="shared" si="34"/>
        <v>700000</v>
      </c>
      <c r="I173" s="19">
        <v>1</v>
      </c>
      <c r="J173" s="23">
        <f t="shared" si="35"/>
        <v>132.32876712328769</v>
      </c>
      <c r="K173" s="1"/>
      <c r="L173" s="1"/>
      <c r="M173" s="1"/>
    </row>
    <row r="174" spans="1:13" ht="15.6">
      <c r="A174" s="108"/>
      <c r="B174" s="18">
        <v>48334</v>
      </c>
      <c r="C174" s="6">
        <f t="shared" si="26"/>
        <v>6.9000000000000006E-2</v>
      </c>
      <c r="D174" s="7">
        <f t="shared" si="27"/>
        <v>0</v>
      </c>
      <c r="E174" s="80">
        <f t="shared" si="33"/>
        <v>6.9000000000000006E-2</v>
      </c>
      <c r="F174" s="8"/>
      <c r="G174" s="15"/>
      <c r="H174" s="8">
        <f t="shared" si="34"/>
        <v>700000</v>
      </c>
      <c r="I174" s="19">
        <v>30</v>
      </c>
      <c r="J174" s="23">
        <f t="shared" si="35"/>
        <v>3969.8630136986308</v>
      </c>
      <c r="K174" s="1"/>
      <c r="L174" s="1"/>
      <c r="M174" s="1"/>
    </row>
    <row r="175" spans="1:13" ht="15.6">
      <c r="A175" s="108"/>
      <c r="B175" s="81">
        <v>48365</v>
      </c>
      <c r="C175" s="6">
        <f t="shared" si="26"/>
        <v>6.9000000000000006E-2</v>
      </c>
      <c r="D175" s="7">
        <f t="shared" si="27"/>
        <v>0</v>
      </c>
      <c r="E175" s="80">
        <f t="shared" si="33"/>
        <v>6.9000000000000006E-2</v>
      </c>
      <c r="F175" s="8"/>
      <c r="G175" s="15"/>
      <c r="H175" s="8">
        <f t="shared" si="34"/>
        <v>700000</v>
      </c>
      <c r="I175" s="19">
        <v>31</v>
      </c>
      <c r="J175" s="23">
        <f t="shared" si="35"/>
        <v>4102.1917808219187</v>
      </c>
      <c r="K175" s="1"/>
      <c r="L175" s="1"/>
      <c r="M175" s="1"/>
    </row>
    <row r="176" spans="1:13" ht="15.6">
      <c r="A176" s="108"/>
      <c r="B176" s="81">
        <v>48394</v>
      </c>
      <c r="C176" s="6">
        <f t="shared" si="26"/>
        <v>6.9000000000000006E-2</v>
      </c>
      <c r="D176" s="7">
        <f t="shared" si="27"/>
        <v>0</v>
      </c>
      <c r="E176" s="80">
        <f t="shared" si="33"/>
        <v>6.9000000000000006E-2</v>
      </c>
      <c r="F176" s="31"/>
      <c r="G176" s="75"/>
      <c r="H176" s="8">
        <f t="shared" si="34"/>
        <v>700000</v>
      </c>
      <c r="I176" s="82">
        <v>29</v>
      </c>
      <c r="J176" s="23">
        <f t="shared" si="35"/>
        <v>3837.5342465753429</v>
      </c>
      <c r="K176" s="1"/>
      <c r="L176" s="1"/>
      <c r="M176" s="1"/>
    </row>
    <row r="177" spans="1:13" ht="15.6">
      <c r="A177" s="108"/>
      <c r="B177" s="20">
        <v>48395</v>
      </c>
      <c r="C177" s="6">
        <f t="shared" ref="C177:D192" si="36">C176</f>
        <v>6.9000000000000006E-2</v>
      </c>
      <c r="D177" s="7">
        <f t="shared" si="36"/>
        <v>0</v>
      </c>
      <c r="E177" s="80">
        <f t="shared" si="33"/>
        <v>6.9000000000000006E-2</v>
      </c>
      <c r="F177" s="8"/>
      <c r="G177" s="15">
        <v>100000</v>
      </c>
      <c r="H177" s="8">
        <f t="shared" si="34"/>
        <v>600000</v>
      </c>
      <c r="I177" s="19">
        <v>1</v>
      </c>
      <c r="J177" s="23">
        <f t="shared" si="35"/>
        <v>113.42465753424658</v>
      </c>
      <c r="K177" s="1"/>
      <c r="L177" s="1"/>
      <c r="M177" s="1"/>
    </row>
    <row r="178" spans="1:13" ht="15.6">
      <c r="A178" s="108"/>
      <c r="B178" s="18">
        <v>48426</v>
      </c>
      <c r="C178" s="6">
        <f t="shared" si="36"/>
        <v>6.9000000000000006E-2</v>
      </c>
      <c r="D178" s="7">
        <f t="shared" si="36"/>
        <v>0</v>
      </c>
      <c r="E178" s="80">
        <f t="shared" si="33"/>
        <v>6.9000000000000006E-2</v>
      </c>
      <c r="F178" s="8"/>
      <c r="G178" s="15"/>
      <c r="H178" s="8">
        <f t="shared" si="34"/>
        <v>600000</v>
      </c>
      <c r="I178" s="19">
        <v>31</v>
      </c>
      <c r="J178" s="23">
        <f t="shared" si="35"/>
        <v>3516.1643835616437</v>
      </c>
      <c r="K178" s="9"/>
      <c r="L178" s="1"/>
      <c r="M178" s="1"/>
    </row>
    <row r="179" spans="1:13" ht="15.6">
      <c r="A179" s="108"/>
      <c r="B179" s="18">
        <v>48457</v>
      </c>
      <c r="C179" s="6">
        <f t="shared" si="36"/>
        <v>6.9000000000000006E-2</v>
      </c>
      <c r="D179" s="7">
        <f t="shared" si="36"/>
        <v>0</v>
      </c>
      <c r="E179" s="80">
        <f t="shared" si="33"/>
        <v>6.9000000000000006E-2</v>
      </c>
      <c r="F179" s="8"/>
      <c r="G179" s="15"/>
      <c r="H179" s="8">
        <f t="shared" si="34"/>
        <v>600000</v>
      </c>
      <c r="I179" s="82">
        <v>31</v>
      </c>
      <c r="J179" s="23">
        <f t="shared" si="35"/>
        <v>3516.1643835616437</v>
      </c>
      <c r="K179" s="1"/>
      <c r="L179" s="1"/>
      <c r="M179" s="1"/>
    </row>
    <row r="180" spans="1:13" ht="15.6">
      <c r="A180" s="108"/>
      <c r="B180" s="18">
        <v>48486</v>
      </c>
      <c r="C180" s="6">
        <f t="shared" si="36"/>
        <v>6.9000000000000006E-2</v>
      </c>
      <c r="D180" s="7">
        <f t="shared" si="36"/>
        <v>0</v>
      </c>
      <c r="E180" s="80">
        <f t="shared" si="33"/>
        <v>6.9000000000000006E-2</v>
      </c>
      <c r="F180" s="8"/>
      <c r="G180" s="15"/>
      <c r="H180" s="8">
        <f t="shared" si="34"/>
        <v>600000</v>
      </c>
      <c r="I180" s="19">
        <v>29</v>
      </c>
      <c r="J180" s="23">
        <f t="shared" si="35"/>
        <v>3289.3150684931506</v>
      </c>
      <c r="K180" s="1"/>
      <c r="L180" s="1"/>
      <c r="M180" s="1"/>
    </row>
    <row r="181" spans="1:13" ht="15.6">
      <c r="A181" s="108"/>
      <c r="B181" s="20">
        <v>48487</v>
      </c>
      <c r="C181" s="6">
        <f t="shared" si="36"/>
        <v>6.9000000000000006E-2</v>
      </c>
      <c r="D181" s="7">
        <f t="shared" si="36"/>
        <v>0</v>
      </c>
      <c r="E181" s="80">
        <f t="shared" si="33"/>
        <v>6.9000000000000006E-2</v>
      </c>
      <c r="F181" s="8"/>
      <c r="G181" s="15">
        <v>100000</v>
      </c>
      <c r="H181" s="8">
        <f t="shared" si="34"/>
        <v>500000</v>
      </c>
      <c r="I181" s="19">
        <v>1</v>
      </c>
      <c r="J181" s="23">
        <f t="shared" si="35"/>
        <v>94.520547945205479</v>
      </c>
      <c r="K181" s="1"/>
      <c r="L181" s="1"/>
      <c r="M181" s="1"/>
    </row>
    <row r="182" spans="1:13" ht="15.6">
      <c r="A182" s="108"/>
      <c r="B182" s="81">
        <v>48518</v>
      </c>
      <c r="C182" s="6">
        <f t="shared" si="36"/>
        <v>6.9000000000000006E-2</v>
      </c>
      <c r="D182" s="7">
        <f t="shared" si="36"/>
        <v>0</v>
      </c>
      <c r="E182" s="80">
        <f t="shared" si="33"/>
        <v>6.9000000000000006E-2</v>
      </c>
      <c r="F182" s="8"/>
      <c r="G182" s="15"/>
      <c r="H182" s="8">
        <f t="shared" si="34"/>
        <v>500000</v>
      </c>
      <c r="I182" s="82">
        <v>31</v>
      </c>
      <c r="J182" s="23">
        <f t="shared" si="35"/>
        <v>2930.1369863013697</v>
      </c>
      <c r="K182" s="1"/>
      <c r="L182" s="1"/>
      <c r="M182" s="1"/>
    </row>
    <row r="183" spans="1:13" ht="15.6">
      <c r="A183" s="108"/>
      <c r="B183" s="81">
        <v>48548</v>
      </c>
      <c r="C183" s="6">
        <f t="shared" si="36"/>
        <v>6.9000000000000006E-2</v>
      </c>
      <c r="D183" s="7">
        <f t="shared" si="36"/>
        <v>0</v>
      </c>
      <c r="E183" s="80">
        <f t="shared" si="33"/>
        <v>6.9000000000000006E-2</v>
      </c>
      <c r="F183" s="8"/>
      <c r="G183" s="15"/>
      <c r="H183" s="8">
        <f t="shared" si="34"/>
        <v>500000</v>
      </c>
      <c r="I183" s="82">
        <v>30</v>
      </c>
      <c r="J183" s="23">
        <f t="shared" si="35"/>
        <v>2835.6164383561645</v>
      </c>
      <c r="K183" s="1"/>
      <c r="L183" s="1"/>
      <c r="M183" s="1"/>
    </row>
    <row r="184" spans="1:13" ht="15.6">
      <c r="A184" s="108"/>
      <c r="B184" s="81">
        <v>48577</v>
      </c>
      <c r="C184" s="6">
        <f t="shared" si="36"/>
        <v>6.9000000000000006E-2</v>
      </c>
      <c r="D184" s="7">
        <f t="shared" si="36"/>
        <v>0</v>
      </c>
      <c r="E184" s="80">
        <f t="shared" si="33"/>
        <v>6.9000000000000006E-2</v>
      </c>
      <c r="F184" s="8"/>
      <c r="G184" s="15"/>
      <c r="H184" s="8">
        <f t="shared" si="34"/>
        <v>500000</v>
      </c>
      <c r="I184" s="82">
        <v>29</v>
      </c>
      <c r="J184" s="23">
        <f t="shared" si="35"/>
        <v>2741.0958904109589</v>
      </c>
      <c r="K184" s="1"/>
      <c r="L184" s="1"/>
      <c r="M184" s="1"/>
    </row>
    <row r="185" spans="1:13" ht="15.6">
      <c r="A185" s="108"/>
      <c r="B185" s="20">
        <v>48578</v>
      </c>
      <c r="C185" s="6">
        <f t="shared" si="36"/>
        <v>6.9000000000000006E-2</v>
      </c>
      <c r="D185" s="7">
        <f t="shared" si="36"/>
        <v>0</v>
      </c>
      <c r="E185" s="80">
        <f t="shared" si="33"/>
        <v>6.9000000000000006E-2</v>
      </c>
      <c r="F185" s="8"/>
      <c r="G185" s="15">
        <v>100000</v>
      </c>
      <c r="H185" s="8">
        <f t="shared" si="34"/>
        <v>400000</v>
      </c>
      <c r="I185" s="82">
        <v>1</v>
      </c>
      <c r="J185" s="23">
        <f t="shared" si="35"/>
        <v>75.616438356164394</v>
      </c>
      <c r="K185" s="1"/>
      <c r="L185" s="1"/>
      <c r="M185" s="1"/>
    </row>
    <row r="186" spans="1:13" ht="16.2" thickBot="1">
      <c r="A186" s="108"/>
      <c r="B186" s="21">
        <v>48579</v>
      </c>
      <c r="C186" s="101">
        <f t="shared" si="36"/>
        <v>6.9000000000000006E-2</v>
      </c>
      <c r="D186" s="102">
        <f t="shared" si="36"/>
        <v>0</v>
      </c>
      <c r="E186" s="103">
        <f t="shared" si="33"/>
        <v>6.9000000000000006E-2</v>
      </c>
      <c r="F186" s="12"/>
      <c r="G186" s="106"/>
      <c r="H186" s="12">
        <f t="shared" si="34"/>
        <v>400000</v>
      </c>
      <c r="I186" s="22">
        <v>1</v>
      </c>
      <c r="J186" s="104">
        <f t="shared" si="35"/>
        <v>75.616438356164394</v>
      </c>
      <c r="K186" s="1"/>
      <c r="L186" s="1"/>
      <c r="M186" s="1"/>
    </row>
    <row r="187" spans="1:13" ht="15.6">
      <c r="B187" s="33">
        <v>48610</v>
      </c>
      <c r="C187" s="49">
        <f t="shared" si="36"/>
        <v>6.9000000000000006E-2</v>
      </c>
      <c r="D187" s="50">
        <f t="shared" si="36"/>
        <v>0</v>
      </c>
      <c r="E187" s="51">
        <f t="shared" si="33"/>
        <v>6.9000000000000006E-2</v>
      </c>
      <c r="F187" s="52"/>
      <c r="G187" s="59"/>
      <c r="H187" s="52">
        <f t="shared" si="34"/>
        <v>400000</v>
      </c>
      <c r="I187" s="53">
        <v>31</v>
      </c>
      <c r="J187" s="54">
        <f t="shared" si="35"/>
        <v>2344.1095890410961</v>
      </c>
      <c r="K187" s="9">
        <f>SUM(J187:J204)</f>
        <v>17070.410958904107</v>
      </c>
      <c r="L187" s="1" t="s">
        <v>40</v>
      </c>
      <c r="M187" s="1"/>
    </row>
    <row r="188" spans="1:13" ht="15.6">
      <c r="B188" s="34">
        <v>48638</v>
      </c>
      <c r="C188" s="35">
        <f t="shared" si="36"/>
        <v>6.9000000000000006E-2</v>
      </c>
      <c r="D188" s="36">
        <f t="shared" si="36"/>
        <v>0</v>
      </c>
      <c r="E188" s="37">
        <f t="shared" si="33"/>
        <v>6.9000000000000006E-2</v>
      </c>
      <c r="F188" s="38"/>
      <c r="G188" s="40"/>
      <c r="H188" s="38">
        <f t="shared" si="34"/>
        <v>400000</v>
      </c>
      <c r="I188" s="39">
        <v>28</v>
      </c>
      <c r="J188" s="55">
        <f t="shared" si="35"/>
        <v>2117.260273972603</v>
      </c>
      <c r="K188" s="1"/>
      <c r="L188" s="1"/>
      <c r="M188" s="1"/>
    </row>
    <row r="189" spans="1:13" ht="15.6">
      <c r="B189" s="34">
        <v>48667</v>
      </c>
      <c r="C189" s="35">
        <f t="shared" si="36"/>
        <v>6.9000000000000006E-2</v>
      </c>
      <c r="D189" s="36">
        <f t="shared" si="36"/>
        <v>0</v>
      </c>
      <c r="E189" s="37">
        <f t="shared" si="33"/>
        <v>6.9000000000000006E-2</v>
      </c>
      <c r="F189" s="38"/>
      <c r="G189" s="40"/>
      <c r="H189" s="38">
        <f t="shared" si="34"/>
        <v>400000</v>
      </c>
      <c r="I189" s="39">
        <v>29</v>
      </c>
      <c r="J189" s="55">
        <f t="shared" si="35"/>
        <v>2192.8767123287676</v>
      </c>
      <c r="K189" s="1"/>
      <c r="L189" s="1"/>
      <c r="M189" s="1"/>
    </row>
    <row r="190" spans="1:13" ht="15.6">
      <c r="B190" s="41">
        <v>48668</v>
      </c>
      <c r="C190" s="35">
        <f t="shared" si="36"/>
        <v>6.9000000000000006E-2</v>
      </c>
      <c r="D190" s="36">
        <f t="shared" si="36"/>
        <v>0</v>
      </c>
      <c r="E190" s="37">
        <f t="shared" si="33"/>
        <v>6.9000000000000006E-2</v>
      </c>
      <c r="F190" s="38"/>
      <c r="G190" s="40">
        <v>100000</v>
      </c>
      <c r="H190" s="38">
        <f t="shared" si="34"/>
        <v>300000</v>
      </c>
      <c r="I190" s="39">
        <v>1</v>
      </c>
      <c r="J190" s="55">
        <f t="shared" si="35"/>
        <v>56.712328767123289</v>
      </c>
      <c r="K190" s="1"/>
      <c r="L190" s="1"/>
      <c r="M190" s="1"/>
    </row>
    <row r="191" spans="1:13" ht="15.6">
      <c r="B191" s="34">
        <v>48669</v>
      </c>
      <c r="C191" s="35">
        <f t="shared" si="36"/>
        <v>6.9000000000000006E-2</v>
      </c>
      <c r="D191" s="36">
        <f t="shared" si="36"/>
        <v>0</v>
      </c>
      <c r="E191" s="37">
        <f t="shared" si="33"/>
        <v>6.9000000000000006E-2</v>
      </c>
      <c r="F191" s="38"/>
      <c r="G191" s="40"/>
      <c r="H191" s="38">
        <f t="shared" si="34"/>
        <v>300000</v>
      </c>
      <c r="I191" s="39">
        <v>1</v>
      </c>
      <c r="J191" s="55">
        <f t="shared" si="35"/>
        <v>56.712328767123289</v>
      </c>
      <c r="K191" s="1"/>
      <c r="L191" s="1"/>
      <c r="M191" s="1"/>
    </row>
    <row r="192" spans="1:13" ht="15.6">
      <c r="B192" s="34">
        <v>48699</v>
      </c>
      <c r="C192" s="35">
        <f t="shared" si="36"/>
        <v>6.9000000000000006E-2</v>
      </c>
      <c r="D192" s="36">
        <f t="shared" si="36"/>
        <v>0</v>
      </c>
      <c r="E192" s="37">
        <f t="shared" si="33"/>
        <v>6.9000000000000006E-2</v>
      </c>
      <c r="F192" s="38"/>
      <c r="G192" s="40"/>
      <c r="H192" s="38">
        <f t="shared" si="34"/>
        <v>300000</v>
      </c>
      <c r="I192" s="39">
        <v>30</v>
      </c>
      <c r="J192" s="55">
        <f t="shared" si="35"/>
        <v>1701.3698630136987</v>
      </c>
      <c r="K192" s="1"/>
      <c r="L192" s="1"/>
      <c r="M192" s="1"/>
    </row>
    <row r="193" spans="2:13" ht="15.6">
      <c r="B193" s="42">
        <v>48730</v>
      </c>
      <c r="C193" s="35">
        <f t="shared" ref="C193:D204" si="37">C192</f>
        <v>6.9000000000000006E-2</v>
      </c>
      <c r="D193" s="36">
        <f t="shared" si="37"/>
        <v>0</v>
      </c>
      <c r="E193" s="37">
        <f t="shared" si="33"/>
        <v>6.9000000000000006E-2</v>
      </c>
      <c r="F193" s="38"/>
      <c r="G193" s="40"/>
      <c r="H193" s="38">
        <f t="shared" si="34"/>
        <v>300000</v>
      </c>
      <c r="I193" s="39">
        <v>31</v>
      </c>
      <c r="J193" s="55">
        <f t="shared" si="35"/>
        <v>1758.0821917808219</v>
      </c>
      <c r="K193" s="1"/>
      <c r="L193" s="1"/>
      <c r="M193" s="1"/>
    </row>
    <row r="194" spans="2:13" ht="15.6">
      <c r="B194" s="42">
        <v>48759</v>
      </c>
      <c r="C194" s="35">
        <f t="shared" si="37"/>
        <v>6.9000000000000006E-2</v>
      </c>
      <c r="D194" s="36">
        <f t="shared" si="37"/>
        <v>0</v>
      </c>
      <c r="E194" s="37">
        <f t="shared" si="33"/>
        <v>6.9000000000000006E-2</v>
      </c>
      <c r="F194" s="46"/>
      <c r="G194" s="64"/>
      <c r="H194" s="38">
        <f t="shared" si="34"/>
        <v>300000</v>
      </c>
      <c r="I194" s="48">
        <v>29</v>
      </c>
      <c r="J194" s="55">
        <f t="shared" si="35"/>
        <v>1644.6575342465753</v>
      </c>
      <c r="K194" s="1"/>
      <c r="L194" s="1"/>
      <c r="M194" s="1"/>
    </row>
    <row r="195" spans="2:13" ht="15.6">
      <c r="B195" s="41">
        <v>48760</v>
      </c>
      <c r="C195" s="35">
        <f t="shared" si="37"/>
        <v>6.9000000000000006E-2</v>
      </c>
      <c r="D195" s="36">
        <f t="shared" si="37"/>
        <v>0</v>
      </c>
      <c r="E195" s="37">
        <f t="shared" si="33"/>
        <v>6.9000000000000006E-2</v>
      </c>
      <c r="F195" s="38"/>
      <c r="G195" s="40">
        <v>100000</v>
      </c>
      <c r="H195" s="38">
        <f t="shared" si="34"/>
        <v>200000</v>
      </c>
      <c r="I195" s="39">
        <v>1</v>
      </c>
      <c r="J195" s="55">
        <f t="shared" si="35"/>
        <v>37.808219178082197</v>
      </c>
      <c r="K195" s="1"/>
      <c r="L195" s="1"/>
      <c r="M195" s="1"/>
    </row>
    <row r="196" spans="2:13" ht="15.6">
      <c r="B196" s="34">
        <v>48791</v>
      </c>
      <c r="C196" s="35">
        <f t="shared" si="37"/>
        <v>6.9000000000000006E-2</v>
      </c>
      <c r="D196" s="36">
        <f t="shared" si="37"/>
        <v>0</v>
      </c>
      <c r="E196" s="37">
        <f t="shared" si="33"/>
        <v>6.9000000000000006E-2</v>
      </c>
      <c r="F196" s="38"/>
      <c r="G196" s="40"/>
      <c r="H196" s="38">
        <f t="shared" si="34"/>
        <v>200000</v>
      </c>
      <c r="I196" s="39">
        <v>31</v>
      </c>
      <c r="J196" s="55">
        <f t="shared" si="35"/>
        <v>1172.0547945205481</v>
      </c>
      <c r="K196" s="9"/>
      <c r="L196" s="1"/>
      <c r="M196" s="1"/>
    </row>
    <row r="197" spans="2:13" ht="15.6">
      <c r="B197" s="34">
        <v>48822</v>
      </c>
      <c r="C197" s="35">
        <f t="shared" si="37"/>
        <v>6.9000000000000006E-2</v>
      </c>
      <c r="D197" s="36">
        <f t="shared" si="37"/>
        <v>0</v>
      </c>
      <c r="E197" s="37">
        <f t="shared" si="33"/>
        <v>6.9000000000000006E-2</v>
      </c>
      <c r="F197" s="38"/>
      <c r="G197" s="40"/>
      <c r="H197" s="38">
        <f t="shared" si="34"/>
        <v>200000</v>
      </c>
      <c r="I197" s="48">
        <v>31</v>
      </c>
      <c r="J197" s="55">
        <f t="shared" si="35"/>
        <v>1172.0547945205481</v>
      </c>
      <c r="K197" s="1"/>
      <c r="L197" s="1"/>
      <c r="M197" s="1"/>
    </row>
    <row r="198" spans="2:13" ht="15.6">
      <c r="B198" s="34">
        <v>48851</v>
      </c>
      <c r="C198" s="35">
        <f t="shared" si="37"/>
        <v>6.9000000000000006E-2</v>
      </c>
      <c r="D198" s="36">
        <f t="shared" si="37"/>
        <v>0</v>
      </c>
      <c r="E198" s="37">
        <f t="shared" si="33"/>
        <v>6.9000000000000006E-2</v>
      </c>
      <c r="F198" s="38"/>
      <c r="G198" s="40"/>
      <c r="H198" s="38">
        <f t="shared" si="34"/>
        <v>200000</v>
      </c>
      <c r="I198" s="39">
        <v>29</v>
      </c>
      <c r="J198" s="55">
        <f t="shared" si="35"/>
        <v>1096.4383561643838</v>
      </c>
      <c r="K198" s="1"/>
      <c r="L198" s="1"/>
      <c r="M198" s="1"/>
    </row>
    <row r="199" spans="2:13" ht="15.6">
      <c r="B199" s="41">
        <v>48852</v>
      </c>
      <c r="C199" s="35">
        <f t="shared" si="37"/>
        <v>6.9000000000000006E-2</v>
      </c>
      <c r="D199" s="36">
        <f t="shared" si="37"/>
        <v>0</v>
      </c>
      <c r="E199" s="37">
        <f t="shared" si="33"/>
        <v>6.9000000000000006E-2</v>
      </c>
      <c r="F199" s="38"/>
      <c r="G199" s="40">
        <v>100000</v>
      </c>
      <c r="H199" s="38">
        <f t="shared" si="34"/>
        <v>100000</v>
      </c>
      <c r="I199" s="39">
        <v>1</v>
      </c>
      <c r="J199" s="55">
        <f t="shared" si="35"/>
        <v>18.904109589041099</v>
      </c>
      <c r="K199" s="1"/>
      <c r="L199" s="1"/>
      <c r="M199" s="1"/>
    </row>
    <row r="200" spans="2:13" ht="15.6">
      <c r="B200" s="42">
        <v>48883</v>
      </c>
      <c r="C200" s="35">
        <f t="shared" si="37"/>
        <v>6.9000000000000006E-2</v>
      </c>
      <c r="D200" s="36">
        <f t="shared" si="37"/>
        <v>0</v>
      </c>
      <c r="E200" s="37">
        <f t="shared" si="33"/>
        <v>6.9000000000000006E-2</v>
      </c>
      <c r="F200" s="38"/>
      <c r="G200" s="40"/>
      <c r="H200" s="38">
        <f t="shared" si="34"/>
        <v>100000</v>
      </c>
      <c r="I200" s="48">
        <v>31</v>
      </c>
      <c r="J200" s="55">
        <f t="shared" si="35"/>
        <v>586.02739726027403</v>
      </c>
      <c r="K200" s="1"/>
      <c r="L200" s="1"/>
      <c r="M200" s="1"/>
    </row>
    <row r="201" spans="2:13" ht="15.6">
      <c r="B201" s="42">
        <v>48913</v>
      </c>
      <c r="C201" s="35">
        <f t="shared" si="37"/>
        <v>6.9000000000000006E-2</v>
      </c>
      <c r="D201" s="36">
        <f t="shared" si="37"/>
        <v>0</v>
      </c>
      <c r="E201" s="37">
        <f t="shared" si="33"/>
        <v>6.9000000000000006E-2</v>
      </c>
      <c r="F201" s="38"/>
      <c r="G201" s="40"/>
      <c r="H201" s="38">
        <f t="shared" si="34"/>
        <v>100000</v>
      </c>
      <c r="I201" s="48">
        <v>30</v>
      </c>
      <c r="J201" s="55">
        <f t="shared" si="35"/>
        <v>567.1232876712329</v>
      </c>
      <c r="K201" s="1"/>
      <c r="L201" s="1"/>
      <c r="M201" s="1"/>
    </row>
    <row r="202" spans="2:13" ht="15.6">
      <c r="B202" s="42">
        <v>48942</v>
      </c>
      <c r="C202" s="35">
        <f t="shared" si="37"/>
        <v>6.9000000000000006E-2</v>
      </c>
      <c r="D202" s="36">
        <f t="shared" si="37"/>
        <v>0</v>
      </c>
      <c r="E202" s="37">
        <f t="shared" si="33"/>
        <v>6.9000000000000006E-2</v>
      </c>
      <c r="F202" s="38"/>
      <c r="G202" s="40"/>
      <c r="H202" s="38">
        <f t="shared" si="34"/>
        <v>100000</v>
      </c>
      <c r="I202" s="48">
        <v>29</v>
      </c>
      <c r="J202" s="55">
        <f t="shared" si="35"/>
        <v>548.21917808219189</v>
      </c>
      <c r="K202" s="1"/>
      <c r="L202" s="1"/>
      <c r="M202" s="1"/>
    </row>
    <row r="203" spans="2:13" ht="15.6">
      <c r="B203" s="41">
        <v>48943</v>
      </c>
      <c r="C203" s="35">
        <f t="shared" si="37"/>
        <v>6.9000000000000006E-2</v>
      </c>
      <c r="D203" s="36">
        <f t="shared" si="37"/>
        <v>0</v>
      </c>
      <c r="E203" s="37">
        <f t="shared" si="33"/>
        <v>6.9000000000000006E-2</v>
      </c>
      <c r="F203" s="38"/>
      <c r="G203" s="40">
        <v>100000</v>
      </c>
      <c r="H203" s="38">
        <f t="shared" si="34"/>
        <v>0</v>
      </c>
      <c r="I203" s="48">
        <v>1</v>
      </c>
      <c r="J203" s="55">
        <f t="shared" si="35"/>
        <v>0</v>
      </c>
      <c r="K203" s="1"/>
      <c r="L203" s="1"/>
      <c r="M203" s="1"/>
    </row>
    <row r="204" spans="2:13" ht="16.2" thickBot="1">
      <c r="B204" s="47">
        <v>48944</v>
      </c>
      <c r="C204" s="60">
        <f t="shared" si="37"/>
        <v>6.9000000000000006E-2</v>
      </c>
      <c r="D204" s="61">
        <f t="shared" si="37"/>
        <v>0</v>
      </c>
      <c r="E204" s="62">
        <f t="shared" si="33"/>
        <v>6.9000000000000006E-2</v>
      </c>
      <c r="F204" s="56"/>
      <c r="G204" s="58"/>
      <c r="H204" s="56">
        <f t="shared" si="34"/>
        <v>0</v>
      </c>
      <c r="I204" s="57">
        <v>1</v>
      </c>
      <c r="J204" s="63">
        <f t="shared" si="35"/>
        <v>0</v>
      </c>
      <c r="K204" s="1"/>
      <c r="L204" s="1"/>
      <c r="M204" s="1"/>
    </row>
    <row r="206" spans="2:13">
      <c r="K206" s="129">
        <f>K169+K151+K133+K115+K97+K79+K61+K43+K25+K20</f>
        <v>1313047.9968560522</v>
      </c>
      <c r="L206" t="s">
        <v>44</v>
      </c>
    </row>
  </sheetData>
  <mergeCells count="28">
    <mergeCell ref="H18:H19"/>
    <mergeCell ref="I18:I19"/>
    <mergeCell ref="A12:C12"/>
    <mergeCell ref="D12:G12"/>
    <mergeCell ref="A13:C13"/>
    <mergeCell ref="D13:G13"/>
    <mergeCell ref="B16:J16"/>
    <mergeCell ref="B18:B19"/>
    <mergeCell ref="C18:C19"/>
    <mergeCell ref="D18:D19"/>
    <mergeCell ref="F18:F19"/>
    <mergeCell ref="G18:G19"/>
    <mergeCell ref="A9:C9"/>
    <mergeCell ref="D9:G9"/>
    <mergeCell ref="A10:C10"/>
    <mergeCell ref="D10:G10"/>
    <mergeCell ref="A11:C11"/>
    <mergeCell ref="E11:G11"/>
    <mergeCell ref="A7:C8"/>
    <mergeCell ref="D7:G8"/>
    <mergeCell ref="A2:G2"/>
    <mergeCell ref="A3:C3"/>
    <mergeCell ref="D3:G3"/>
    <mergeCell ref="A4:C5"/>
    <mergeCell ref="D4:G4"/>
    <mergeCell ref="D5:G5"/>
    <mergeCell ref="A6:C6"/>
    <mergeCell ref="D6:G6"/>
  </mergeCells>
  <pageMargins left="0.7" right="0.7" top="0.75" bottom="0.75" header="0.3" footer="0.3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Anna Stasiak</cp:lastModifiedBy>
  <cp:lastPrinted>2023-05-09T09:08:06Z</cp:lastPrinted>
  <dcterms:created xsi:type="dcterms:W3CDTF">2020-05-03T10:04:45Z</dcterms:created>
  <dcterms:modified xsi:type="dcterms:W3CDTF">2023-05-24T20:12:46Z</dcterms:modified>
</cp:coreProperties>
</file>