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4520" windowHeight="12048"/>
  </bookViews>
  <sheets>
    <sheet name="Detailed Table" sheetId="1" r:id="rId1"/>
  </sheets>
  <definedNames>
    <definedName name="_xlnm._FilterDatabase" localSheetId="0" hidden="1">'Detailed Table'!#REF!</definedName>
    <definedName name="_xlnm.Print_Area" localSheetId="0">'Detailed Table'!$B$1:$G$84</definedName>
    <definedName name="_xlnm.Print_Titles" localSheetId="0">'Detailed Table'!$3:$3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1"/>
  <c r="G56"/>
  <c r="G57"/>
  <c r="G60"/>
  <c r="G65"/>
  <c r="G68"/>
  <c r="G70"/>
  <c r="G71"/>
  <c r="G72"/>
  <c r="G73"/>
  <c r="G69"/>
  <c r="G54"/>
  <c r="G58"/>
  <c r="G41"/>
  <c r="G42"/>
  <c r="G40"/>
  <c r="G39" l="1"/>
  <c r="G46" l="1"/>
  <c r="G67" l="1"/>
  <c r="G66"/>
  <c r="G62"/>
  <c r="G61"/>
  <c r="G59"/>
  <c r="G55"/>
  <c r="G52"/>
  <c r="G51"/>
  <c r="G44"/>
  <c r="G43" s="1"/>
  <c r="G38"/>
  <c r="G37"/>
  <c r="G36"/>
  <c r="G33"/>
  <c r="G32"/>
  <c r="G31"/>
  <c r="G29"/>
  <c r="G28"/>
  <c r="G26"/>
  <c r="G25"/>
  <c r="G23"/>
  <c r="G22" s="1"/>
  <c r="G21"/>
  <c r="G20"/>
  <c r="G19"/>
  <c r="G17"/>
  <c r="G16"/>
  <c r="G15"/>
  <c r="G14"/>
  <c r="G13"/>
  <c r="G12"/>
  <c r="G8"/>
  <c r="G7" s="1"/>
  <c r="G6"/>
  <c r="G35" l="1"/>
  <c r="G34" s="1"/>
  <c r="G5"/>
  <c r="G4" s="1"/>
  <c r="G27"/>
  <c r="G30"/>
  <c r="G24"/>
  <c r="G18"/>
  <c r="G11"/>
  <c r="G50"/>
  <c r="G53"/>
  <c r="G10" l="1"/>
  <c r="G9" s="1"/>
  <c r="G49"/>
  <c r="G48" l="1"/>
</calcChain>
</file>

<file path=xl/sharedStrings.xml><?xml version="1.0" encoding="utf-8"?>
<sst xmlns="http://schemas.openxmlformats.org/spreadsheetml/2006/main" count="218" uniqueCount="114">
  <si>
    <t/>
  </si>
  <si>
    <t>1</t>
  </si>
  <si>
    <t>2</t>
  </si>
  <si>
    <t>3</t>
  </si>
  <si>
    <t>4</t>
  </si>
  <si>
    <t>5</t>
  </si>
  <si>
    <t>m2</t>
  </si>
  <si>
    <t>6</t>
  </si>
  <si>
    <t>7</t>
  </si>
  <si>
    <t>8</t>
  </si>
  <si>
    <t>mb</t>
  </si>
  <si>
    <t>m</t>
  </si>
  <si>
    <t>2.4</t>
  </si>
  <si>
    <t>2.5</t>
  </si>
  <si>
    <t>2.5.1</t>
  </si>
  <si>
    <t>-</t>
  </si>
  <si>
    <t>4.1</t>
  </si>
  <si>
    <t>1.3</t>
  </si>
  <si>
    <t>ATTYKI, NADSZYBIA WIND, NAWIEW KOMPENSACYJNY</t>
  </si>
  <si>
    <t>1.3.1</t>
  </si>
  <si>
    <t>Attyki na dachu</t>
  </si>
  <si>
    <t>Wykończenie tynkiem mozaikowym ponad wykończone warstwy stropodachu, tynk zbrojony, podwójna siatka na zaprawie klejowej (tylko w miejscu attyki przy tarasie na dachu kon. A207)</t>
  </si>
  <si>
    <t>1.3.3</t>
  </si>
  <si>
    <t>Nawiew kompensacyjny</t>
  </si>
  <si>
    <t>Wykończenie tynkiem silikatowym -Weber "baranek", gramatura 1,5 mm kolor biały LA51 / jasno szary LA73 / ciemno szary LA74</t>
  </si>
  <si>
    <t>POZOSTAŁE ELEMENTY</t>
  </si>
  <si>
    <t>ELEWACJA</t>
  </si>
  <si>
    <t>WYKOŃCZENIE ŚCIAN ELEWACJI - w cenie należy uwzględnić wszystkie niezbędne elementy mocujące</t>
  </si>
  <si>
    <t>2.4.1</t>
  </si>
  <si>
    <t>Termoizolacja ścian zewnętrznych i cokołów</t>
  </si>
  <si>
    <t>Ocieplenie ścian zewnętrznych: styropian EPS 0,042 W/mk gr. 15 cm</t>
  </si>
  <si>
    <t>Ocieplenie ścian zewnętrznych: wełna mineralna 0,042 W/mk gr. 15 cm (ściany oddzielenia pożarowego REI 120 oraz ściany powyżej wys. 25 m)</t>
  </si>
  <si>
    <t>Ocieplenie ścian zewnętrznych: styropian EPS 0,042 W/mk gr. 18 cm</t>
  </si>
  <si>
    <t>Ocieplenie pod cokołem- polistyren ekstrudowany XPS gr. 10 cm KOMENTARZ TD: w pozycji uwzględniono termoizolację cokołu do poziomu płyty nad -1</t>
  </si>
  <si>
    <t>Ocieplenie pod cokołem- wełna mineralna10 cm</t>
  </si>
  <si>
    <t>Ocieplenie pod cokołem- polistyren ekstrudowany XPS gr. 15 cm KOMENTARZ TD: pozycja dodana, obejmuje termoizolację pod drzwiami tarasowymi det A709</t>
  </si>
  <si>
    <t>2.4.2</t>
  </si>
  <si>
    <t>Tynki i okładziny</t>
  </si>
  <si>
    <t>Tynk silikatowy-Weber "baranek", gramatura 1,5 mm kolor biały LA51 / jasno szary LA73 / ciemno szary LA74</t>
  </si>
  <si>
    <t>Tynk silikatowy-Weber "baranek", gramatura 1,5 mm kolor biały ciemny brąz-czekoladowy- N652</t>
  </si>
  <si>
    <t>Okładzina z płyt włókno-cementowych (np. Cembrit Transparent) mocowanie niewidoczne, podkonstrukcja systemowa wg projektu warsztatowego wybranego wykonawcy (po akceptacji projektanta), kolor T111, Kilimanjaro</t>
  </si>
  <si>
    <t>2.4.3</t>
  </si>
  <si>
    <t>Wykończenie cokołów</t>
  </si>
  <si>
    <t>Cokół wys. 30 cm: tynk mozaikowy kolor ciemno szary, zbrojony podwójną siatką</t>
  </si>
  <si>
    <t>2.4.4</t>
  </si>
  <si>
    <t>Wykończenie szpalet okiennych</t>
  </si>
  <si>
    <t>Szpalety szer.15cm -tynk silikatowy-Weber "baranek", gramatura 1,5 mm kolor biały LA51 / jasno szary LA73 / ciemno szary LA74</t>
  </si>
  <si>
    <t>Szpalety szer.15cm -tynk silikatowy-Weber "baranek", gramatura 1,5 mm kolor biały ciemny brąz-czekoladowy- N652</t>
  </si>
  <si>
    <t>2.4.5</t>
  </si>
  <si>
    <t>Wykończenie balustrad żelbetowych i attyki tarasu ( bud. A p.5) od wewnątrz</t>
  </si>
  <si>
    <t>Balustrady pełne żelbetowe (od wewnątrz) - styropian EPS 70 gr.5cm + wykończenie tynkiem mineralnym barwionym w masie</t>
  </si>
  <si>
    <t>Balustrady żelbetowe (od wewnątrz) cokół : polistyren extrudowany XPS, gr. 4 cm + papa termozgrzewalna x 2</t>
  </si>
  <si>
    <t>2.4.6</t>
  </si>
  <si>
    <t>Wykończenie balkonów i loggii - fronty, spody i balustrady od zewnątrz</t>
  </si>
  <si>
    <t>Czoła i boki balkonów oraz balustrady pełne żelbetowe (od zewnątrz) - styropian EPS 70 gr. 5 cm + Tynk silikatowy-Weber "baranek", gramatura 1,5 mm kolor biały LA51 / jasno szary LA73 / ciemno szary LA74</t>
  </si>
  <si>
    <t>Spody balkonów- wełna mineralna gr. 5 cm + Tynk silikatowy-Weber "baranek", gramatura 1,5 mm kolor biały LA51 / jasno szary LA73 / ciemno szary LA74</t>
  </si>
  <si>
    <t>Podcienia na parterze-styropian EPS 70 gr. 15 cm + Tynk silikatowy-Weber "baranek", gramatura 1,5 mm kolor biały LA51 / jasno szary LA73 / ciemno szary LA74</t>
  </si>
  <si>
    <t>ELEMENTY UZUPEŁNIAJĄCE ELEWACJI (OBRÓBKI, BLACHY)</t>
  </si>
  <si>
    <t>Elementy uzupełniające ścian</t>
  </si>
  <si>
    <t>Boniowanie-listry systemowe białe-profil PCV szer 30 mm głęb. 20 mm, schowany w ociepleniu KOMENTARZ TD: w przypadku przejść kolorystycznych elewacji dwóch kolorów inny niż biały-listwa systemowa w kolorze jaśniejszego koloru</t>
  </si>
  <si>
    <t>Listwa elewacyjna PCV dylatacyjna z siatką płąską - na ścianach zewnętrznych</t>
  </si>
  <si>
    <t>Listwa elewacyjna PCV dylatacyjna z siatką płąską - na balustradach żelbetowych</t>
  </si>
  <si>
    <t>2.5.3</t>
  </si>
  <si>
    <t>Parapety okienne zewnętrzne</t>
  </si>
  <si>
    <t>Parapety zewnętrzne stalowe malowane na kolor RAL 7024, szer 15 cm</t>
  </si>
  <si>
    <t>POZOSTAŁE ELEMENTY ZEWNĘTRZNE</t>
  </si>
  <si>
    <t>RUSZTOWANIA ELEWACYJNE</t>
  </si>
  <si>
    <t>4.1.1</t>
  </si>
  <si>
    <t>Rusztowania zewnętrzne o wys. 19-28m</t>
  </si>
  <si>
    <t>INNE</t>
  </si>
  <si>
    <t>5.1</t>
  </si>
  <si>
    <t>5.1.3</t>
  </si>
  <si>
    <t>5.1.4</t>
  </si>
  <si>
    <t>5.3</t>
  </si>
  <si>
    <t>5.3.1</t>
  </si>
  <si>
    <t>WIATA GARAŻOWA</t>
  </si>
  <si>
    <t>Warstwy wykończenia ścian</t>
  </si>
  <si>
    <t>Wyprawa tynkarska w technologii lekkiej- mokrej, kolor biały KOMENTARZ TD: elewacja</t>
  </si>
  <si>
    <t>Tynk mozaikowy - cokół na wysokość 30cm</t>
  </si>
  <si>
    <t>Elementy uzupełniające</t>
  </si>
  <si>
    <t>Żaluzje lamelowe - stal cynkowana, malowana proszkowo na kolor RAL7024</t>
  </si>
  <si>
    <t>Podkonstrucja pod pnącza na elewacji</t>
  </si>
  <si>
    <t>Wykończenie ścian rampy wjazdowej do garażu</t>
  </si>
  <si>
    <t>5.3.2</t>
  </si>
  <si>
    <t>Wykończenie zewnętrzne nawiewu kompensacyjnego</t>
  </si>
  <si>
    <t>Wyprawa tynkarska w technologii lekkiej- mokrej, kolor biały</t>
  </si>
  <si>
    <t>Żaluzja do czerpni, stal ocynkowana, malowana proszkowo na kolor RAL 7024, suma otworów w świetle netto min 5 m2 + żaluzja ok. 30% wraz z podkonstrukcja oraz ramą -ZEWNĘTRZNA KOMENTARZ TD: poz. do usunięcia; uwzględniono w cz. sanitarnej</t>
  </si>
  <si>
    <t>Żaluzja do czerpni, stal ocynkowana, malowana proszkowo na kolor RAL 7024, suma otworów w świetle netto min 5 m2 + żaluzja ok. 30% wraz z podkonstrukcja oraz ramą -WEWNETRZNA KOMENTARZ TD: poz. do usunięcia; uwzględniono w cz. sanitarnej</t>
  </si>
  <si>
    <t>5.3.3</t>
  </si>
  <si>
    <t>Wykończenie wyjść ewakuacyjnych z garażu</t>
  </si>
  <si>
    <t>Wykończenie ścian - tynk elewacyjny, termoizolacja z płyt styropianu EPS 100-036 gr. 5cm</t>
  </si>
  <si>
    <t>Wykończenie ścian - tynk elewacyjny, termoizolacja z płyt styropianu EPS 100-036 gr. 12cm</t>
  </si>
  <si>
    <t>Lp</t>
  </si>
  <si>
    <t>Zakres [PL]</t>
  </si>
  <si>
    <t xml:space="preserve">Jednostka
</t>
  </si>
  <si>
    <t xml:space="preserve">Ilość 
</t>
  </si>
  <si>
    <r>
      <t xml:space="preserve">Cena jednostkowa 
</t>
    </r>
    <r>
      <rPr>
        <b/>
        <sz val="11"/>
        <color theme="1"/>
        <rFont val="Calibri Light"/>
        <family val="2"/>
        <charset val="238"/>
      </rPr>
      <t xml:space="preserve">
[PLN]</t>
    </r>
  </si>
  <si>
    <r>
      <t xml:space="preserve">Wartość netto 
</t>
    </r>
    <r>
      <rPr>
        <b/>
        <i/>
        <sz val="11"/>
        <color theme="1"/>
        <rFont val="Calibri Light"/>
        <family val="2"/>
        <charset val="238"/>
      </rPr>
      <t xml:space="preserve">
 </t>
    </r>
    <r>
      <rPr>
        <b/>
        <sz val="11"/>
        <color theme="1"/>
        <rFont val="Calibri Light"/>
        <family val="2"/>
        <charset val="238"/>
      </rPr>
      <t>[PLN]</t>
    </r>
  </si>
  <si>
    <t>RAZEM</t>
  </si>
  <si>
    <t>w cenie</t>
  </si>
  <si>
    <t>2.5.2</t>
  </si>
  <si>
    <t>Obróbki przy balustradach żelbetowych, attyce tarasowej, balkonach</t>
  </si>
  <si>
    <t>Termoizolacja pozioma gr.5 cm - polistyren ekstrudowany gr.5cmm- balustrady żelbetowe i attyka tarasowa</t>
  </si>
  <si>
    <t>Balkony: profil systemowy aluminiowy, okapowy np. PD PERFECTA,</t>
  </si>
  <si>
    <t>Balkony: listwa okapnikowa z siatką np. KAPINOS BP 14PLUS BELLA PLAST</t>
  </si>
  <si>
    <t>Wyprawa tynkarska - tynk porowaty KOMENTARZ TD: od wewnatrz-138,98 m2, od zewnatrz-86,44 m2</t>
  </si>
  <si>
    <r>
      <rPr>
        <b/>
        <sz val="16"/>
        <rFont val="Calibri"/>
        <family val="2"/>
        <charset val="238"/>
      </rPr>
      <t xml:space="preserve">
</t>
    </r>
    <r>
      <rPr>
        <b/>
        <u/>
        <sz val="16"/>
        <rFont val="Calibri"/>
        <family val="2"/>
        <charset val="238"/>
      </rPr>
      <t xml:space="preserve">
ESTEIO - GRODKOWSKA, WARSZAWA</t>
    </r>
    <r>
      <rPr>
        <b/>
        <u/>
        <sz val="16"/>
        <color rgb="FF002060"/>
        <rFont val="Calibri"/>
        <family val="2"/>
        <charset val="238"/>
      </rPr>
      <t xml:space="preserve">
</t>
    </r>
    <r>
      <rPr>
        <b/>
        <sz val="14"/>
        <rFont val="Calibri"/>
        <family val="2"/>
        <charset val="238"/>
      </rPr>
      <t/>
    </r>
  </si>
  <si>
    <t>Obróbki blacharskie</t>
  </si>
  <si>
    <t>w cenie robót sanitarnych, oferta PW obejmuje obróbki</t>
  </si>
  <si>
    <t>Obróbki blacharskie attyki blacha stalowa gr.0.5mm ocynkowana  powlekana, kolor RAL 7016, szer. 89 cm na podkonstrukcji z płyty OSB gr. 18 cm</t>
  </si>
  <si>
    <t>Obróbki blacharskie - blacha stalowa gr.0.5mm ocynkowana  powlekana, kolor RAL 7016  na podkonstrukcji z płyty OSB gr. 18 cm - nawiew kompensacyjny</t>
  </si>
  <si>
    <t>Obróbki blacharskie: blacha stalowa gr.0.5mm ocynkowana powlekana, kolor RAL 7016 - balustrady żelbetowe i attyka tarasowa, szer 50 cm</t>
  </si>
  <si>
    <t>Wykończenie attyki - wiata
- obróbka blacharska z blachy stalowej gr. 0,7mm ocynkowanej powlekanej, kolor RAL7016
- płyta OSB gr. 18mm KOMENTARZ TD: szer 45 cm</t>
  </si>
  <si>
    <t>Wykończenie attyki - nawiew kompensacyjny
- obróbka blacharska z blachy stalowej gr. 0,7mm ocynkowanej powlekanej, kolor RAL7016
- płyta OSB gr. 18mm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</si>
</sst>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</font>
    <font>
      <b/>
      <sz val="16"/>
      <name val="Calibri"/>
      <family val="2"/>
      <charset val="238"/>
    </font>
    <font>
      <b/>
      <u/>
      <sz val="16"/>
      <name val="Calibri"/>
      <family val="2"/>
      <charset val="238"/>
    </font>
    <font>
      <b/>
      <u/>
      <sz val="16"/>
      <color rgb="FF002060"/>
      <name val="Calibri"/>
      <family val="2"/>
      <charset val="238"/>
    </font>
    <font>
      <b/>
      <sz val="14"/>
      <name val="Calibri"/>
      <family val="2"/>
      <charset val="238"/>
    </font>
    <font>
      <b/>
      <sz val="11"/>
      <color theme="1"/>
      <name val="Calibri Light"/>
      <family val="2"/>
      <charset val="238"/>
    </font>
    <font>
      <b/>
      <i/>
      <sz val="11"/>
      <color theme="1"/>
      <name val="Calibri Light"/>
      <family val="2"/>
      <charset val="238"/>
    </font>
    <font>
      <sz val="11"/>
      <color theme="1"/>
      <name val="Calibri Light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94">
    <xf numFmtId="0" fontId="0" fillId="0" borderId="0" xfId="0"/>
    <xf numFmtId="49" fontId="0" fillId="0" borderId="0" xfId="0" applyNumberFormat="1" applyAlignment="1">
      <alignment vertical="top"/>
    </xf>
    <xf numFmtId="0" fontId="0" fillId="0" borderId="0" xfId="0" applyNumberFormat="1" applyAlignment="1">
      <alignment vertical="top" wrapText="1"/>
    </xf>
    <xf numFmtId="0" fontId="2" fillId="0" borderId="0" xfId="0" applyFont="1" applyAlignment="1">
      <alignment horizontal="center" vertical="center"/>
    </xf>
    <xf numFmtId="0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4" fontId="0" fillId="0" borderId="0" xfId="0" applyNumberFormat="1" applyAlignment="1">
      <alignment vertical="top"/>
    </xf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top" wrapText="1"/>
    </xf>
    <xf numFmtId="164" fontId="0" fillId="0" borderId="0" xfId="0" applyNumberFormat="1" applyAlignment="1">
      <alignment vertical="top"/>
    </xf>
    <xf numFmtId="49" fontId="8" fillId="2" borderId="8" xfId="0" applyNumberFormat="1" applyFont="1" applyFill="1" applyBorder="1" applyAlignment="1">
      <alignment horizontal="center" vertical="center"/>
    </xf>
    <xf numFmtId="0" fontId="8" fillId="2" borderId="12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4" fontId="8" fillId="2" borderId="13" xfId="0" applyNumberFormat="1" applyFont="1" applyFill="1" applyBorder="1" applyAlignment="1">
      <alignment horizontal="center" vertical="center" wrapText="1"/>
    </xf>
    <xf numFmtId="164" fontId="8" fillId="2" borderId="13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center" vertical="center"/>
    </xf>
    <xf numFmtId="4" fontId="8" fillId="3" borderId="15" xfId="0" applyNumberFormat="1" applyFont="1" applyFill="1" applyBorder="1" applyAlignment="1">
      <alignment horizontal="right" vertical="center" wrapText="1"/>
    </xf>
    <xf numFmtId="164" fontId="8" fillId="3" borderId="15" xfId="0" applyNumberFormat="1" applyFont="1" applyFill="1" applyBorder="1" applyAlignment="1">
      <alignment horizontal="right" vertical="center" wrapText="1"/>
    </xf>
    <xf numFmtId="164" fontId="8" fillId="3" borderId="1" xfId="0" applyNumberFormat="1" applyFont="1" applyFill="1" applyBorder="1" applyAlignment="1">
      <alignment horizontal="right" vertical="center" wrapText="1"/>
    </xf>
    <xf numFmtId="49" fontId="8" fillId="4" borderId="2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center" vertical="center"/>
    </xf>
    <xf numFmtId="4" fontId="8" fillId="4" borderId="14" xfId="0" applyNumberFormat="1" applyFont="1" applyFill="1" applyBorder="1" applyAlignment="1">
      <alignment horizontal="right" vertical="center" wrapText="1"/>
    </xf>
    <xf numFmtId="164" fontId="8" fillId="4" borderId="14" xfId="0" applyNumberFormat="1" applyFont="1" applyFill="1" applyBorder="1" applyAlignment="1">
      <alignment horizontal="right" vertical="center" wrapText="1"/>
    </xf>
    <xf numFmtId="164" fontId="8" fillId="4" borderId="1" xfId="0" applyNumberFormat="1" applyFont="1" applyFill="1" applyBorder="1" applyAlignment="1">
      <alignment horizontal="right" vertical="center" wrapText="1"/>
    </xf>
    <xf numFmtId="49" fontId="10" fillId="0" borderId="2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/>
    </xf>
    <xf numFmtId="4" fontId="10" fillId="0" borderId="14" xfId="0" applyNumberFormat="1" applyFont="1" applyBorder="1" applyAlignment="1">
      <alignment horizontal="right" vertical="center" wrapText="1"/>
    </xf>
    <xf numFmtId="164" fontId="10" fillId="0" borderId="14" xfId="0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49" fontId="8" fillId="5" borderId="2" xfId="0" applyNumberFormat="1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center" vertical="center"/>
    </xf>
    <xf numFmtId="4" fontId="8" fillId="5" borderId="14" xfId="0" applyNumberFormat="1" applyFont="1" applyFill="1" applyBorder="1" applyAlignment="1">
      <alignment horizontal="right" vertical="center" wrapText="1"/>
    </xf>
    <xf numFmtId="164" fontId="8" fillId="5" borderId="14" xfId="0" applyNumberFormat="1" applyFont="1" applyFill="1" applyBorder="1" applyAlignment="1">
      <alignment horizontal="right" vertical="center" wrapText="1"/>
    </xf>
    <xf numFmtId="164" fontId="8" fillId="5" borderId="1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164" fontId="0" fillId="6" borderId="0" xfId="0" applyNumberFormat="1" applyFill="1"/>
    <xf numFmtId="164" fontId="1" fillId="0" borderId="0" xfId="0" applyNumberFormat="1" applyFont="1" applyAlignment="1">
      <alignment vertical="top"/>
    </xf>
    <xf numFmtId="164" fontId="1" fillId="0" borderId="16" xfId="0" applyNumberFormat="1" applyFont="1" applyBorder="1" applyAlignment="1">
      <alignment vertical="top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right" vertical="center" wrapText="1"/>
    </xf>
    <xf numFmtId="164" fontId="10" fillId="0" borderId="14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4" fontId="10" fillId="0" borderId="14" xfId="0" applyNumberFormat="1" applyFont="1" applyBorder="1" applyAlignment="1">
      <alignment vertical="center" wrapText="1"/>
    </xf>
    <xf numFmtId="4" fontId="8" fillId="5" borderId="14" xfId="0" applyNumberFormat="1" applyFont="1" applyFill="1" applyBorder="1" applyAlignment="1">
      <alignment vertical="center" wrapText="1"/>
    </xf>
    <xf numFmtId="4" fontId="8" fillId="3" borderId="15" xfId="0" applyNumberFormat="1" applyFont="1" applyFill="1" applyBorder="1" applyAlignment="1">
      <alignment vertical="center" wrapText="1"/>
    </xf>
    <xf numFmtId="4" fontId="8" fillId="4" borderId="14" xfId="0" applyNumberFormat="1" applyFont="1" applyFill="1" applyBorder="1" applyAlignment="1">
      <alignment vertical="center" wrapText="1"/>
    </xf>
    <xf numFmtId="4" fontId="10" fillId="0" borderId="14" xfId="0" applyNumberFormat="1" applyFont="1" applyFill="1" applyBorder="1" applyAlignment="1">
      <alignment vertical="center" wrapText="1"/>
    </xf>
    <xf numFmtId="49" fontId="10" fillId="0" borderId="17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 wrapText="1"/>
    </xf>
    <xf numFmtId="4" fontId="10" fillId="0" borderId="19" xfId="0" applyNumberFormat="1" applyFont="1" applyBorder="1" applyAlignment="1">
      <alignment horizontal="right" vertical="center" wrapText="1"/>
    </xf>
    <xf numFmtId="164" fontId="10" fillId="0" borderId="19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right" vertical="center" wrapText="1"/>
    </xf>
    <xf numFmtId="164" fontId="10" fillId="0" borderId="3" xfId="0" applyNumberFormat="1" applyFont="1" applyBorder="1" applyAlignment="1">
      <alignment horizontal="right" vertical="center" wrapText="1"/>
    </xf>
    <xf numFmtId="164" fontId="10" fillId="0" borderId="20" xfId="0" applyNumberFormat="1" applyFont="1" applyBorder="1" applyAlignment="1">
      <alignment horizontal="right" vertical="center" wrapText="1"/>
    </xf>
    <xf numFmtId="49" fontId="10" fillId="0" borderId="21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/>
    </xf>
    <xf numFmtId="4" fontId="10" fillId="0" borderId="22" xfId="0" applyNumberFormat="1" applyFont="1" applyBorder="1" applyAlignment="1">
      <alignment horizontal="right" vertical="center" wrapText="1"/>
    </xf>
    <xf numFmtId="164" fontId="10" fillId="0" borderId="22" xfId="0" applyNumberFormat="1" applyFont="1" applyBorder="1" applyAlignment="1">
      <alignment horizontal="right" vertical="center" wrapText="1"/>
    </xf>
    <xf numFmtId="164" fontId="10" fillId="0" borderId="23" xfId="0" applyNumberFormat="1" applyFont="1" applyBorder="1" applyAlignment="1">
      <alignment horizontal="right" vertical="center" wrapText="1"/>
    </xf>
    <xf numFmtId="49" fontId="8" fillId="7" borderId="2" xfId="0" applyNumberFormat="1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left" vertical="center" wrapText="1"/>
    </xf>
    <xf numFmtId="0" fontId="8" fillId="7" borderId="14" xfId="0" applyFont="1" applyFill="1" applyBorder="1" applyAlignment="1">
      <alignment horizontal="center" vertical="center"/>
    </xf>
    <xf numFmtId="4" fontId="8" fillId="7" borderId="3" xfId="0" applyNumberFormat="1" applyFont="1" applyFill="1" applyBorder="1" applyAlignment="1">
      <alignment horizontal="right" vertical="center" wrapText="1"/>
    </xf>
    <xf numFmtId="164" fontId="8" fillId="7" borderId="3" xfId="0" applyNumberFormat="1" applyFont="1" applyFill="1" applyBorder="1" applyAlignment="1">
      <alignment horizontal="right" vertical="center" wrapText="1"/>
    </xf>
    <xf numFmtId="164" fontId="8" fillId="7" borderId="1" xfId="0" applyNumberFormat="1" applyFont="1" applyFill="1" applyBorder="1" applyAlignment="1">
      <alignment horizontal="right" vertical="center" wrapText="1"/>
    </xf>
    <xf numFmtId="0" fontId="10" fillId="0" borderId="3" xfId="0" applyNumberFormat="1" applyFont="1" applyBorder="1" applyAlignment="1">
      <alignment horizontal="left" vertical="center" wrapText="1"/>
    </xf>
    <xf numFmtId="0" fontId="12" fillId="8" borderId="3" xfId="1" applyFont="1" applyFill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center" vertical="center"/>
    </xf>
    <xf numFmtId="4" fontId="10" fillId="0" borderId="24" xfId="0" applyNumberFormat="1" applyFont="1" applyBorder="1" applyAlignment="1">
      <alignment horizontal="right" vertical="center" wrapText="1"/>
    </xf>
    <xf numFmtId="164" fontId="10" fillId="0" borderId="24" xfId="0" applyNumberFormat="1" applyFont="1" applyBorder="1" applyAlignment="1">
      <alignment horizontal="right" vertical="center" wrapText="1"/>
    </xf>
    <xf numFmtId="0" fontId="10" fillId="0" borderId="22" xfId="0" applyNumberFormat="1" applyFont="1" applyBorder="1" applyAlignment="1">
      <alignment horizontal="left" vertical="center" wrapText="1"/>
    </xf>
    <xf numFmtId="0" fontId="10" fillId="0" borderId="26" xfId="0" applyNumberFormat="1" applyFont="1" applyBorder="1" applyAlignment="1">
      <alignment horizontal="center" vertical="center"/>
    </xf>
    <xf numFmtId="4" fontId="10" fillId="0" borderId="26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_Przedmiar_Robót_Blizanowic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238124</xdr:colOff>
      <xdr:row>0</xdr:row>
      <xdr:rowOff>19050</xdr:rowOff>
    </xdr:from>
    <xdr:to>
      <xdr:col>2</xdr:col>
      <xdr:colOff>1038225</xdr:colOff>
      <xdr:row>1</xdr:row>
      <xdr:rowOff>828675</xdr:rowOff>
    </xdr:to>
    <xdr:pic>
      <xdr:nvPicPr>
        <xdr:cNvPr id="2" name="Picture 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374" y="19050"/>
          <a:ext cx="800101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4"/>
  <sheetViews>
    <sheetView tabSelected="1" view="pageBreakPreview" topLeftCell="A40" zoomScaleSheetLayoutView="100" workbookViewId="0">
      <selection activeCell="I46" sqref="I46"/>
    </sheetView>
  </sheetViews>
  <sheetFormatPr defaultRowHeight="14.4"/>
  <cols>
    <col min="2" max="2" width="7.109375" style="1" bestFit="1" customWidth="1"/>
    <col min="3" max="3" width="40.6640625" style="2" customWidth="1"/>
    <col min="4" max="4" width="11.33203125" style="1" customWidth="1"/>
    <col min="5" max="5" width="15.6640625" style="6" customWidth="1"/>
    <col min="6" max="6" width="16.88671875" style="9" customWidth="1"/>
    <col min="7" max="7" width="25" style="9" customWidth="1"/>
    <col min="8" max="8" width="13.88671875" customWidth="1"/>
    <col min="9" max="9" width="14.44140625" bestFit="1" customWidth="1"/>
    <col min="10" max="10" width="17.33203125" customWidth="1"/>
    <col min="12" max="12" width="23" style="40" customWidth="1"/>
    <col min="13" max="13" width="11.33203125" customWidth="1"/>
  </cols>
  <sheetData>
    <row r="1" spans="1:13" s="3" customFormat="1" ht="20.100000000000001" customHeight="1">
      <c r="B1" s="88" t="s">
        <v>106</v>
      </c>
      <c r="C1" s="89"/>
      <c r="D1" s="89"/>
      <c r="E1" s="89"/>
      <c r="F1" s="89"/>
      <c r="G1" s="90"/>
      <c r="L1" s="7"/>
    </row>
    <row r="2" spans="1:13" s="3" customFormat="1" ht="73.5" customHeight="1" thickBot="1">
      <c r="B2" s="91"/>
      <c r="C2" s="92"/>
      <c r="D2" s="92"/>
      <c r="E2" s="92"/>
      <c r="F2" s="92"/>
      <c r="G2" s="93"/>
      <c r="L2" s="7"/>
    </row>
    <row r="3" spans="1:13" s="3" customFormat="1" ht="63" customHeight="1" thickBot="1">
      <c r="B3" s="10" t="s">
        <v>92</v>
      </c>
      <c r="C3" s="11" t="s">
        <v>93</v>
      </c>
      <c r="D3" s="12" t="s">
        <v>94</v>
      </c>
      <c r="E3" s="13" t="s">
        <v>95</v>
      </c>
      <c r="F3" s="14" t="s">
        <v>96</v>
      </c>
      <c r="G3" s="15" t="s">
        <v>97</v>
      </c>
      <c r="L3" s="7"/>
    </row>
    <row r="4" spans="1:13" s="5" customFormat="1" ht="28.8">
      <c r="A4" s="4"/>
      <c r="B4" s="22" t="s">
        <v>17</v>
      </c>
      <c r="C4" s="23" t="s">
        <v>18</v>
      </c>
      <c r="D4" s="24" t="s">
        <v>0</v>
      </c>
      <c r="E4" s="25"/>
      <c r="F4" s="26"/>
      <c r="G4" s="27">
        <f>G5+G7</f>
        <v>0</v>
      </c>
      <c r="I4" s="40"/>
      <c r="L4" s="8"/>
      <c r="M4" s="40"/>
    </row>
    <row r="5" spans="1:13" s="5" customFormat="1">
      <c r="A5" s="4"/>
      <c r="B5" s="34" t="s">
        <v>19</v>
      </c>
      <c r="C5" s="35" t="s">
        <v>20</v>
      </c>
      <c r="D5" s="36" t="s">
        <v>15</v>
      </c>
      <c r="E5" s="37"/>
      <c r="F5" s="38"/>
      <c r="G5" s="39">
        <f>SUM(G6:G6)</f>
        <v>0</v>
      </c>
      <c r="I5" s="40"/>
      <c r="L5" s="8"/>
      <c r="M5" s="40"/>
    </row>
    <row r="6" spans="1:13" ht="72">
      <c r="B6" s="28" t="s">
        <v>7</v>
      </c>
      <c r="C6" s="29" t="s">
        <v>21</v>
      </c>
      <c r="D6" s="30" t="s">
        <v>6</v>
      </c>
      <c r="E6" s="50">
        <v>2.6</v>
      </c>
      <c r="F6" s="32"/>
      <c r="G6" s="33">
        <f t="shared" ref="G6" si="0">ROUND(E6*F6,2)</f>
        <v>0</v>
      </c>
      <c r="I6" s="40"/>
      <c r="J6" s="40"/>
      <c r="M6" s="40"/>
    </row>
    <row r="7" spans="1:13" s="5" customFormat="1">
      <c r="A7" s="4"/>
      <c r="B7" s="34" t="s">
        <v>22</v>
      </c>
      <c r="C7" s="35" t="s">
        <v>23</v>
      </c>
      <c r="D7" s="36" t="s">
        <v>15</v>
      </c>
      <c r="E7" s="51"/>
      <c r="F7" s="38"/>
      <c r="G7" s="39">
        <f>SUM(G8:G8)</f>
        <v>0</v>
      </c>
      <c r="I7" s="40"/>
      <c r="L7" s="8"/>
      <c r="M7" s="40"/>
    </row>
    <row r="8" spans="1:13" ht="43.2">
      <c r="B8" s="28" t="s">
        <v>5</v>
      </c>
      <c r="C8" s="29" t="s">
        <v>24</v>
      </c>
      <c r="D8" s="30" t="s">
        <v>6</v>
      </c>
      <c r="E8" s="50">
        <v>27.67</v>
      </c>
      <c r="F8" s="32"/>
      <c r="G8" s="33">
        <f t="shared" ref="G8" si="1">ROUND(E8*F8,2)</f>
        <v>0</v>
      </c>
      <c r="I8" s="40"/>
      <c r="J8" s="40"/>
      <c r="M8" s="40"/>
    </row>
    <row r="9" spans="1:13" s="5" customFormat="1">
      <c r="A9" s="4"/>
      <c r="B9" s="16" t="s">
        <v>2</v>
      </c>
      <c r="C9" s="17" t="s">
        <v>26</v>
      </c>
      <c r="D9" s="18" t="s">
        <v>0</v>
      </c>
      <c r="E9" s="52"/>
      <c r="F9" s="20"/>
      <c r="G9" s="21">
        <f>G10</f>
        <v>0</v>
      </c>
      <c r="I9" s="40"/>
      <c r="L9" s="8"/>
      <c r="M9" s="40"/>
    </row>
    <row r="10" spans="1:13" s="5" customFormat="1" ht="43.2">
      <c r="A10" s="4"/>
      <c r="B10" s="22" t="s">
        <v>12</v>
      </c>
      <c r="C10" s="23" t="s">
        <v>27</v>
      </c>
      <c r="D10" s="24" t="s">
        <v>0</v>
      </c>
      <c r="E10" s="53"/>
      <c r="F10" s="26"/>
      <c r="G10" s="27">
        <f>G11+G18+G22+G24+G27+G30</f>
        <v>0</v>
      </c>
      <c r="I10" s="40"/>
      <c r="L10" s="8"/>
      <c r="M10" s="40"/>
    </row>
    <row r="11" spans="1:13" s="5" customFormat="1" ht="28.8">
      <c r="A11" s="4"/>
      <c r="B11" s="34" t="s">
        <v>28</v>
      </c>
      <c r="C11" s="35" t="s">
        <v>29</v>
      </c>
      <c r="D11" s="36" t="s">
        <v>15</v>
      </c>
      <c r="E11" s="51"/>
      <c r="F11" s="38"/>
      <c r="G11" s="39">
        <f>SUM(G12:G17)</f>
        <v>0</v>
      </c>
      <c r="I11" s="40"/>
      <c r="L11" s="8"/>
      <c r="M11" s="40"/>
    </row>
    <row r="12" spans="1:13" ht="28.8">
      <c r="B12" s="44" t="s">
        <v>1</v>
      </c>
      <c r="C12" s="45" t="s">
        <v>30</v>
      </c>
      <c r="D12" s="46" t="s">
        <v>6</v>
      </c>
      <c r="E12" s="54">
        <v>3071.4</v>
      </c>
      <c r="F12" s="48"/>
      <c r="G12" s="49">
        <f t="shared" ref="G12:G17" si="2">ROUND(E12*F12,2)</f>
        <v>0</v>
      </c>
      <c r="I12" s="40"/>
      <c r="M12" s="40"/>
    </row>
    <row r="13" spans="1:13" ht="57.6">
      <c r="B13" s="44" t="s">
        <v>2</v>
      </c>
      <c r="C13" s="45" t="s">
        <v>31</v>
      </c>
      <c r="D13" s="46" t="s">
        <v>6</v>
      </c>
      <c r="E13" s="54">
        <v>1703.65</v>
      </c>
      <c r="F13" s="48"/>
      <c r="G13" s="49">
        <f t="shared" si="2"/>
        <v>0</v>
      </c>
      <c r="I13" s="40"/>
      <c r="M13" s="40"/>
    </row>
    <row r="14" spans="1:13" ht="28.8">
      <c r="B14" s="44" t="s">
        <v>3</v>
      </c>
      <c r="C14" s="45" t="s">
        <v>32</v>
      </c>
      <c r="D14" s="46" t="s">
        <v>6</v>
      </c>
      <c r="E14" s="54">
        <v>91.26</v>
      </c>
      <c r="F14" s="48"/>
      <c r="G14" s="49">
        <f t="shared" si="2"/>
        <v>0</v>
      </c>
      <c r="I14" s="40"/>
      <c r="M14" s="40"/>
    </row>
    <row r="15" spans="1:13" ht="57.6">
      <c r="B15" s="44" t="s">
        <v>4</v>
      </c>
      <c r="C15" s="45" t="s">
        <v>33</v>
      </c>
      <c r="D15" s="46" t="s">
        <v>6</v>
      </c>
      <c r="E15" s="54">
        <v>123.12</v>
      </c>
      <c r="F15" s="48"/>
      <c r="G15" s="49">
        <f t="shared" si="2"/>
        <v>0</v>
      </c>
      <c r="I15" s="40"/>
      <c r="M15" s="40"/>
    </row>
    <row r="16" spans="1:13">
      <c r="B16" s="44" t="s">
        <v>5</v>
      </c>
      <c r="C16" s="45" t="s">
        <v>34</v>
      </c>
      <c r="D16" s="46" t="s">
        <v>6</v>
      </c>
      <c r="E16" s="54">
        <v>19.239999999999998</v>
      </c>
      <c r="F16" s="48"/>
      <c r="G16" s="49">
        <f t="shared" si="2"/>
        <v>0</v>
      </c>
      <c r="I16" s="40"/>
      <c r="M16" s="40"/>
    </row>
    <row r="17" spans="1:13" ht="57.6">
      <c r="B17" s="44" t="s">
        <v>7</v>
      </c>
      <c r="C17" s="45" t="s">
        <v>35</v>
      </c>
      <c r="D17" s="46" t="s">
        <v>6</v>
      </c>
      <c r="E17" s="54">
        <v>9.98</v>
      </c>
      <c r="F17" s="48"/>
      <c r="G17" s="49">
        <f t="shared" si="2"/>
        <v>0</v>
      </c>
      <c r="I17" s="40"/>
      <c r="M17" s="40"/>
    </row>
    <row r="18" spans="1:13" s="5" customFormat="1">
      <c r="A18" s="4"/>
      <c r="B18" s="34" t="s">
        <v>36</v>
      </c>
      <c r="C18" s="35" t="s">
        <v>37</v>
      </c>
      <c r="D18" s="36" t="s">
        <v>15</v>
      </c>
      <c r="E18" s="51"/>
      <c r="F18" s="38"/>
      <c r="G18" s="39">
        <f>SUM(G19:G21)</f>
        <v>0</v>
      </c>
      <c r="I18" s="40"/>
      <c r="L18" s="8"/>
      <c r="M18" s="40"/>
    </row>
    <row r="19" spans="1:13" ht="43.2">
      <c r="B19" s="28" t="s">
        <v>1</v>
      </c>
      <c r="C19" s="29" t="s">
        <v>38</v>
      </c>
      <c r="D19" s="30" t="s">
        <v>6</v>
      </c>
      <c r="E19" s="50">
        <v>3508.69</v>
      </c>
      <c r="F19" s="32"/>
      <c r="G19" s="33">
        <f t="shared" ref="G19:G21" si="3">ROUND(E19*F19,2)</f>
        <v>0</v>
      </c>
      <c r="I19" s="40"/>
      <c r="M19" s="40"/>
    </row>
    <row r="20" spans="1:13" ht="28.8">
      <c r="B20" s="28" t="s">
        <v>2</v>
      </c>
      <c r="C20" s="29" t="s">
        <v>39</v>
      </c>
      <c r="D20" s="30" t="s">
        <v>6</v>
      </c>
      <c r="E20" s="50">
        <v>1342.23</v>
      </c>
      <c r="F20" s="32"/>
      <c r="G20" s="33">
        <f t="shared" si="3"/>
        <v>0</v>
      </c>
      <c r="I20" s="40"/>
      <c r="M20" s="40"/>
    </row>
    <row r="21" spans="1:13" ht="72">
      <c r="B21" s="44" t="s">
        <v>3</v>
      </c>
      <c r="C21" s="45" t="s">
        <v>40</v>
      </c>
      <c r="D21" s="46" t="s">
        <v>6</v>
      </c>
      <c r="E21" s="54">
        <v>14.96</v>
      </c>
      <c r="F21" s="48"/>
      <c r="G21" s="49">
        <f t="shared" si="3"/>
        <v>0</v>
      </c>
      <c r="I21" s="40"/>
      <c r="M21" s="40"/>
    </row>
    <row r="22" spans="1:13" s="5" customFormat="1">
      <c r="A22" s="4"/>
      <c r="B22" s="34" t="s">
        <v>41</v>
      </c>
      <c r="C22" s="35" t="s">
        <v>42</v>
      </c>
      <c r="D22" s="36" t="s">
        <v>15</v>
      </c>
      <c r="E22" s="51"/>
      <c r="F22" s="38"/>
      <c r="G22" s="39">
        <f>G23</f>
        <v>0</v>
      </c>
      <c r="I22" s="40"/>
      <c r="L22" s="8"/>
      <c r="M22" s="40"/>
    </row>
    <row r="23" spans="1:13" ht="28.8">
      <c r="B23" s="28" t="s">
        <v>1</v>
      </c>
      <c r="C23" s="29" t="s">
        <v>43</v>
      </c>
      <c r="D23" s="30" t="s">
        <v>6</v>
      </c>
      <c r="E23" s="50">
        <v>66.19</v>
      </c>
      <c r="F23" s="32"/>
      <c r="G23" s="33">
        <f>ROUND(E23*F23,2)</f>
        <v>0</v>
      </c>
      <c r="I23" s="40"/>
      <c r="M23" s="40"/>
    </row>
    <row r="24" spans="1:13" s="5" customFormat="1">
      <c r="A24" s="4"/>
      <c r="B24" s="34" t="s">
        <v>44</v>
      </c>
      <c r="C24" s="35" t="s">
        <v>45</v>
      </c>
      <c r="D24" s="36" t="s">
        <v>15</v>
      </c>
      <c r="E24" s="51"/>
      <c r="F24" s="38"/>
      <c r="G24" s="39">
        <f>SUM(G25:G26)</f>
        <v>0</v>
      </c>
      <c r="I24" s="40"/>
      <c r="L24" s="8"/>
      <c r="M24" s="40"/>
    </row>
    <row r="25" spans="1:13" ht="43.2">
      <c r="B25" s="28" t="s">
        <v>1</v>
      </c>
      <c r="C25" s="29" t="s">
        <v>46</v>
      </c>
      <c r="D25" s="30" t="s">
        <v>11</v>
      </c>
      <c r="E25" s="50">
        <v>614.95000000000005</v>
      </c>
      <c r="F25" s="32"/>
      <c r="G25" s="33">
        <f t="shared" ref="G25:G26" si="4">ROUND(E25*F25,2)</f>
        <v>0</v>
      </c>
      <c r="I25" s="40"/>
      <c r="M25" s="40"/>
    </row>
    <row r="26" spans="1:13" ht="43.2">
      <c r="B26" s="28" t="s">
        <v>2</v>
      </c>
      <c r="C26" s="29" t="s">
        <v>47</v>
      </c>
      <c r="D26" s="30" t="s">
        <v>11</v>
      </c>
      <c r="E26" s="50">
        <v>1298.71</v>
      </c>
      <c r="F26" s="32"/>
      <c r="G26" s="33">
        <f t="shared" si="4"/>
        <v>0</v>
      </c>
      <c r="I26" s="40"/>
      <c r="M26" s="40"/>
    </row>
    <row r="27" spans="1:13" s="5" customFormat="1" ht="28.8">
      <c r="A27" s="4"/>
      <c r="B27" s="34" t="s">
        <v>48</v>
      </c>
      <c r="C27" s="35" t="s">
        <v>49</v>
      </c>
      <c r="D27" s="36" t="s">
        <v>15</v>
      </c>
      <c r="E27" s="51"/>
      <c r="F27" s="38"/>
      <c r="G27" s="39">
        <f>SUM(G28:G29)</f>
        <v>0</v>
      </c>
      <c r="I27" s="40"/>
      <c r="L27" s="8"/>
      <c r="M27" s="40"/>
    </row>
    <row r="28" spans="1:13" ht="43.2">
      <c r="B28" s="28" t="s">
        <v>1</v>
      </c>
      <c r="C28" s="29" t="s">
        <v>50</v>
      </c>
      <c r="D28" s="30" t="s">
        <v>6</v>
      </c>
      <c r="E28" s="50">
        <v>263.95</v>
      </c>
      <c r="F28" s="32"/>
      <c r="G28" s="33">
        <f t="shared" ref="G28:G29" si="5">ROUND(E28*F28,2)</f>
        <v>0</v>
      </c>
      <c r="I28" s="40"/>
      <c r="M28" s="41"/>
    </row>
    <row r="29" spans="1:13" ht="43.2">
      <c r="B29" s="28" t="s">
        <v>2</v>
      </c>
      <c r="C29" s="29" t="s">
        <v>51</v>
      </c>
      <c r="D29" s="30" t="s">
        <v>6</v>
      </c>
      <c r="E29" s="50">
        <v>49.21</v>
      </c>
      <c r="F29" s="32"/>
      <c r="G29" s="33">
        <f t="shared" si="5"/>
        <v>0</v>
      </c>
      <c r="I29" s="40"/>
      <c r="M29" s="40"/>
    </row>
    <row r="30" spans="1:13" s="5" customFormat="1" ht="28.8">
      <c r="A30" s="4"/>
      <c r="B30" s="34" t="s">
        <v>52</v>
      </c>
      <c r="C30" s="35" t="s">
        <v>53</v>
      </c>
      <c r="D30" s="36" t="s">
        <v>15</v>
      </c>
      <c r="E30" s="51"/>
      <c r="F30" s="38"/>
      <c r="G30" s="39">
        <f>SUM(G31:G33)</f>
        <v>0</v>
      </c>
      <c r="I30" s="40"/>
      <c r="L30" s="8"/>
      <c r="M30" s="40"/>
    </row>
    <row r="31" spans="1:13" ht="72">
      <c r="B31" s="28" t="s">
        <v>1</v>
      </c>
      <c r="C31" s="29" t="s">
        <v>54</v>
      </c>
      <c r="D31" s="30" t="s">
        <v>6</v>
      </c>
      <c r="E31" s="50">
        <v>487.07</v>
      </c>
      <c r="F31" s="32"/>
      <c r="G31" s="33">
        <f t="shared" ref="G31:G33" si="6">ROUND(E31*F31,2)</f>
        <v>0</v>
      </c>
      <c r="I31" s="40"/>
      <c r="M31" s="40"/>
    </row>
    <row r="32" spans="1:13" ht="57.6">
      <c r="B32" s="28" t="s">
        <v>2</v>
      </c>
      <c r="C32" s="29" t="s">
        <v>55</v>
      </c>
      <c r="D32" s="30" t="s">
        <v>6</v>
      </c>
      <c r="E32" s="50">
        <v>1056.32</v>
      </c>
      <c r="F32" s="32"/>
      <c r="G32" s="33">
        <f t="shared" si="6"/>
        <v>0</v>
      </c>
      <c r="I32" s="40"/>
      <c r="M32" s="40"/>
    </row>
    <row r="33" spans="1:13" ht="57.6">
      <c r="B33" s="28" t="s">
        <v>3</v>
      </c>
      <c r="C33" s="29" t="s">
        <v>56</v>
      </c>
      <c r="D33" s="30" t="s">
        <v>6</v>
      </c>
      <c r="E33" s="50">
        <v>17.12</v>
      </c>
      <c r="F33" s="32"/>
      <c r="G33" s="33">
        <f t="shared" si="6"/>
        <v>0</v>
      </c>
      <c r="I33" s="40"/>
      <c r="M33" s="40"/>
    </row>
    <row r="34" spans="1:13" s="5" customFormat="1" ht="28.8">
      <c r="A34" s="4"/>
      <c r="B34" s="22" t="s">
        <v>13</v>
      </c>
      <c r="C34" s="23" t="s">
        <v>57</v>
      </c>
      <c r="D34" s="24" t="s">
        <v>0</v>
      </c>
      <c r="E34" s="53"/>
      <c r="F34" s="26"/>
      <c r="G34" s="27">
        <f>G35+G43+G39</f>
        <v>0</v>
      </c>
      <c r="I34" s="40"/>
      <c r="L34" s="8"/>
      <c r="M34" s="40"/>
    </row>
    <row r="35" spans="1:13" s="5" customFormat="1">
      <c r="A35" s="4"/>
      <c r="B35" s="34" t="s">
        <v>14</v>
      </c>
      <c r="C35" s="35" t="s">
        <v>58</v>
      </c>
      <c r="D35" s="36" t="s">
        <v>15</v>
      </c>
      <c r="E35" s="51"/>
      <c r="F35" s="38"/>
      <c r="G35" s="39">
        <f>SUM(G36:G38)</f>
        <v>0</v>
      </c>
      <c r="I35" s="40"/>
      <c r="L35" s="8"/>
      <c r="M35" s="40"/>
    </row>
    <row r="36" spans="1:13" ht="86.4">
      <c r="B36" s="28" t="s">
        <v>1</v>
      </c>
      <c r="C36" s="29" t="s">
        <v>59</v>
      </c>
      <c r="D36" s="30" t="s">
        <v>10</v>
      </c>
      <c r="E36" s="31">
        <v>1237.75</v>
      </c>
      <c r="F36" s="32"/>
      <c r="G36" s="33">
        <f t="shared" ref="G36:G38" si="7">ROUND(E36*F36,2)</f>
        <v>0</v>
      </c>
      <c r="I36" s="40"/>
      <c r="M36" s="40"/>
    </row>
    <row r="37" spans="1:13" ht="28.8">
      <c r="B37" s="28" t="s">
        <v>2</v>
      </c>
      <c r="C37" s="29" t="s">
        <v>60</v>
      </c>
      <c r="D37" s="30" t="s">
        <v>10</v>
      </c>
      <c r="E37" s="31">
        <v>37.26</v>
      </c>
      <c r="F37" s="32"/>
      <c r="G37" s="33">
        <f t="shared" si="7"/>
        <v>0</v>
      </c>
      <c r="I37" s="40"/>
      <c r="M37" s="40"/>
    </row>
    <row r="38" spans="1:13" ht="28.8">
      <c r="B38" s="28" t="s">
        <v>3</v>
      </c>
      <c r="C38" s="29" t="s">
        <v>61</v>
      </c>
      <c r="D38" s="30" t="s">
        <v>10</v>
      </c>
      <c r="E38" s="31">
        <v>6</v>
      </c>
      <c r="F38" s="32"/>
      <c r="G38" s="33">
        <f t="shared" si="7"/>
        <v>0</v>
      </c>
      <c r="I38" s="40"/>
      <c r="M38" s="40"/>
    </row>
    <row r="39" spans="1:13" ht="28.8">
      <c r="B39" s="34" t="s">
        <v>100</v>
      </c>
      <c r="C39" s="35" t="s">
        <v>101</v>
      </c>
      <c r="D39" s="36" t="s">
        <v>15</v>
      </c>
      <c r="E39" s="37"/>
      <c r="F39" s="38"/>
      <c r="G39" s="39">
        <f>G40+G41+G42</f>
        <v>0</v>
      </c>
      <c r="I39" s="40"/>
      <c r="M39" s="40"/>
    </row>
    <row r="40" spans="1:13" ht="43.2">
      <c r="B40" s="44" t="s">
        <v>1</v>
      </c>
      <c r="C40" s="45" t="s">
        <v>102</v>
      </c>
      <c r="D40" s="46" t="s">
        <v>6</v>
      </c>
      <c r="E40" s="47">
        <v>41.01</v>
      </c>
      <c r="F40" s="48"/>
      <c r="G40" s="33">
        <f>E40*F40</f>
        <v>0</v>
      </c>
      <c r="I40" s="40"/>
      <c r="M40" s="40"/>
    </row>
    <row r="41" spans="1:13" ht="28.8">
      <c r="B41" s="44" t="s">
        <v>4</v>
      </c>
      <c r="C41" s="45" t="s">
        <v>103</v>
      </c>
      <c r="D41" s="46" t="s">
        <v>10</v>
      </c>
      <c r="E41" s="47">
        <v>566.19000000000005</v>
      </c>
      <c r="F41" s="48"/>
      <c r="G41" s="33">
        <f t="shared" ref="G41:G42" si="8">E41*F41</f>
        <v>0</v>
      </c>
      <c r="I41" s="40"/>
      <c r="M41" s="40"/>
    </row>
    <row r="42" spans="1:13" ht="28.8">
      <c r="B42" s="44" t="s">
        <v>5</v>
      </c>
      <c r="C42" s="45" t="s">
        <v>104</v>
      </c>
      <c r="D42" s="46" t="s">
        <v>10</v>
      </c>
      <c r="E42" s="47">
        <v>811.21</v>
      </c>
      <c r="F42" s="48"/>
      <c r="G42" s="33">
        <f t="shared" si="8"/>
        <v>0</v>
      </c>
      <c r="I42" s="40"/>
      <c r="M42" s="40"/>
    </row>
    <row r="43" spans="1:13" s="5" customFormat="1">
      <c r="A43" s="4"/>
      <c r="B43" s="34" t="s">
        <v>62</v>
      </c>
      <c r="C43" s="35" t="s">
        <v>63</v>
      </c>
      <c r="D43" s="36" t="s">
        <v>15</v>
      </c>
      <c r="E43" s="37"/>
      <c r="F43" s="38"/>
      <c r="G43" s="39">
        <f>G44</f>
        <v>0</v>
      </c>
      <c r="I43" s="40"/>
      <c r="L43" s="8"/>
      <c r="M43" s="40"/>
    </row>
    <row r="44" spans="1:13" ht="28.8">
      <c r="B44" s="44" t="s">
        <v>1</v>
      </c>
      <c r="C44" s="45" t="s">
        <v>64</v>
      </c>
      <c r="D44" s="46" t="s">
        <v>11</v>
      </c>
      <c r="E44" s="47">
        <v>352.5</v>
      </c>
      <c r="F44" s="48"/>
      <c r="G44" s="49">
        <f>ROUND(E44*F44,2)</f>
        <v>0</v>
      </c>
      <c r="I44" s="40"/>
      <c r="M44" s="41"/>
    </row>
    <row r="45" spans="1:13" s="5" customFormat="1">
      <c r="A45" s="4"/>
      <c r="B45" s="16" t="s">
        <v>4</v>
      </c>
      <c r="C45" s="17" t="s">
        <v>65</v>
      </c>
      <c r="D45" s="18" t="s">
        <v>0</v>
      </c>
      <c r="E45" s="19"/>
      <c r="F45" s="20"/>
      <c r="G45" s="21"/>
      <c r="I45" s="40"/>
      <c r="L45" s="8"/>
      <c r="M45" s="40"/>
    </row>
    <row r="46" spans="1:13" s="5" customFormat="1">
      <c r="A46" s="4"/>
      <c r="B46" s="22" t="s">
        <v>16</v>
      </c>
      <c r="C46" s="23" t="s">
        <v>66</v>
      </c>
      <c r="D46" s="24" t="s">
        <v>0</v>
      </c>
      <c r="E46" s="25"/>
      <c r="F46" s="26"/>
      <c r="G46" s="27" t="str">
        <f>G47</f>
        <v>w cenie</v>
      </c>
      <c r="I46" s="40"/>
      <c r="L46" s="8"/>
      <c r="M46" s="40"/>
    </row>
    <row r="47" spans="1:13">
      <c r="B47" s="28" t="s">
        <v>67</v>
      </c>
      <c r="C47" s="29" t="s">
        <v>68</v>
      </c>
      <c r="D47" s="30" t="s">
        <v>6</v>
      </c>
      <c r="E47" s="31">
        <v>6950</v>
      </c>
      <c r="F47" s="32"/>
      <c r="G47" s="33" t="s">
        <v>99</v>
      </c>
      <c r="I47" s="40"/>
      <c r="M47" s="40"/>
    </row>
    <row r="48" spans="1:13" s="5" customFormat="1">
      <c r="A48" s="4"/>
      <c r="B48" s="16" t="s">
        <v>5</v>
      </c>
      <c r="C48" s="17" t="s">
        <v>69</v>
      </c>
      <c r="D48" s="18" t="s">
        <v>0</v>
      </c>
      <c r="E48" s="19" t="s">
        <v>0</v>
      </c>
      <c r="F48" s="20"/>
      <c r="G48" s="21">
        <f>G49+G56</f>
        <v>0</v>
      </c>
      <c r="I48" s="40"/>
      <c r="L48" s="8"/>
      <c r="M48" s="40"/>
    </row>
    <row r="49" spans="1:13" s="5" customFormat="1">
      <c r="A49" s="4"/>
      <c r="B49" s="22" t="s">
        <v>70</v>
      </c>
      <c r="C49" s="23" t="s">
        <v>75</v>
      </c>
      <c r="D49" s="24" t="s">
        <v>0</v>
      </c>
      <c r="E49" s="25" t="s">
        <v>0</v>
      </c>
      <c r="F49" s="26"/>
      <c r="G49" s="27">
        <f>G50+G53</f>
        <v>0</v>
      </c>
      <c r="I49" s="40"/>
      <c r="L49" s="8"/>
      <c r="M49" s="40"/>
    </row>
    <row r="50" spans="1:13" s="5" customFormat="1">
      <c r="A50" s="4"/>
      <c r="B50" s="34" t="s">
        <v>71</v>
      </c>
      <c r="C50" s="35" t="s">
        <v>76</v>
      </c>
      <c r="D50" s="36" t="s">
        <v>15</v>
      </c>
      <c r="E50" s="37"/>
      <c r="F50" s="38"/>
      <c r="G50" s="39">
        <f>SUM(G51:G52)</f>
        <v>0</v>
      </c>
      <c r="I50" s="40"/>
      <c r="L50" s="8"/>
      <c r="M50" s="40"/>
    </row>
    <row r="51" spans="1:13" ht="28.8">
      <c r="B51" s="28" t="s">
        <v>1</v>
      </c>
      <c r="C51" s="29" t="s">
        <v>77</v>
      </c>
      <c r="D51" s="30" t="s">
        <v>6</v>
      </c>
      <c r="E51" s="31">
        <v>108.51</v>
      </c>
      <c r="F51" s="32"/>
      <c r="G51" s="33">
        <f t="shared" ref="G51:G52" si="9">ROUND(E51*F51,2)</f>
        <v>0</v>
      </c>
      <c r="I51" s="40"/>
      <c r="M51" s="40"/>
    </row>
    <row r="52" spans="1:13">
      <c r="B52" s="28" t="s">
        <v>2</v>
      </c>
      <c r="C52" s="29" t="s">
        <v>78</v>
      </c>
      <c r="D52" s="30" t="s">
        <v>6</v>
      </c>
      <c r="E52" s="31">
        <v>7.72</v>
      </c>
      <c r="F52" s="32"/>
      <c r="G52" s="33">
        <f t="shared" si="9"/>
        <v>0</v>
      </c>
      <c r="I52" s="40"/>
      <c r="M52" s="40"/>
    </row>
    <row r="53" spans="1:13" s="5" customFormat="1">
      <c r="A53" s="4"/>
      <c r="B53" s="34" t="s">
        <v>72</v>
      </c>
      <c r="C53" s="35" t="s">
        <v>79</v>
      </c>
      <c r="D53" s="36" t="s">
        <v>15</v>
      </c>
      <c r="E53" s="37"/>
      <c r="F53" s="38"/>
      <c r="G53" s="39">
        <f>SUM(G54:G55)</f>
        <v>0</v>
      </c>
      <c r="I53" s="40"/>
      <c r="L53" s="8"/>
      <c r="M53" s="40"/>
    </row>
    <row r="54" spans="1:13" ht="28.8">
      <c r="B54" s="44" t="s">
        <v>2</v>
      </c>
      <c r="C54" s="45" t="s">
        <v>80</v>
      </c>
      <c r="D54" s="46" t="s">
        <v>6</v>
      </c>
      <c r="E54" s="47">
        <v>66.78</v>
      </c>
      <c r="F54" s="48"/>
      <c r="G54" s="49">
        <f>ROUND(E54*F54,2)</f>
        <v>0</v>
      </c>
      <c r="I54" s="40"/>
      <c r="M54" s="40"/>
    </row>
    <row r="55" spans="1:13">
      <c r="B55" s="44" t="s">
        <v>3</v>
      </c>
      <c r="C55" s="45" t="s">
        <v>81</v>
      </c>
      <c r="D55" s="46" t="s">
        <v>6</v>
      </c>
      <c r="E55" s="47">
        <v>32.92</v>
      </c>
      <c r="F55" s="48"/>
      <c r="G55" s="49">
        <f t="shared" ref="G55" si="10">ROUND(E55*F55,2)</f>
        <v>0</v>
      </c>
      <c r="I55" s="40"/>
      <c r="M55" s="40"/>
    </row>
    <row r="56" spans="1:13" s="5" customFormat="1">
      <c r="A56" s="4"/>
      <c r="B56" s="22" t="s">
        <v>73</v>
      </c>
      <c r="C56" s="23" t="s">
        <v>25</v>
      </c>
      <c r="D56" s="24" t="s">
        <v>0</v>
      </c>
      <c r="E56" s="25" t="s">
        <v>0</v>
      </c>
      <c r="F56" s="26"/>
      <c r="G56" s="27">
        <f>G57+G60+G65</f>
        <v>0</v>
      </c>
      <c r="I56" s="40"/>
      <c r="L56" s="8"/>
      <c r="M56" s="40"/>
    </row>
    <row r="57" spans="1:13" s="5" customFormat="1" ht="28.8">
      <c r="A57" s="4"/>
      <c r="B57" s="34" t="s">
        <v>74</v>
      </c>
      <c r="C57" s="35" t="s">
        <v>82</v>
      </c>
      <c r="D57" s="36" t="s">
        <v>15</v>
      </c>
      <c r="E57" s="37"/>
      <c r="F57" s="38"/>
      <c r="G57" s="39">
        <f>SUM(G58:G59)</f>
        <v>0</v>
      </c>
      <c r="I57" s="40"/>
      <c r="L57" s="8"/>
      <c r="M57" s="40"/>
    </row>
    <row r="58" spans="1:13" s="5" customFormat="1" ht="43.2">
      <c r="A58" s="4"/>
      <c r="B58" s="28" t="s">
        <v>1</v>
      </c>
      <c r="C58" s="29" t="s">
        <v>105</v>
      </c>
      <c r="D58" s="30" t="s">
        <v>6</v>
      </c>
      <c r="E58" s="31">
        <v>225.42</v>
      </c>
      <c r="F58" s="32"/>
      <c r="G58" s="49">
        <f>F58*E58</f>
        <v>0</v>
      </c>
      <c r="I58" s="40"/>
      <c r="L58" s="8"/>
      <c r="M58" s="40"/>
    </row>
    <row r="59" spans="1:13">
      <c r="B59" s="28" t="s">
        <v>2</v>
      </c>
      <c r="C59" s="29" t="s">
        <v>78</v>
      </c>
      <c r="D59" s="30" t="s">
        <v>6</v>
      </c>
      <c r="E59" s="31">
        <v>11.2</v>
      </c>
      <c r="F59" s="32"/>
      <c r="G59" s="33">
        <f t="shared" ref="G59" si="11">ROUND(E59*F59,2)</f>
        <v>0</v>
      </c>
      <c r="I59" s="40"/>
      <c r="M59" s="40"/>
    </row>
    <row r="60" spans="1:13" s="5" customFormat="1" ht="28.8">
      <c r="A60" s="4"/>
      <c r="B60" s="34" t="s">
        <v>83</v>
      </c>
      <c r="C60" s="35" t="s">
        <v>84</v>
      </c>
      <c r="D60" s="36" t="s">
        <v>15</v>
      </c>
      <c r="E60" s="37"/>
      <c r="F60" s="38"/>
      <c r="G60" s="39">
        <f>SUM(G61:G64)</f>
        <v>0</v>
      </c>
      <c r="I60" s="40"/>
      <c r="L60" s="8"/>
      <c r="M60" s="40"/>
    </row>
    <row r="61" spans="1:13" ht="28.8">
      <c r="B61" s="28" t="s">
        <v>1</v>
      </c>
      <c r="C61" s="29" t="s">
        <v>85</v>
      </c>
      <c r="D61" s="30" t="s">
        <v>6</v>
      </c>
      <c r="E61" s="31">
        <v>14.16</v>
      </c>
      <c r="F61" s="32"/>
      <c r="G61" s="33">
        <f t="shared" ref="G61:G62" si="12">ROUND(E61*F61,2)</f>
        <v>0</v>
      </c>
      <c r="I61" s="40"/>
      <c r="M61" s="40"/>
    </row>
    <row r="62" spans="1:13">
      <c r="B62" s="28" t="s">
        <v>2</v>
      </c>
      <c r="C62" s="29" t="s">
        <v>78</v>
      </c>
      <c r="D62" s="30" t="s">
        <v>6</v>
      </c>
      <c r="E62" s="31">
        <v>3.65</v>
      </c>
      <c r="F62" s="32"/>
      <c r="G62" s="33">
        <f t="shared" si="12"/>
        <v>0</v>
      </c>
      <c r="I62" s="40"/>
      <c r="M62" s="40"/>
    </row>
    <row r="63" spans="1:13" ht="86.4">
      <c r="B63" s="28" t="s">
        <v>8</v>
      </c>
      <c r="C63" s="29" t="s">
        <v>86</v>
      </c>
      <c r="D63" s="30" t="s">
        <v>6</v>
      </c>
      <c r="E63" s="31">
        <v>0</v>
      </c>
      <c r="F63" s="32"/>
      <c r="G63" s="33" t="s">
        <v>108</v>
      </c>
      <c r="I63" s="40"/>
      <c r="M63" s="40"/>
    </row>
    <row r="64" spans="1:13" ht="86.4">
      <c r="B64" s="28" t="s">
        <v>9</v>
      </c>
      <c r="C64" s="29" t="s">
        <v>87</v>
      </c>
      <c r="D64" s="30" t="s">
        <v>6</v>
      </c>
      <c r="E64" s="31">
        <v>0</v>
      </c>
      <c r="F64" s="32"/>
      <c r="G64" s="33" t="s">
        <v>108</v>
      </c>
      <c r="I64" s="40"/>
      <c r="M64" s="40"/>
    </row>
    <row r="65" spans="1:13" s="5" customFormat="1" ht="28.8">
      <c r="A65" s="4"/>
      <c r="B65" s="34" t="s">
        <v>88</v>
      </c>
      <c r="C65" s="35" t="s">
        <v>89</v>
      </c>
      <c r="D65" s="36" t="s">
        <v>15</v>
      </c>
      <c r="E65" s="37"/>
      <c r="F65" s="38"/>
      <c r="G65" s="39">
        <f>SUM(G66:G67)</f>
        <v>0</v>
      </c>
      <c r="I65" s="40"/>
      <c r="L65" s="8"/>
      <c r="M65" s="40"/>
    </row>
    <row r="66" spans="1:13" ht="43.2">
      <c r="B66" s="28" t="s">
        <v>1</v>
      </c>
      <c r="C66" s="29" t="s">
        <v>90</v>
      </c>
      <c r="D66" s="30" t="s">
        <v>6</v>
      </c>
      <c r="E66" s="31">
        <v>52.18</v>
      </c>
      <c r="F66" s="32"/>
      <c r="G66" s="33">
        <f t="shared" ref="G66:G67" si="13">ROUND(E66*F66,2)</f>
        <v>0</v>
      </c>
      <c r="I66" s="40"/>
      <c r="M66" s="40"/>
    </row>
    <row r="67" spans="1:13" ht="43.2">
      <c r="B67" s="55" t="s">
        <v>2</v>
      </c>
      <c r="C67" s="56" t="s">
        <v>91</v>
      </c>
      <c r="D67" s="59" t="s">
        <v>6</v>
      </c>
      <c r="E67" s="57">
        <v>9.19</v>
      </c>
      <c r="F67" s="58"/>
      <c r="G67" s="62">
        <f t="shared" si="13"/>
        <v>0</v>
      </c>
      <c r="I67" s="40"/>
      <c r="M67" s="40"/>
    </row>
    <row r="68" spans="1:13">
      <c r="B68" s="69"/>
      <c r="C68" s="70" t="s">
        <v>107</v>
      </c>
      <c r="D68" s="71" t="s">
        <v>15</v>
      </c>
      <c r="E68" s="72"/>
      <c r="F68" s="73"/>
      <c r="G68" s="74">
        <f>SUM(G69:G73)</f>
        <v>0</v>
      </c>
      <c r="I68" s="40"/>
      <c r="M68" s="40"/>
    </row>
    <row r="69" spans="1:13" ht="57.6">
      <c r="B69" s="28"/>
      <c r="C69" s="75" t="s">
        <v>109</v>
      </c>
      <c r="D69" s="76" t="s">
        <v>6</v>
      </c>
      <c r="E69" s="77">
        <v>247.82</v>
      </c>
      <c r="F69" s="61"/>
      <c r="G69" s="62">
        <f>E69*F69</f>
        <v>0</v>
      </c>
      <c r="I69" s="40"/>
      <c r="M69" s="40"/>
    </row>
    <row r="70" spans="1:13" ht="57.6">
      <c r="B70" s="28"/>
      <c r="C70" s="75" t="s">
        <v>110</v>
      </c>
      <c r="D70" s="78" t="s">
        <v>6</v>
      </c>
      <c r="E70" s="77">
        <v>9.48</v>
      </c>
      <c r="F70" s="61"/>
      <c r="G70" s="62">
        <f t="shared" ref="G70:G73" si="14">E70*F70</f>
        <v>0</v>
      </c>
      <c r="I70" s="40"/>
      <c r="M70" s="40"/>
    </row>
    <row r="71" spans="1:13" ht="57.6">
      <c r="B71" s="28"/>
      <c r="C71" s="75" t="s">
        <v>111</v>
      </c>
      <c r="D71" s="79" t="s">
        <v>6</v>
      </c>
      <c r="E71" s="77">
        <v>136.69999999999999</v>
      </c>
      <c r="F71" s="61"/>
      <c r="G71" s="62">
        <f t="shared" si="14"/>
        <v>0</v>
      </c>
      <c r="I71" s="40"/>
      <c r="M71" s="40"/>
    </row>
    <row r="72" spans="1:13" ht="72">
      <c r="B72" s="28"/>
      <c r="C72" s="75" t="s">
        <v>112</v>
      </c>
      <c r="D72" s="79" t="s">
        <v>6</v>
      </c>
      <c r="E72" s="77">
        <v>11.34</v>
      </c>
      <c r="F72" s="61"/>
      <c r="G72" s="62">
        <f t="shared" si="14"/>
        <v>0</v>
      </c>
      <c r="I72" s="40"/>
      <c r="M72" s="40"/>
    </row>
    <row r="73" spans="1:13" ht="58.2" thickBot="1">
      <c r="B73" s="63"/>
      <c r="C73" s="85" t="s">
        <v>113</v>
      </c>
      <c r="D73" s="86" t="s">
        <v>6</v>
      </c>
      <c r="E73" s="87">
        <v>2.63</v>
      </c>
      <c r="F73" s="67"/>
      <c r="G73" s="68">
        <f t="shared" si="14"/>
        <v>0</v>
      </c>
      <c r="I73" s="40"/>
      <c r="M73" s="40"/>
    </row>
    <row r="74" spans="1:13" hidden="1">
      <c r="B74" s="80"/>
      <c r="C74" s="81"/>
      <c r="D74" s="82"/>
      <c r="E74" s="83"/>
      <c r="F74" s="84"/>
      <c r="G74" s="33"/>
      <c r="I74" s="40"/>
      <c r="M74" s="40"/>
    </row>
    <row r="75" spans="1:13" hidden="1">
      <c r="B75" s="28"/>
      <c r="C75" s="29"/>
      <c r="D75" s="59"/>
      <c r="E75" s="60"/>
      <c r="F75" s="61"/>
      <c r="G75" s="62"/>
      <c r="I75" s="40"/>
      <c r="M75" s="40"/>
    </row>
    <row r="76" spans="1:13" hidden="1">
      <c r="B76" s="28"/>
      <c r="C76" s="29"/>
      <c r="D76" s="59"/>
      <c r="E76" s="60"/>
      <c r="F76" s="61"/>
      <c r="G76" s="62"/>
      <c r="I76" s="40"/>
      <c r="M76" s="40"/>
    </row>
    <row r="77" spans="1:13" hidden="1">
      <c r="B77" s="28"/>
      <c r="C77" s="29"/>
      <c r="D77" s="59"/>
      <c r="E77" s="60"/>
      <c r="F77" s="61"/>
      <c r="G77" s="62"/>
      <c r="I77" s="40"/>
      <c r="M77" s="40"/>
    </row>
    <row r="78" spans="1:13" hidden="1">
      <c r="B78" s="28"/>
      <c r="C78" s="29"/>
      <c r="D78" s="59"/>
      <c r="E78" s="60"/>
      <c r="F78" s="61"/>
      <c r="G78" s="62"/>
      <c r="I78" s="40"/>
      <c r="M78" s="40"/>
    </row>
    <row r="79" spans="1:13" hidden="1">
      <c r="B79" s="28"/>
      <c r="C79" s="29"/>
      <c r="D79" s="59"/>
      <c r="E79" s="60"/>
      <c r="F79" s="61"/>
      <c r="G79" s="62"/>
      <c r="I79" s="40"/>
      <c r="M79" s="40"/>
    </row>
    <row r="80" spans="1:13" hidden="1">
      <c r="B80" s="28"/>
      <c r="C80" s="29"/>
      <c r="D80" s="59"/>
      <c r="E80" s="60"/>
      <c r="F80" s="61"/>
      <c r="G80" s="62"/>
      <c r="I80" s="40"/>
      <c r="M80" s="40"/>
    </row>
    <row r="81" spans="2:13" hidden="1">
      <c r="B81" s="28"/>
      <c r="C81" s="29"/>
      <c r="D81" s="59"/>
      <c r="E81" s="60"/>
      <c r="F81" s="61"/>
      <c r="G81" s="62"/>
      <c r="I81" s="40"/>
      <c r="M81" s="40"/>
    </row>
    <row r="82" spans="2:13" hidden="1">
      <c r="B82" s="28"/>
      <c r="C82" s="29"/>
      <c r="D82" s="59"/>
      <c r="E82" s="60"/>
      <c r="F82" s="61"/>
      <c r="G82" s="62"/>
      <c r="I82" s="40"/>
      <c r="M82" s="40"/>
    </row>
    <row r="83" spans="2:13" ht="15" hidden="1" thickBot="1">
      <c r="B83" s="63"/>
      <c r="C83" s="64"/>
      <c r="D83" s="65"/>
      <c r="E83" s="66"/>
      <c r="F83" s="67"/>
      <c r="G83" s="68"/>
      <c r="I83" s="40"/>
      <c r="M83" s="40"/>
    </row>
    <row r="84" spans="2:13" ht="15" thickBot="1">
      <c r="F84" s="42" t="s">
        <v>98</v>
      </c>
      <c r="G84" s="43">
        <f>G48+G45+G34+G9+G4+G68</f>
        <v>0</v>
      </c>
    </row>
  </sheetData>
  <mergeCells count="1">
    <mergeCell ref="B1:G2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Header>&amp;LMOTA-ENGIL C.E.&amp;CSELLING PRICES&amp;RESTEIO - GRODKOWSKA</oddHeader>
    <oddFooter>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Detailed Table</vt:lpstr>
      <vt:lpstr>'Detailed Table'!Obszar_wydruku</vt:lpstr>
      <vt:lpstr>'Detailed Table'!Tytuły_wydruku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Cabaj</dc:creator>
  <cp:lastModifiedBy>Agnieszka Kalinowska</cp:lastModifiedBy>
  <cp:lastPrinted>2018-07-09T12:43:46Z</cp:lastPrinted>
  <dcterms:created xsi:type="dcterms:W3CDTF">2018-07-09T09:13:20Z</dcterms:created>
  <dcterms:modified xsi:type="dcterms:W3CDTF">2019-10-04T11:43:49Z</dcterms:modified>
</cp:coreProperties>
</file>