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05C074C-1A15-4102-8EE8-655D1E575867}" xr6:coauthVersionLast="37" xr6:coauthVersionMax="37" xr10:uidLastSave="{00000000-0000-0000-0000-000000000000}"/>
  <bookViews>
    <workbookView xWindow="0" yWindow="0" windowWidth="23040" windowHeight="9780" xr2:uid="{00000000-000D-0000-FFFF-FFFF00000000}"/>
  </bookViews>
  <sheets>
    <sheet name="Formularz Cenowy" sheetId="2" r:id="rId1"/>
  </sheets>
  <calcPr calcId="179021"/>
</workbook>
</file>

<file path=xl/calcChain.xml><?xml version="1.0" encoding="utf-8"?>
<calcChain xmlns="http://schemas.openxmlformats.org/spreadsheetml/2006/main">
  <c r="F9" i="2" l="1"/>
  <c r="H9" i="2" s="1"/>
  <c r="F10" i="2"/>
  <c r="H10" i="2" s="1"/>
  <c r="F11" i="2"/>
  <c r="F12" i="2"/>
  <c r="H12" i="2" s="1"/>
  <c r="F13" i="2"/>
  <c r="H13" i="2" s="1"/>
  <c r="F14" i="2"/>
  <c r="H14" i="2" s="1"/>
  <c r="F15" i="2"/>
  <c r="H15" i="2" s="1"/>
  <c r="F16" i="2"/>
  <c r="H16" i="2" s="1"/>
  <c r="F17" i="2"/>
  <c r="H17" i="2" s="1"/>
  <c r="F18" i="2"/>
  <c r="F19" i="2"/>
  <c r="F20" i="2"/>
  <c r="H20" i="2" s="1"/>
  <c r="F21" i="2"/>
  <c r="H21" i="2" s="1"/>
  <c r="F22" i="2"/>
  <c r="H22" i="2" s="1"/>
  <c r="F23" i="2"/>
  <c r="H23" i="2" s="1"/>
  <c r="F24" i="2"/>
  <c r="H24" i="2" s="1"/>
  <c r="F25" i="2"/>
  <c r="H25" i="2" s="1"/>
  <c r="F26" i="2"/>
  <c r="H26" i="2" s="1"/>
  <c r="F27" i="2"/>
  <c r="F28" i="2"/>
  <c r="H28" i="2" s="1"/>
  <c r="F29" i="2"/>
  <c r="H29" i="2" s="1"/>
  <c r="F30" i="2"/>
  <c r="H30" i="2" s="1"/>
  <c r="F31" i="2"/>
  <c r="H31" i="2" s="1"/>
  <c r="F32" i="2"/>
  <c r="H32" i="2" s="1"/>
  <c r="F33" i="2"/>
  <c r="H33" i="2" s="1"/>
  <c r="F34" i="2"/>
  <c r="H34" i="2" s="1"/>
  <c r="F35" i="2"/>
  <c r="F36" i="2"/>
  <c r="H36" i="2" s="1"/>
  <c r="F37" i="2"/>
  <c r="H37" i="2" s="1"/>
  <c r="F38" i="2"/>
  <c r="H38" i="2" s="1"/>
  <c r="F39" i="2"/>
  <c r="H39" i="2" s="1"/>
  <c r="F40" i="2"/>
  <c r="H40" i="2" s="1"/>
  <c r="F41" i="2"/>
  <c r="H41" i="2" s="1"/>
  <c r="F42" i="2"/>
  <c r="H42" i="2" s="1"/>
  <c r="F43" i="2"/>
  <c r="F44" i="2"/>
  <c r="H44" i="2" s="1"/>
  <c r="F45" i="2"/>
  <c r="H45" i="2" s="1"/>
  <c r="F46" i="2"/>
  <c r="H46" i="2" s="1"/>
  <c r="F8" i="2"/>
  <c r="H8" i="2" s="1"/>
  <c r="H11" i="2"/>
  <c r="H19" i="2"/>
  <c r="H27" i="2"/>
  <c r="H35" i="2"/>
  <c r="H43" i="2"/>
  <c r="F7" i="2"/>
  <c r="H7" i="2" s="1"/>
  <c r="G7" i="2"/>
  <c r="G47" i="2"/>
  <c r="H18" i="2"/>
  <c r="F47" i="2" l="1"/>
  <c r="H47" i="2" s="1"/>
  <c r="F49" i="2" s="1"/>
  <c r="E7" i="2"/>
  <c r="E8" i="2"/>
  <c r="E9" i="2"/>
  <c r="G8" i="2"/>
  <c r="G9" i="2"/>
  <c r="E10" i="2"/>
  <c r="G10" i="2"/>
  <c r="E11" i="2"/>
  <c r="G11" i="2"/>
  <c r="E12" i="2"/>
  <c r="G12" i="2"/>
  <c r="E13" i="2"/>
  <c r="G13" i="2"/>
  <c r="E14" i="2"/>
  <c r="E15" i="2"/>
  <c r="G14" i="2"/>
  <c r="G15" i="2"/>
  <c r="E16" i="2"/>
  <c r="G16" i="2"/>
  <c r="E17" i="2"/>
  <c r="E18" i="2"/>
  <c r="G17" i="2"/>
  <c r="G18" i="2"/>
  <c r="E19" i="2"/>
  <c r="E20" i="2"/>
  <c r="G19" i="2"/>
  <c r="E21" i="2"/>
  <c r="G20" i="2"/>
  <c r="G21" i="2"/>
  <c r="E22" i="2"/>
  <c r="G22" i="2"/>
  <c r="E23" i="2"/>
  <c r="E24" i="2"/>
  <c r="G23" i="2"/>
  <c r="G24" i="2"/>
  <c r="E25" i="2"/>
  <c r="E26" i="2"/>
  <c r="G25" i="2"/>
  <c r="E27" i="2"/>
  <c r="G26" i="2"/>
  <c r="G27" i="2"/>
  <c r="E28" i="2"/>
  <c r="G28" i="2"/>
  <c r="E29" i="2"/>
  <c r="E30" i="2"/>
  <c r="G29" i="2"/>
  <c r="G30" i="2"/>
  <c r="E31" i="2"/>
  <c r="G31" i="2"/>
  <c r="E32" i="2"/>
  <c r="E33" i="2"/>
  <c r="G32" i="2"/>
  <c r="G33" i="2"/>
  <c r="E34" i="2"/>
  <c r="G34" i="2"/>
  <c r="E35" i="2"/>
  <c r="E36" i="2"/>
  <c r="G35" i="2"/>
  <c r="G36" i="2"/>
  <c r="E37" i="2"/>
  <c r="E38" i="2"/>
  <c r="G37" i="2"/>
  <c r="E39" i="2"/>
  <c r="G38" i="2"/>
  <c r="G39" i="2"/>
  <c r="E40" i="2"/>
  <c r="G40" i="2"/>
  <c r="E41" i="2"/>
  <c r="E42" i="2"/>
  <c r="G41" i="2"/>
  <c r="G42" i="2"/>
  <c r="E43" i="2"/>
  <c r="G43" i="2"/>
  <c r="E44" i="2"/>
  <c r="E45" i="2"/>
  <c r="G44" i="2"/>
  <c r="G45" i="2"/>
  <c r="E46" i="2"/>
  <c r="G46" i="2"/>
</calcChain>
</file>

<file path=xl/sharedStrings.xml><?xml version="1.0" encoding="utf-8"?>
<sst xmlns="http://schemas.openxmlformats.org/spreadsheetml/2006/main" count="59" uniqueCount="59">
  <si>
    <t>Kalkulacja ceny kredytu jedynie dla porównania ofert WG. Wzoru C=K+P</t>
  </si>
  <si>
    <t>Nr raty</t>
  </si>
  <si>
    <t>Planowana data wypłaty kredytu</t>
  </si>
  <si>
    <t>Data spłaty kapitału</t>
  </si>
  <si>
    <t>Kwota spłaty kapitału</t>
  </si>
  <si>
    <t>Pozostało do spłaty</t>
  </si>
  <si>
    <t>03.2025</t>
  </si>
  <si>
    <t>06.2025</t>
  </si>
  <si>
    <t>09.2025</t>
  </si>
  <si>
    <t>12.2025</t>
  </si>
  <si>
    <t>03.2026</t>
  </si>
  <si>
    <t>06.2026</t>
  </si>
  <si>
    <t>09.2026</t>
  </si>
  <si>
    <t>12.2026</t>
  </si>
  <si>
    <t>03.2027</t>
  </si>
  <si>
    <t>06.2027</t>
  </si>
  <si>
    <t>09.2027</t>
  </si>
  <si>
    <t>12.2027</t>
  </si>
  <si>
    <t>03.2028</t>
  </si>
  <si>
    <t>06.2028</t>
  </si>
  <si>
    <t>09.2028</t>
  </si>
  <si>
    <t>12.2028</t>
  </si>
  <si>
    <t>03.2029</t>
  </si>
  <si>
    <t>09.2029</t>
  </si>
  <si>
    <t>06.2029</t>
  </si>
  <si>
    <t>12.2029</t>
  </si>
  <si>
    <t>03.2030</t>
  </si>
  <si>
    <t>06.2030</t>
  </si>
  <si>
    <t>09.2030</t>
  </si>
  <si>
    <t>12.2030</t>
  </si>
  <si>
    <t>03.2031</t>
  </si>
  <si>
    <t>06.2031</t>
  </si>
  <si>
    <t>09.2031</t>
  </si>
  <si>
    <t>12.2031</t>
  </si>
  <si>
    <t>03.2032</t>
  </si>
  <si>
    <t>06.2032</t>
  </si>
  <si>
    <t>09.2032</t>
  </si>
  <si>
    <t>12.2032</t>
  </si>
  <si>
    <t>03.2033</t>
  </si>
  <si>
    <t>06.2033</t>
  </si>
  <si>
    <t>09.2033</t>
  </si>
  <si>
    <t>12.2033</t>
  </si>
  <si>
    <t>06.2034</t>
  </si>
  <si>
    <t>09.2034</t>
  </si>
  <si>
    <t>12.2034</t>
  </si>
  <si>
    <t>03.2034</t>
  </si>
  <si>
    <t>Wysokość kredytu</t>
  </si>
  <si>
    <t>Zał. Nr 1.1. Formularz Cenowy</t>
  </si>
  <si>
    <t>RI.272.13.2024.DA</t>
  </si>
  <si>
    <r>
      <rPr>
        <b/>
        <sz val="10"/>
        <rFont val="Arial"/>
        <family val="2"/>
        <charset val="238"/>
      </rPr>
      <t>Uwaga!</t>
    </r>
    <r>
      <rPr>
        <sz val="10"/>
        <rFont val="Arial"/>
        <family val="2"/>
        <charset val="238"/>
      </rPr>
      <t xml:space="preserve"> Przygotowany dokument należy podpisać zgodnie z zapisami SWZ.</t>
    </r>
  </si>
  <si>
    <r>
      <t>Wibor z dnia</t>
    </r>
    <r>
      <rPr>
        <b/>
        <sz val="8"/>
        <color indexed="10"/>
        <rFont val="Verdana"/>
        <family val="2"/>
        <charset val="238"/>
      </rPr>
      <t xml:space="preserve"> 25.06.2024</t>
    </r>
    <r>
      <rPr>
        <b/>
        <sz val="8"/>
        <rFont val="Verdana"/>
        <family val="2"/>
        <charset val="238"/>
      </rPr>
      <t xml:space="preserve"> - dla porównania ofert</t>
    </r>
  </si>
  <si>
    <t>Suma rat odsetkowych w całym okresie wyliczona na podstawie oprocentowania (wibor 3M) - K</t>
  </si>
  <si>
    <t xml:space="preserve">Cena kredytu - do przeniesienia do oferty i porównania ofert (do wyliczenia przez Wykonawcę) - C </t>
  </si>
  <si>
    <t>Marża banku - do uzupełnienia przez Oferenta (w %)</t>
  </si>
  <si>
    <t>Prowizja - do uzupełnienia przez Wykonawcę - P (w zł)</t>
  </si>
  <si>
    <t>Uwaga! Niniejszy załącznik należy dołączyć do składanej oferty.</t>
  </si>
  <si>
    <t>WIBOR - odsetki</t>
  </si>
  <si>
    <t>Marża banku</t>
  </si>
  <si>
    <t>WIBOR- marża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</si>
</sst>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z_ł"/>
  </numFmts>
  <fonts count="10" x14ac:knownFonts="1">
    <font>
      <sz val="10"/>
      <name val="Arial"/>
      <charset val="238"/>
    </font>
    <font>
      <sz val="8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name val="Verdana"/>
      <family val="2"/>
      <charset val="238"/>
    </font>
    <font>
      <b/>
      <sz val="8"/>
      <color indexed="10"/>
      <name val="Verdana"/>
      <family val="2"/>
      <charset val="238"/>
    </font>
    <font>
      <sz val="10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164" fontId="0" fillId="0" borderId="1" xfId="0" applyNumberFormat="1" applyBorder="1"/>
    <xf numFmtId="0" fontId="2" fillId="0" borderId="1" xfId="0" applyFont="1" applyBorder="1"/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Border="1" applyAlignment="1">
      <alignment horizontal="left" vertical="center" wrapText="1"/>
    </xf>
    <xf numFmtId="0" fontId="0" fillId="2" borderId="0" xfId="0" applyFill="1"/>
    <xf numFmtId="4" fontId="5" fillId="0" borderId="2" xfId="0" applyNumberFormat="1" applyFont="1" applyBorder="1" applyAlignment="1" applyProtection="1">
      <alignment horizontal="center" vertical="center" wrapText="1"/>
    </xf>
    <xf numFmtId="0" fontId="2" fillId="0" borderId="0" xfId="0" applyFont="1"/>
    <xf numFmtId="0" fontId="2" fillId="0" borderId="0" xfId="0" applyFont="1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/>
    <xf numFmtId="0" fontId="2" fillId="0" borderId="5" xfId="0" applyFont="1" applyBorder="1"/>
    <xf numFmtId="164" fontId="0" fillId="0" borderId="5" xfId="0" applyNumberFormat="1" applyBorder="1"/>
    <xf numFmtId="164" fontId="4" fillId="0" borderId="1" xfId="0" applyNumberFormat="1" applyFont="1" applyBorder="1"/>
    <xf numFmtId="164" fontId="4" fillId="0" borderId="5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4" fontId="7" fillId="0" borderId="0" xfId="0" applyNumberFormat="1" applyFont="1"/>
    <xf numFmtId="0" fontId="8" fillId="0" borderId="0" xfId="0" applyFont="1"/>
    <xf numFmtId="4" fontId="5" fillId="0" borderId="6" xfId="0" applyNumberFormat="1" applyFont="1" applyBorder="1" applyAlignment="1" applyProtection="1">
      <alignment horizontal="center" vertical="center" wrapText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164" fontId="4" fillId="0" borderId="0" xfId="0" applyNumberFormat="1" applyFont="1" applyAlignment="1">
      <alignment horizontal="center" wrapText="1"/>
    </xf>
    <xf numFmtId="164" fontId="0" fillId="0" borderId="0" xfId="0" applyNumberFormat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" fontId="5" fillId="0" borderId="8" xfId="0" applyNumberFormat="1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5" fillId="2" borderId="3" xfId="0" applyNumberFormat="1" applyFont="1" applyFill="1" applyBorder="1" applyAlignment="1" applyProtection="1">
      <alignment horizontal="center" vertical="center"/>
    </xf>
    <xf numFmtId="4" fontId="5" fillId="2" borderId="4" xfId="0" applyNumberFormat="1" applyFont="1" applyFill="1" applyBorder="1" applyAlignment="1" applyProtection="1">
      <alignment horizontal="center" vertical="center"/>
    </xf>
    <xf numFmtId="4" fontId="5" fillId="2" borderId="7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Border="1"/>
    <xf numFmtId="0" fontId="2" fillId="0" borderId="0" xfId="0" applyFont="1" applyBorder="1" applyAlignment="1" applyProtection="1">
      <alignment horizontal="center" vertical="center"/>
    </xf>
    <xf numFmtId="10" fontId="2" fillId="0" borderId="3" xfId="0" applyNumberFormat="1" applyFont="1" applyBorder="1"/>
    <xf numFmtId="4" fontId="5" fillId="0" borderId="10" xfId="0" applyNumberFormat="1" applyFont="1" applyBorder="1" applyAlignment="1" applyProtection="1">
      <alignment horizontal="center" vertical="center" wrapText="1"/>
    </xf>
    <xf numFmtId="4" fontId="2" fillId="0" borderId="0" xfId="0" applyNumberFormat="1" applyFont="1"/>
    <xf numFmtId="164" fontId="2" fillId="0" borderId="11" xfId="0" applyNumberFormat="1" applyFont="1" applyBorder="1"/>
    <xf numFmtId="164" fontId="2" fillId="0" borderId="12" xfId="0" applyNumberFormat="1" applyFont="1" applyBorder="1"/>
    <xf numFmtId="164" fontId="2" fillId="0" borderId="3" xfId="0" applyNumberFormat="1" applyFont="1" applyBorder="1" applyAlignment="1">
      <alignment horizontal="center" vertical="center" wrapText="1"/>
    </xf>
    <xf numFmtId="4" fontId="2" fillId="0" borderId="1" xfId="0" applyNumberFormat="1" applyFont="1" applyBorder="1"/>
    <xf numFmtId="164" fontId="2" fillId="0" borderId="7" xfId="0" applyNumberFormat="1" applyFont="1" applyBorder="1" applyAlignment="1">
      <alignment horizontal="center" vertical="center" wrapText="1"/>
    </xf>
    <xf numFmtId="4" fontId="5" fillId="4" borderId="13" xfId="0" applyNumberFormat="1" applyFont="1" applyFill="1" applyBorder="1" applyAlignment="1" applyProtection="1">
      <alignment horizontal="center" vertical="center"/>
    </xf>
    <xf numFmtId="4" fontId="5" fillId="4" borderId="0" xfId="0" applyNumberFormat="1" applyFont="1" applyFill="1" applyBorder="1" applyAlignment="1" applyProtection="1">
      <alignment horizontal="center" vertical="center"/>
    </xf>
    <xf numFmtId="4" fontId="5" fillId="4" borderId="14" xfId="0" applyNumberFormat="1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4" fontId="2" fillId="3" borderId="13" xfId="0" applyNumberFormat="1" applyFont="1" applyFill="1" applyBorder="1" applyAlignment="1">
      <alignment horizontal="center" vertical="center" wrapText="1"/>
    </xf>
    <xf numFmtId="10" fontId="2" fillId="5" borderId="3" xfId="0" applyNumberFormat="1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6"/>
  <sheetViews>
    <sheetView tabSelected="1" topLeftCell="A31" workbookViewId="0">
      <selection activeCell="H13" sqref="H13"/>
    </sheetView>
  </sheetViews>
  <sheetFormatPr defaultRowHeight="13.2" x14ac:dyDescent="0.25"/>
  <cols>
    <col min="1" max="1" width="6.5546875" customWidth="1"/>
    <col min="2" max="2" width="11.33203125" style="8" customWidth="1"/>
    <col min="3" max="3" width="11.6640625" customWidth="1"/>
    <col min="4" max="4" width="11.88671875" customWidth="1"/>
    <col min="5" max="6" width="18.33203125" customWidth="1"/>
    <col min="7" max="7" width="17.5546875" customWidth="1"/>
    <col min="8" max="8" width="17.44140625" style="8" customWidth="1"/>
    <col min="9" max="9" width="11.88671875" bestFit="1" customWidth="1"/>
    <col min="10" max="10" width="15.5546875" customWidth="1"/>
  </cols>
  <sheetData>
    <row r="1" spans="1:11" ht="15.6" x14ac:dyDescent="0.3">
      <c r="B1" s="8" t="s">
        <v>47</v>
      </c>
      <c r="C1" s="3"/>
      <c r="D1" s="3"/>
      <c r="G1" s="24" t="s">
        <v>48</v>
      </c>
      <c r="H1" s="24"/>
    </row>
    <row r="2" spans="1:11" s="13" customFormat="1" ht="13.8" thickBot="1" x14ac:dyDescent="0.3">
      <c r="B2" s="21"/>
      <c r="E2" s="13" t="s">
        <v>46</v>
      </c>
      <c r="G2" s="37">
        <v>3000000</v>
      </c>
      <c r="H2" s="21"/>
    </row>
    <row r="3" spans="1:11" ht="13.8" thickBot="1" x14ac:dyDescent="0.3">
      <c r="A3" s="27" t="s">
        <v>0</v>
      </c>
      <c r="B3" s="28"/>
      <c r="C3" s="28"/>
      <c r="D3" s="28"/>
      <c r="E3" s="28"/>
      <c r="F3" s="28"/>
      <c r="G3" s="28"/>
      <c r="H3" s="2"/>
    </row>
    <row r="4" spans="1:11" ht="13.8" thickBot="1" x14ac:dyDescent="0.3">
      <c r="A4" s="10"/>
      <c r="B4" s="11" t="s">
        <v>53</v>
      </c>
      <c r="C4" s="12"/>
      <c r="D4" s="12"/>
      <c r="E4" s="12"/>
      <c r="F4" s="12"/>
      <c r="G4" s="53"/>
      <c r="H4" s="2"/>
    </row>
    <row r="5" spans="1:11" ht="13.8" thickBot="1" x14ac:dyDescent="0.3">
      <c r="A5" s="29" t="s">
        <v>50</v>
      </c>
      <c r="B5" s="30"/>
      <c r="C5" s="30"/>
      <c r="D5" s="30"/>
      <c r="E5" s="30"/>
      <c r="F5" s="38"/>
      <c r="G5" s="39">
        <v>5.8500000000000003E-2</v>
      </c>
      <c r="H5" s="2">
        <v>4</v>
      </c>
      <c r="I5" s="13">
        <v>10</v>
      </c>
      <c r="J5" s="13">
        <v>12</v>
      </c>
      <c r="K5" s="13">
        <v>3</v>
      </c>
    </row>
    <row r="6" spans="1:11" ht="40.799999999999997" x14ac:dyDescent="0.25">
      <c r="A6" s="22" t="s">
        <v>1</v>
      </c>
      <c r="B6" s="7" t="s">
        <v>2</v>
      </c>
      <c r="C6" s="7" t="s">
        <v>3</v>
      </c>
      <c r="D6" s="7" t="s">
        <v>4</v>
      </c>
      <c r="E6" s="7" t="s">
        <v>5</v>
      </c>
      <c r="F6" s="7" t="s">
        <v>57</v>
      </c>
      <c r="G6" s="40" t="s">
        <v>56</v>
      </c>
      <c r="H6" s="2" t="s">
        <v>58</v>
      </c>
      <c r="I6" s="13"/>
      <c r="J6" s="13"/>
      <c r="K6" s="13"/>
    </row>
    <row r="7" spans="1:11" x14ac:dyDescent="0.25">
      <c r="A7">
        <v>1</v>
      </c>
      <c r="B7" s="2">
        <v>2025</v>
      </c>
      <c r="C7" s="18" t="s">
        <v>6</v>
      </c>
      <c r="D7" s="16">
        <v>75000</v>
      </c>
      <c r="E7" s="1">
        <f>G$2-D7</f>
        <v>2925000</v>
      </c>
      <c r="F7" s="1">
        <f>(G2*G$4)/H$5</f>
        <v>0</v>
      </c>
      <c r="G7" s="42">
        <f>G2*G5/4</f>
        <v>43875</v>
      </c>
      <c r="H7" s="45">
        <f>F7+G7</f>
        <v>43875</v>
      </c>
      <c r="I7" s="20"/>
      <c r="J7" s="13"/>
      <c r="K7" s="13">
        <v>1024000</v>
      </c>
    </row>
    <row r="8" spans="1:11" x14ac:dyDescent="0.25">
      <c r="A8">
        <v>2</v>
      </c>
      <c r="B8" s="2"/>
      <c r="C8" s="18" t="s">
        <v>7</v>
      </c>
      <c r="D8" s="16">
        <v>75000</v>
      </c>
      <c r="E8" s="1">
        <f>E7-D8</f>
        <v>2850000</v>
      </c>
      <c r="F8" s="1">
        <f>(E7*G$4)/H$5</f>
        <v>0</v>
      </c>
      <c r="G8" s="42">
        <f>E8*G$5/J$5*K$5</f>
        <v>41681.25</v>
      </c>
      <c r="H8" s="45">
        <f t="shared" ref="H8:H47" si="0">F8+G8</f>
        <v>41681.25</v>
      </c>
    </row>
    <row r="9" spans="1:11" x14ac:dyDescent="0.25">
      <c r="A9">
        <v>3</v>
      </c>
      <c r="B9" s="2"/>
      <c r="C9" s="18" t="s">
        <v>8</v>
      </c>
      <c r="D9" s="16">
        <v>75000</v>
      </c>
      <c r="E9" s="1">
        <f>E8-D9</f>
        <v>2775000</v>
      </c>
      <c r="F9" s="1">
        <f t="shared" ref="F9:F46" si="1">(E8*G$4)/H$5</f>
        <v>0</v>
      </c>
      <c r="G9" s="42">
        <f t="shared" ref="G9:G46" si="2">E9*G$5/J$5*K$5</f>
        <v>40584.375</v>
      </c>
      <c r="H9" s="45">
        <f t="shared" si="0"/>
        <v>40584.375</v>
      </c>
    </row>
    <row r="10" spans="1:11" x14ac:dyDescent="0.25">
      <c r="A10">
        <v>4</v>
      </c>
      <c r="B10" s="2"/>
      <c r="C10" s="18" t="s">
        <v>9</v>
      </c>
      <c r="D10" s="16">
        <v>75000</v>
      </c>
      <c r="E10" s="1">
        <f t="shared" ref="E10:E46" si="3">E9-D10</f>
        <v>2700000</v>
      </c>
      <c r="F10" s="1">
        <f t="shared" si="1"/>
        <v>0</v>
      </c>
      <c r="G10" s="42">
        <f t="shared" si="2"/>
        <v>39487.5</v>
      </c>
      <c r="H10" s="45">
        <f t="shared" si="0"/>
        <v>39487.5</v>
      </c>
    </row>
    <row r="11" spans="1:11" x14ac:dyDescent="0.25">
      <c r="A11">
        <v>5</v>
      </c>
      <c r="B11" s="2">
        <v>2026</v>
      </c>
      <c r="C11" s="18" t="s">
        <v>10</v>
      </c>
      <c r="D11" s="16">
        <v>75000</v>
      </c>
      <c r="E11" s="1">
        <f t="shared" si="3"/>
        <v>2625000</v>
      </c>
      <c r="F11" s="1">
        <f t="shared" si="1"/>
        <v>0</v>
      </c>
      <c r="G11" s="42">
        <f t="shared" si="2"/>
        <v>38390.625</v>
      </c>
      <c r="H11" s="45">
        <f t="shared" si="0"/>
        <v>38390.625</v>
      </c>
    </row>
    <row r="12" spans="1:11" x14ac:dyDescent="0.25">
      <c r="A12">
        <v>6</v>
      </c>
      <c r="B12" s="2"/>
      <c r="C12" s="18" t="s">
        <v>11</v>
      </c>
      <c r="D12" s="16">
        <v>75000</v>
      </c>
      <c r="E12" s="1">
        <f t="shared" si="3"/>
        <v>2550000</v>
      </c>
      <c r="F12" s="1">
        <f t="shared" si="1"/>
        <v>0</v>
      </c>
      <c r="G12" s="42">
        <f t="shared" si="2"/>
        <v>37293.75</v>
      </c>
      <c r="H12" s="45">
        <f t="shared" si="0"/>
        <v>37293.75</v>
      </c>
    </row>
    <row r="13" spans="1:11" x14ac:dyDescent="0.25">
      <c r="A13">
        <v>7</v>
      </c>
      <c r="B13" s="2"/>
      <c r="C13" s="18" t="s">
        <v>12</v>
      </c>
      <c r="D13" s="16">
        <v>75000</v>
      </c>
      <c r="E13" s="1">
        <f t="shared" si="3"/>
        <v>2475000</v>
      </c>
      <c r="F13" s="1">
        <f t="shared" si="1"/>
        <v>0</v>
      </c>
      <c r="G13" s="42">
        <f t="shared" si="2"/>
        <v>36196.875</v>
      </c>
      <c r="H13" s="45">
        <f t="shared" si="0"/>
        <v>36196.875</v>
      </c>
    </row>
    <row r="14" spans="1:11" x14ac:dyDescent="0.25">
      <c r="A14">
        <v>8</v>
      </c>
      <c r="B14" s="2"/>
      <c r="C14" s="18" t="s">
        <v>13</v>
      </c>
      <c r="D14" s="16">
        <v>75000</v>
      </c>
      <c r="E14" s="1">
        <f t="shared" si="3"/>
        <v>2400000</v>
      </c>
      <c r="F14" s="1">
        <f t="shared" si="1"/>
        <v>0</v>
      </c>
      <c r="G14" s="42">
        <f t="shared" si="2"/>
        <v>35100</v>
      </c>
      <c r="H14" s="45">
        <f t="shared" si="0"/>
        <v>35100</v>
      </c>
    </row>
    <row r="15" spans="1:11" x14ac:dyDescent="0.25">
      <c r="A15">
        <v>9</v>
      </c>
      <c r="B15" s="2">
        <v>2027</v>
      </c>
      <c r="C15" s="18" t="s">
        <v>14</v>
      </c>
      <c r="D15" s="16">
        <v>75000</v>
      </c>
      <c r="E15" s="1">
        <f t="shared" si="3"/>
        <v>2325000</v>
      </c>
      <c r="F15" s="1">
        <f t="shared" si="1"/>
        <v>0</v>
      </c>
      <c r="G15" s="42">
        <f t="shared" si="2"/>
        <v>34003.125</v>
      </c>
      <c r="H15" s="45">
        <f t="shared" si="0"/>
        <v>34003.125</v>
      </c>
    </row>
    <row r="16" spans="1:11" x14ac:dyDescent="0.25">
      <c r="A16">
        <v>10</v>
      </c>
      <c r="B16" s="2"/>
      <c r="C16" s="18" t="s">
        <v>15</v>
      </c>
      <c r="D16" s="16">
        <v>75000</v>
      </c>
      <c r="E16" s="1">
        <f t="shared" si="3"/>
        <v>2250000</v>
      </c>
      <c r="F16" s="1">
        <f t="shared" si="1"/>
        <v>0</v>
      </c>
      <c r="G16" s="42">
        <f t="shared" si="2"/>
        <v>32906.25</v>
      </c>
      <c r="H16" s="45">
        <f t="shared" si="0"/>
        <v>32906.25</v>
      </c>
    </row>
    <row r="17" spans="1:8" x14ac:dyDescent="0.25">
      <c r="A17">
        <v>11</v>
      </c>
      <c r="B17" s="2"/>
      <c r="C17" s="18" t="s">
        <v>16</v>
      </c>
      <c r="D17" s="16">
        <v>75000</v>
      </c>
      <c r="E17" s="1">
        <f t="shared" si="3"/>
        <v>2175000</v>
      </c>
      <c r="F17" s="1">
        <f t="shared" si="1"/>
        <v>0</v>
      </c>
      <c r="G17" s="42">
        <f t="shared" si="2"/>
        <v>31809.375000000007</v>
      </c>
      <c r="H17" s="45">
        <f t="shared" si="0"/>
        <v>31809.375000000007</v>
      </c>
    </row>
    <row r="18" spans="1:8" x14ac:dyDescent="0.25">
      <c r="A18">
        <v>12</v>
      </c>
      <c r="B18" s="2"/>
      <c r="C18" s="18" t="s">
        <v>17</v>
      </c>
      <c r="D18" s="16">
        <v>75000</v>
      </c>
      <c r="E18" s="1">
        <f t="shared" si="3"/>
        <v>2100000</v>
      </c>
      <c r="F18" s="1">
        <f t="shared" si="1"/>
        <v>0</v>
      </c>
      <c r="G18" s="42">
        <f t="shared" si="2"/>
        <v>30712.5</v>
      </c>
      <c r="H18" s="45">
        <f t="shared" si="0"/>
        <v>30712.5</v>
      </c>
    </row>
    <row r="19" spans="1:8" x14ac:dyDescent="0.25">
      <c r="A19">
        <v>13</v>
      </c>
      <c r="B19" s="2">
        <v>2028</v>
      </c>
      <c r="C19" s="18" t="s">
        <v>18</v>
      </c>
      <c r="D19" s="16">
        <v>75000</v>
      </c>
      <c r="E19" s="1">
        <f t="shared" si="3"/>
        <v>2025000</v>
      </c>
      <c r="F19" s="1">
        <f t="shared" si="1"/>
        <v>0</v>
      </c>
      <c r="G19" s="42">
        <f t="shared" si="2"/>
        <v>29615.625</v>
      </c>
      <c r="H19" s="45">
        <f t="shared" si="0"/>
        <v>29615.625</v>
      </c>
    </row>
    <row r="20" spans="1:8" x14ac:dyDescent="0.25">
      <c r="A20">
        <v>14</v>
      </c>
      <c r="B20" s="2"/>
      <c r="C20" s="18" t="s">
        <v>19</v>
      </c>
      <c r="D20" s="16">
        <v>75000</v>
      </c>
      <c r="E20" s="1">
        <f t="shared" si="3"/>
        <v>1950000</v>
      </c>
      <c r="F20" s="1">
        <f t="shared" si="1"/>
        <v>0</v>
      </c>
      <c r="G20" s="42">
        <f t="shared" si="2"/>
        <v>28518.75</v>
      </c>
      <c r="H20" s="45">
        <f t="shared" si="0"/>
        <v>28518.75</v>
      </c>
    </row>
    <row r="21" spans="1:8" x14ac:dyDescent="0.25">
      <c r="A21">
        <v>15</v>
      </c>
      <c r="B21" s="2"/>
      <c r="C21" s="18" t="s">
        <v>20</v>
      </c>
      <c r="D21" s="16">
        <v>75000</v>
      </c>
      <c r="E21" s="1">
        <f t="shared" si="3"/>
        <v>1875000</v>
      </c>
      <c r="F21" s="1">
        <f t="shared" si="1"/>
        <v>0</v>
      </c>
      <c r="G21" s="42">
        <f t="shared" si="2"/>
        <v>27421.875</v>
      </c>
      <c r="H21" s="45">
        <f t="shared" si="0"/>
        <v>27421.875</v>
      </c>
    </row>
    <row r="22" spans="1:8" x14ac:dyDescent="0.25">
      <c r="A22">
        <v>16</v>
      </c>
      <c r="B22" s="2"/>
      <c r="C22" s="18" t="s">
        <v>21</v>
      </c>
      <c r="D22" s="16">
        <v>75000</v>
      </c>
      <c r="E22" s="1">
        <f t="shared" si="3"/>
        <v>1800000</v>
      </c>
      <c r="F22" s="1">
        <f t="shared" si="1"/>
        <v>0</v>
      </c>
      <c r="G22" s="42">
        <f t="shared" si="2"/>
        <v>26325</v>
      </c>
      <c r="H22" s="45">
        <f t="shared" si="0"/>
        <v>26325</v>
      </c>
    </row>
    <row r="23" spans="1:8" x14ac:dyDescent="0.25">
      <c r="A23">
        <v>17</v>
      </c>
      <c r="B23" s="2">
        <v>2029</v>
      </c>
      <c r="C23" s="18" t="s">
        <v>22</v>
      </c>
      <c r="D23" s="16">
        <v>75000</v>
      </c>
      <c r="E23" s="1">
        <f t="shared" si="3"/>
        <v>1725000</v>
      </c>
      <c r="F23" s="1">
        <f t="shared" si="1"/>
        <v>0</v>
      </c>
      <c r="G23" s="42">
        <f t="shared" si="2"/>
        <v>25228.125</v>
      </c>
      <c r="H23" s="45">
        <f t="shared" si="0"/>
        <v>25228.125</v>
      </c>
    </row>
    <row r="24" spans="1:8" x14ac:dyDescent="0.25">
      <c r="A24">
        <v>18</v>
      </c>
      <c r="B24" s="2"/>
      <c r="C24" s="18" t="s">
        <v>24</v>
      </c>
      <c r="D24" s="16">
        <v>75000</v>
      </c>
      <c r="E24" s="1">
        <f t="shared" si="3"/>
        <v>1650000</v>
      </c>
      <c r="F24" s="1">
        <f t="shared" si="1"/>
        <v>0</v>
      </c>
      <c r="G24" s="42">
        <f t="shared" si="2"/>
        <v>24131.25</v>
      </c>
      <c r="H24" s="45">
        <f t="shared" si="0"/>
        <v>24131.25</v>
      </c>
    </row>
    <row r="25" spans="1:8" x14ac:dyDescent="0.25">
      <c r="A25">
        <v>19</v>
      </c>
      <c r="B25" s="2"/>
      <c r="C25" s="18" t="s">
        <v>23</v>
      </c>
      <c r="D25" s="16">
        <v>75000</v>
      </c>
      <c r="E25" s="1">
        <f t="shared" si="3"/>
        <v>1575000</v>
      </c>
      <c r="F25" s="1">
        <f t="shared" si="1"/>
        <v>0</v>
      </c>
      <c r="G25" s="42">
        <f t="shared" si="2"/>
        <v>23034.375</v>
      </c>
      <c r="H25" s="45">
        <f t="shared" si="0"/>
        <v>23034.375</v>
      </c>
    </row>
    <row r="26" spans="1:8" x14ac:dyDescent="0.25">
      <c r="A26">
        <v>20</v>
      </c>
      <c r="B26" s="2"/>
      <c r="C26" s="18" t="s">
        <v>25</v>
      </c>
      <c r="D26" s="16">
        <v>75000</v>
      </c>
      <c r="E26" s="1">
        <f t="shared" si="3"/>
        <v>1500000</v>
      </c>
      <c r="F26" s="1">
        <f t="shared" si="1"/>
        <v>0</v>
      </c>
      <c r="G26" s="42">
        <f t="shared" si="2"/>
        <v>21937.5</v>
      </c>
      <c r="H26" s="45">
        <f t="shared" si="0"/>
        <v>21937.5</v>
      </c>
    </row>
    <row r="27" spans="1:8" x14ac:dyDescent="0.25">
      <c r="A27">
        <v>21</v>
      </c>
      <c r="B27" s="2">
        <v>2030</v>
      </c>
      <c r="C27" s="18" t="s">
        <v>26</v>
      </c>
      <c r="D27" s="16">
        <v>75000</v>
      </c>
      <c r="E27" s="1">
        <f t="shared" si="3"/>
        <v>1425000</v>
      </c>
      <c r="F27" s="1">
        <f t="shared" si="1"/>
        <v>0</v>
      </c>
      <c r="G27" s="42">
        <f t="shared" si="2"/>
        <v>20840.625</v>
      </c>
      <c r="H27" s="45">
        <f t="shared" si="0"/>
        <v>20840.625</v>
      </c>
    </row>
    <row r="28" spans="1:8" x14ac:dyDescent="0.25">
      <c r="A28">
        <v>22</v>
      </c>
      <c r="B28" s="2"/>
      <c r="C28" s="18" t="s">
        <v>27</v>
      </c>
      <c r="D28" s="16">
        <v>75000</v>
      </c>
      <c r="E28" s="1">
        <f t="shared" si="3"/>
        <v>1350000</v>
      </c>
      <c r="F28" s="1">
        <f t="shared" si="1"/>
        <v>0</v>
      </c>
      <c r="G28" s="42">
        <f t="shared" si="2"/>
        <v>19743.75</v>
      </c>
      <c r="H28" s="45">
        <f t="shared" si="0"/>
        <v>19743.75</v>
      </c>
    </row>
    <row r="29" spans="1:8" x14ac:dyDescent="0.25">
      <c r="A29">
        <v>23</v>
      </c>
      <c r="B29" s="2"/>
      <c r="C29" s="18" t="s">
        <v>28</v>
      </c>
      <c r="D29" s="16">
        <v>75000</v>
      </c>
      <c r="E29" s="1">
        <f t="shared" si="3"/>
        <v>1275000</v>
      </c>
      <c r="F29" s="1">
        <f t="shared" si="1"/>
        <v>0</v>
      </c>
      <c r="G29" s="42">
        <f t="shared" si="2"/>
        <v>18646.875</v>
      </c>
      <c r="H29" s="45">
        <f t="shared" si="0"/>
        <v>18646.875</v>
      </c>
    </row>
    <row r="30" spans="1:8" x14ac:dyDescent="0.25">
      <c r="A30">
        <v>24</v>
      </c>
      <c r="B30" s="2"/>
      <c r="C30" s="18" t="s">
        <v>29</v>
      </c>
      <c r="D30" s="16">
        <v>75000</v>
      </c>
      <c r="E30" s="1">
        <f t="shared" si="3"/>
        <v>1200000</v>
      </c>
      <c r="F30" s="1">
        <f t="shared" si="1"/>
        <v>0</v>
      </c>
      <c r="G30" s="42">
        <f t="shared" si="2"/>
        <v>17550</v>
      </c>
      <c r="H30" s="45">
        <f t="shared" si="0"/>
        <v>17550</v>
      </c>
    </row>
    <row r="31" spans="1:8" x14ac:dyDescent="0.25">
      <c r="A31">
        <v>25</v>
      </c>
      <c r="B31" s="2">
        <v>2031</v>
      </c>
      <c r="C31" s="18" t="s">
        <v>30</v>
      </c>
      <c r="D31" s="16">
        <v>75000</v>
      </c>
      <c r="E31" s="1">
        <f t="shared" si="3"/>
        <v>1125000</v>
      </c>
      <c r="F31" s="1">
        <f t="shared" si="1"/>
        <v>0</v>
      </c>
      <c r="G31" s="42">
        <f t="shared" si="2"/>
        <v>16453.125</v>
      </c>
      <c r="H31" s="45">
        <f t="shared" si="0"/>
        <v>16453.125</v>
      </c>
    </row>
    <row r="32" spans="1:8" x14ac:dyDescent="0.25">
      <c r="A32">
        <v>26</v>
      </c>
      <c r="B32" s="2"/>
      <c r="C32" s="18" t="s">
        <v>31</v>
      </c>
      <c r="D32" s="16">
        <v>75000</v>
      </c>
      <c r="E32" s="1">
        <f t="shared" si="3"/>
        <v>1050000</v>
      </c>
      <c r="F32" s="1">
        <f t="shared" si="1"/>
        <v>0</v>
      </c>
      <c r="G32" s="42">
        <f t="shared" si="2"/>
        <v>15356.25</v>
      </c>
      <c r="H32" s="45">
        <f t="shared" si="0"/>
        <v>15356.25</v>
      </c>
    </row>
    <row r="33" spans="1:8" x14ac:dyDescent="0.25">
      <c r="A33">
        <v>27</v>
      </c>
      <c r="B33" s="2"/>
      <c r="C33" s="18" t="s">
        <v>32</v>
      </c>
      <c r="D33" s="16">
        <v>75000</v>
      </c>
      <c r="E33" s="1">
        <f t="shared" si="3"/>
        <v>975000</v>
      </c>
      <c r="F33" s="1">
        <f t="shared" si="1"/>
        <v>0</v>
      </c>
      <c r="G33" s="42">
        <f t="shared" si="2"/>
        <v>14259.375</v>
      </c>
      <c r="H33" s="45">
        <f t="shared" si="0"/>
        <v>14259.375</v>
      </c>
    </row>
    <row r="34" spans="1:8" x14ac:dyDescent="0.25">
      <c r="A34">
        <v>28</v>
      </c>
      <c r="B34" s="2"/>
      <c r="C34" s="18" t="s">
        <v>33</v>
      </c>
      <c r="D34" s="16">
        <v>75000</v>
      </c>
      <c r="E34" s="1">
        <f t="shared" si="3"/>
        <v>900000</v>
      </c>
      <c r="F34" s="1">
        <f t="shared" si="1"/>
        <v>0</v>
      </c>
      <c r="G34" s="42">
        <f t="shared" si="2"/>
        <v>13162.5</v>
      </c>
      <c r="H34" s="45">
        <f t="shared" si="0"/>
        <v>13162.5</v>
      </c>
    </row>
    <row r="35" spans="1:8" x14ac:dyDescent="0.25">
      <c r="A35">
        <v>29</v>
      </c>
      <c r="B35" s="2">
        <v>2032</v>
      </c>
      <c r="C35" s="18" t="s">
        <v>34</v>
      </c>
      <c r="D35" s="16">
        <v>75000</v>
      </c>
      <c r="E35" s="1">
        <f t="shared" si="3"/>
        <v>825000</v>
      </c>
      <c r="F35" s="1">
        <f t="shared" si="1"/>
        <v>0</v>
      </c>
      <c r="G35" s="42">
        <f t="shared" si="2"/>
        <v>12065.625</v>
      </c>
      <c r="H35" s="45">
        <f t="shared" si="0"/>
        <v>12065.625</v>
      </c>
    </row>
    <row r="36" spans="1:8" x14ac:dyDescent="0.25">
      <c r="A36">
        <v>30</v>
      </c>
      <c r="B36" s="2"/>
      <c r="C36" s="18" t="s">
        <v>35</v>
      </c>
      <c r="D36" s="16">
        <v>75000</v>
      </c>
      <c r="E36" s="1">
        <f t="shared" si="3"/>
        <v>750000</v>
      </c>
      <c r="F36" s="1">
        <f t="shared" si="1"/>
        <v>0</v>
      </c>
      <c r="G36" s="42">
        <f t="shared" si="2"/>
        <v>10968.75</v>
      </c>
      <c r="H36" s="45">
        <f t="shared" si="0"/>
        <v>10968.75</v>
      </c>
    </row>
    <row r="37" spans="1:8" x14ac:dyDescent="0.25">
      <c r="A37">
        <v>31</v>
      </c>
      <c r="B37" s="2"/>
      <c r="C37" s="18" t="s">
        <v>36</v>
      </c>
      <c r="D37" s="16">
        <v>75000</v>
      </c>
      <c r="E37" s="1">
        <f t="shared" si="3"/>
        <v>675000</v>
      </c>
      <c r="F37" s="1">
        <f t="shared" si="1"/>
        <v>0</v>
      </c>
      <c r="G37" s="42">
        <f t="shared" si="2"/>
        <v>9871.875</v>
      </c>
      <c r="H37" s="45">
        <f t="shared" si="0"/>
        <v>9871.875</v>
      </c>
    </row>
    <row r="38" spans="1:8" x14ac:dyDescent="0.25">
      <c r="A38">
        <v>32</v>
      </c>
      <c r="B38" s="2"/>
      <c r="C38" s="18" t="s">
        <v>37</v>
      </c>
      <c r="D38" s="16">
        <v>75000</v>
      </c>
      <c r="E38" s="1">
        <f t="shared" si="3"/>
        <v>600000</v>
      </c>
      <c r="F38" s="1">
        <f t="shared" si="1"/>
        <v>0</v>
      </c>
      <c r="G38" s="42">
        <f t="shared" si="2"/>
        <v>8775</v>
      </c>
      <c r="H38" s="45">
        <f t="shared" si="0"/>
        <v>8775</v>
      </c>
    </row>
    <row r="39" spans="1:8" x14ac:dyDescent="0.25">
      <c r="A39">
        <v>33</v>
      </c>
      <c r="B39" s="2">
        <v>2033</v>
      </c>
      <c r="C39" s="18" t="s">
        <v>38</v>
      </c>
      <c r="D39" s="16">
        <v>75000</v>
      </c>
      <c r="E39" s="1">
        <f t="shared" si="3"/>
        <v>525000</v>
      </c>
      <c r="F39" s="1">
        <f t="shared" si="1"/>
        <v>0</v>
      </c>
      <c r="G39" s="42">
        <f t="shared" si="2"/>
        <v>7678.125</v>
      </c>
      <c r="H39" s="45">
        <f t="shared" si="0"/>
        <v>7678.125</v>
      </c>
    </row>
    <row r="40" spans="1:8" x14ac:dyDescent="0.25">
      <c r="A40">
        <v>34</v>
      </c>
      <c r="B40" s="2"/>
      <c r="C40" s="18" t="s">
        <v>39</v>
      </c>
      <c r="D40" s="16">
        <v>75000</v>
      </c>
      <c r="E40" s="1">
        <f t="shared" si="3"/>
        <v>450000</v>
      </c>
      <c r="F40" s="1">
        <f t="shared" si="1"/>
        <v>0</v>
      </c>
      <c r="G40" s="42">
        <f t="shared" si="2"/>
        <v>6581.25</v>
      </c>
      <c r="H40" s="45">
        <f t="shared" si="0"/>
        <v>6581.25</v>
      </c>
    </row>
    <row r="41" spans="1:8" x14ac:dyDescent="0.25">
      <c r="A41">
        <v>35</v>
      </c>
      <c r="B41" s="2"/>
      <c r="C41" s="18" t="s">
        <v>40</v>
      </c>
      <c r="D41" s="16">
        <v>75000</v>
      </c>
      <c r="E41" s="1">
        <f t="shared" si="3"/>
        <v>375000</v>
      </c>
      <c r="F41" s="1">
        <f t="shared" si="1"/>
        <v>0</v>
      </c>
      <c r="G41" s="42">
        <f t="shared" si="2"/>
        <v>5484.375</v>
      </c>
      <c r="H41" s="45">
        <f t="shared" si="0"/>
        <v>5484.375</v>
      </c>
    </row>
    <row r="42" spans="1:8" x14ac:dyDescent="0.25">
      <c r="A42">
        <v>36</v>
      </c>
      <c r="B42" s="2"/>
      <c r="C42" s="18" t="s">
        <v>41</v>
      </c>
      <c r="D42" s="16">
        <v>75000</v>
      </c>
      <c r="E42" s="1">
        <f t="shared" si="3"/>
        <v>300000</v>
      </c>
      <c r="F42" s="1">
        <f t="shared" si="1"/>
        <v>0</v>
      </c>
      <c r="G42" s="42">
        <f t="shared" si="2"/>
        <v>4387.5</v>
      </c>
      <c r="H42" s="45">
        <f t="shared" si="0"/>
        <v>4387.5</v>
      </c>
    </row>
    <row r="43" spans="1:8" x14ac:dyDescent="0.25">
      <c r="A43">
        <v>37</v>
      </c>
      <c r="B43" s="2">
        <v>2034</v>
      </c>
      <c r="C43" s="18" t="s">
        <v>45</v>
      </c>
      <c r="D43" s="16">
        <v>75000</v>
      </c>
      <c r="E43" s="1">
        <f t="shared" si="3"/>
        <v>225000</v>
      </c>
      <c r="F43" s="1">
        <f t="shared" si="1"/>
        <v>0</v>
      </c>
      <c r="G43" s="42">
        <f t="shared" si="2"/>
        <v>3290.625</v>
      </c>
      <c r="H43" s="45">
        <f t="shared" si="0"/>
        <v>3290.625</v>
      </c>
    </row>
    <row r="44" spans="1:8" x14ac:dyDescent="0.25">
      <c r="A44">
        <v>38</v>
      </c>
      <c r="B44" s="2"/>
      <c r="C44" s="18" t="s">
        <v>42</v>
      </c>
      <c r="D44" s="16">
        <v>75000</v>
      </c>
      <c r="E44" s="1">
        <f t="shared" si="3"/>
        <v>150000</v>
      </c>
      <c r="F44" s="1">
        <f t="shared" si="1"/>
        <v>0</v>
      </c>
      <c r="G44" s="42">
        <f t="shared" si="2"/>
        <v>2193.75</v>
      </c>
      <c r="H44" s="45">
        <f t="shared" si="0"/>
        <v>2193.75</v>
      </c>
    </row>
    <row r="45" spans="1:8" x14ac:dyDescent="0.25">
      <c r="A45">
        <v>39</v>
      </c>
      <c r="B45" s="2"/>
      <c r="C45" s="18" t="s">
        <v>43</v>
      </c>
      <c r="D45" s="16">
        <v>75000</v>
      </c>
      <c r="E45" s="1">
        <f t="shared" si="3"/>
        <v>75000</v>
      </c>
      <c r="F45" s="1">
        <f t="shared" si="1"/>
        <v>0</v>
      </c>
      <c r="G45" s="42">
        <f t="shared" si="2"/>
        <v>1096.875</v>
      </c>
      <c r="H45" s="45">
        <f t="shared" si="0"/>
        <v>1096.875</v>
      </c>
    </row>
    <row r="46" spans="1:8" ht="13.8" thickBot="1" x14ac:dyDescent="0.3">
      <c r="A46">
        <v>40</v>
      </c>
      <c r="B46" s="14"/>
      <c r="C46" s="19" t="s">
        <v>44</v>
      </c>
      <c r="D46" s="17">
        <v>75000</v>
      </c>
      <c r="E46" s="15">
        <f t="shared" si="3"/>
        <v>0</v>
      </c>
      <c r="F46" s="1">
        <f t="shared" si="1"/>
        <v>0</v>
      </c>
      <c r="G46" s="43">
        <f t="shared" si="2"/>
        <v>0</v>
      </c>
      <c r="H46" s="45">
        <f t="shared" si="0"/>
        <v>0</v>
      </c>
    </row>
    <row r="47" spans="1:8" ht="38.4" customHeight="1" thickBot="1" x14ac:dyDescent="0.3">
      <c r="A47" s="31" t="s">
        <v>51</v>
      </c>
      <c r="B47" s="32"/>
      <c r="C47" s="32"/>
      <c r="D47" s="32"/>
      <c r="E47" s="33"/>
      <c r="F47" s="46">
        <f>SUM(F7:F46)</f>
        <v>0</v>
      </c>
      <c r="G47" s="44">
        <f>SUM(G7:G46)</f>
        <v>856659.375</v>
      </c>
      <c r="H47" s="45">
        <f t="shared" si="0"/>
        <v>856659.375</v>
      </c>
    </row>
    <row r="48" spans="1:8" s="6" customFormat="1" ht="35.4" customHeight="1" thickBot="1" x14ac:dyDescent="0.3">
      <c r="A48" s="34" t="s">
        <v>54</v>
      </c>
      <c r="B48" s="35"/>
      <c r="C48" s="35"/>
      <c r="D48" s="35"/>
      <c r="E48" s="36"/>
      <c r="F48" s="47"/>
      <c r="G48" s="48"/>
      <c r="H48" s="49"/>
    </row>
    <row r="49" spans="1:8" ht="35.4" customHeight="1" thickBot="1" x14ac:dyDescent="0.3">
      <c r="A49" s="31" t="s">
        <v>52</v>
      </c>
      <c r="B49" s="32"/>
      <c r="C49" s="32"/>
      <c r="D49" s="32"/>
      <c r="E49" s="33"/>
      <c r="F49" s="52">
        <f>H47+F48</f>
        <v>856659.375</v>
      </c>
      <c r="G49" s="50"/>
      <c r="H49" s="51"/>
    </row>
    <row r="50" spans="1:8" ht="35.4" customHeight="1" x14ac:dyDescent="0.25">
      <c r="B50" s="9"/>
      <c r="C50" s="5"/>
      <c r="D50" s="5"/>
      <c r="E50" s="5"/>
      <c r="F50" s="5"/>
      <c r="G50" s="4"/>
      <c r="H50" s="41"/>
    </row>
    <row r="51" spans="1:8" x14ac:dyDescent="0.25">
      <c r="E51" s="25" t="s">
        <v>49</v>
      </c>
      <c r="F51" s="25"/>
      <c r="G51" s="26"/>
    </row>
    <row r="52" spans="1:8" x14ac:dyDescent="0.25">
      <c r="E52" s="26"/>
      <c r="F52" s="26"/>
      <c r="G52" s="26"/>
    </row>
    <row r="53" spans="1:8" x14ac:dyDescent="0.25">
      <c r="E53" s="26"/>
      <c r="F53" s="26"/>
      <c r="G53" s="26"/>
    </row>
    <row r="55" spans="1:8" x14ac:dyDescent="0.25">
      <c r="E55" s="23" t="s">
        <v>55</v>
      </c>
      <c r="F55" s="23"/>
      <c r="G55" s="23"/>
    </row>
    <row r="56" spans="1:8" x14ac:dyDescent="0.25">
      <c r="E56" s="23"/>
      <c r="F56" s="23"/>
      <c r="G56" s="23"/>
    </row>
  </sheetData>
  <mergeCells count="10">
    <mergeCell ref="E55:G56"/>
    <mergeCell ref="G1:H1"/>
    <mergeCell ref="E51:G53"/>
    <mergeCell ref="A3:G3"/>
    <mergeCell ref="A5:E5"/>
    <mergeCell ref="A47:E47"/>
    <mergeCell ref="A48:E48"/>
    <mergeCell ref="A49:E49"/>
    <mergeCell ref="F48:H48"/>
    <mergeCell ref="F49:H49"/>
  </mergeCells>
  <phoneticPr fontId="1" type="noConversion"/>
  <pageMargins left="0.78740157480314965" right="0.59055118110236227" top="0.19685039370078741" bottom="0.19685039370078741" header="0.31496062992125984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Company>STAROSTWO POWIATOWE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STAROSTWO POWIATOWE W SZTUMIE</dc:creator>
  <cp:lastModifiedBy>Lucyna</cp:lastModifiedBy>
  <cp:lastPrinted>2024-01-02T12:29:14Z</cp:lastPrinted>
  <dcterms:created xsi:type="dcterms:W3CDTF">2010-05-05T10:09:45Z</dcterms:created>
  <dcterms:modified xsi:type="dcterms:W3CDTF">2024-06-27T10:55:14Z</dcterms:modified>
</cp:coreProperties>
</file>