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60" windowWidth="16380" windowHeight="8136" tabRatio="412" activeTab="0"/>
  </bookViews>
  <sheets>
    <sheet name="wyliczenie ceny" sheetId="1" r:id="rId1"/>
  </sheets>
  <definedNames>
    <definedName name="_xlnm.Print_Area" localSheetId="0">'wyliczenie ceny'!$A$1:$F$32</definedName>
  </definedNames>
  <calcPr fullCalcOnLoad="1"/>
</workbook>
</file>

<file path=xl/sharedStrings.xml><?xml version="1.0" encoding="utf-8"?>
<sst xmlns="http://schemas.openxmlformats.org/spreadsheetml/2006/main" count="158" uniqueCount="157">
  <si>
    <t>nazwa i adres Wykonawcy</t>
  </si>
  <si>
    <t>Założenia dodatkowe:</t>
  </si>
  <si>
    <t>2. W celu uproszczenia obliczeń, nie uwzględniono świąt i dni wolnych od pracy przypadających na dzień spłaty rat kredytowych i odsetkowych</t>
  </si>
  <si>
    <t>Odsetki od kredytu</t>
  </si>
  <si>
    <t>Koszt kredytu razem</t>
  </si>
  <si>
    <t>miejscowość i data</t>
  </si>
  <si>
    <t>3. Proszę wypełniać tylko i wyłącznie pole oznaczone kolorem czerwonym</t>
  </si>
  <si>
    <t>Marża banku (%)</t>
  </si>
  <si>
    <t>PLN</t>
  </si>
  <si>
    <t>Data wypłaty kredytu (tylko do celów obliczenia ceny)</t>
  </si>
  <si>
    <t>Podpisy osób upoważnionych do zaciągania zobowiązań cywilnoprawnych w imieniu Wykonawcy</t>
  </si>
  <si>
    <t>1. Liczba dni w roku – 365, rok przestępny 366</t>
  </si>
  <si>
    <t>Załącznik nr 1a do SIWZ - formularz cenowy</t>
  </si>
  <si>
    <t>Stawka WIBOR 3M (1,62 %)</t>
  </si>
  <si>
    <t xml:space="preserve">Formularz do obliczenia ceny zamówienia publicznego w trybie przetargu nieograniczonego na udzielenie i obsługę kredytu długoterminowego w kwocie do 19.700.000,00 zł </t>
  </si>
  <si>
    <t>Data</t>
  </si>
  <si>
    <t>Ilość dni</t>
  </si>
  <si>
    <t>Odsetki</t>
  </si>
  <si>
    <t>30.09.2020</t>
  </si>
  <si>
    <t>31.10.2020</t>
  </si>
  <si>
    <t>30.11.2020</t>
  </si>
  <si>
    <t>31.12.2020</t>
  </si>
  <si>
    <t>31.01.2021</t>
  </si>
  <si>
    <t>28.02.2021</t>
  </si>
  <si>
    <t>31.03.2021</t>
  </si>
  <si>
    <t>30.04.2021</t>
  </si>
  <si>
    <t>31.05.2021</t>
  </si>
  <si>
    <t>30.06.2021</t>
  </si>
  <si>
    <t>31.07.2021</t>
  </si>
  <si>
    <t>31.08.2021</t>
  </si>
  <si>
    <t>30.09.2021</t>
  </si>
  <si>
    <t>31.10.2021</t>
  </si>
  <si>
    <t>30.11.2021</t>
  </si>
  <si>
    <t>31.12.2021</t>
  </si>
  <si>
    <t>31.01.2022</t>
  </si>
  <si>
    <t>28.02.2022</t>
  </si>
  <si>
    <t>31.03.2022</t>
  </si>
  <si>
    <t>30.04.2022</t>
  </si>
  <si>
    <t>31.05.2022</t>
  </si>
  <si>
    <t>30.06.2022</t>
  </si>
  <si>
    <t>31.07.2022</t>
  </si>
  <si>
    <t>31.08.2022</t>
  </si>
  <si>
    <t>30.09.2022</t>
  </si>
  <si>
    <t>31.10.2022</t>
  </si>
  <si>
    <t>30.11.2022</t>
  </si>
  <si>
    <t>31.12.2022</t>
  </si>
  <si>
    <t>31.01.2023</t>
  </si>
  <si>
    <t>28.02.2023</t>
  </si>
  <si>
    <t>31.03.2023</t>
  </si>
  <si>
    <t>30.04.2023</t>
  </si>
  <si>
    <t>31.05.2023</t>
  </si>
  <si>
    <t>30.06.2023</t>
  </si>
  <si>
    <t>31.07.2023</t>
  </si>
  <si>
    <t>31.08.2023</t>
  </si>
  <si>
    <t>30.09.2023</t>
  </si>
  <si>
    <t>31.10.2023</t>
  </si>
  <si>
    <t>30.11.2023</t>
  </si>
  <si>
    <t>31.12.2023</t>
  </si>
  <si>
    <t>31.01.2024</t>
  </si>
  <si>
    <t>29.02.2024</t>
  </si>
  <si>
    <t>31.03.2024</t>
  </si>
  <si>
    <t>30.04.2024</t>
  </si>
  <si>
    <t>31.05.2024</t>
  </si>
  <si>
    <t>30.06.2024</t>
  </si>
  <si>
    <t>31.07.2024</t>
  </si>
  <si>
    <t>31.08.2024</t>
  </si>
  <si>
    <t>30.09.2024</t>
  </si>
  <si>
    <t>31.10.2024</t>
  </si>
  <si>
    <t>30.11.2024</t>
  </si>
  <si>
    <t>31.12.2024</t>
  </si>
  <si>
    <t>31.01.2025</t>
  </si>
  <si>
    <t>28.02.2025</t>
  </si>
  <si>
    <t>31.03.2025</t>
  </si>
  <si>
    <t>30.04.2025</t>
  </si>
  <si>
    <t>31.05.2025</t>
  </si>
  <si>
    <t>30.06.2025</t>
  </si>
  <si>
    <t>31.07.2025</t>
  </si>
  <si>
    <t>31.08.2025</t>
  </si>
  <si>
    <t>30.09.2025</t>
  </si>
  <si>
    <t>31.10.2025</t>
  </si>
  <si>
    <t>30.11.2025</t>
  </si>
  <si>
    <t>31.12.2025</t>
  </si>
  <si>
    <t>31.01.2026</t>
  </si>
  <si>
    <t>28.02.2026</t>
  </si>
  <si>
    <t>31.03.2026</t>
  </si>
  <si>
    <t>30.04.2026</t>
  </si>
  <si>
    <t>31.05.2026</t>
  </si>
  <si>
    <t>30.06.2026</t>
  </si>
  <si>
    <t>31.07.2026</t>
  </si>
  <si>
    <t>31.08.2026</t>
  </si>
  <si>
    <t>30.09.2026</t>
  </si>
  <si>
    <t>31.10.2026</t>
  </si>
  <si>
    <t>30.11.2026</t>
  </si>
  <si>
    <t>31.12.2026</t>
  </si>
  <si>
    <t>31.01.2027</t>
  </si>
  <si>
    <t>28.02.2027</t>
  </si>
  <si>
    <t>31.03.2027</t>
  </si>
  <si>
    <t>30.04.2027</t>
  </si>
  <si>
    <t>31.05.2027</t>
  </si>
  <si>
    <t>30.06.2027</t>
  </si>
  <si>
    <t>31.07.2027</t>
  </si>
  <si>
    <t>31.08.2027</t>
  </si>
  <si>
    <t>30.09.2027</t>
  </si>
  <si>
    <t>31.10.2027</t>
  </si>
  <si>
    <t>30.11.2027</t>
  </si>
  <si>
    <t>31.12.2027</t>
  </si>
  <si>
    <t>31.01.2028</t>
  </si>
  <si>
    <t>29.02.2028</t>
  </si>
  <si>
    <t>31.03.2028</t>
  </si>
  <si>
    <t>30.04.2028</t>
  </si>
  <si>
    <t>31.05.2028</t>
  </si>
  <si>
    <t>30.06.2028</t>
  </si>
  <si>
    <t>31.07.2028</t>
  </si>
  <si>
    <t>31.08.2028</t>
  </si>
  <si>
    <t>30.09.2028</t>
  </si>
  <si>
    <t>31.10.2028</t>
  </si>
  <si>
    <t>30.11.2028</t>
  </si>
  <si>
    <t>31.12.2028</t>
  </si>
  <si>
    <t>31.01.2029</t>
  </si>
  <si>
    <t>28.02.2029</t>
  </si>
  <si>
    <t>31.03.2029</t>
  </si>
  <si>
    <t>30.04.2029</t>
  </si>
  <si>
    <t>31.05.2029</t>
  </si>
  <si>
    <t>30.06.2029</t>
  </si>
  <si>
    <t>31.07.2029</t>
  </si>
  <si>
    <t>31.08.2029</t>
  </si>
  <si>
    <t>30.09.2029</t>
  </si>
  <si>
    <t>31.10.2029</t>
  </si>
  <si>
    <t>30.11.2029</t>
  </si>
  <si>
    <t>31.12.2029</t>
  </si>
  <si>
    <t>31.01.2030</t>
  </si>
  <si>
    <t>28.02.2030</t>
  </si>
  <si>
    <t>31.03.2030</t>
  </si>
  <si>
    <t>30.04.2030</t>
  </si>
  <si>
    <t>31.05.2030</t>
  </si>
  <si>
    <t>30.06.2030</t>
  </si>
  <si>
    <t>31.07.2030</t>
  </si>
  <si>
    <t>31.08.2030</t>
  </si>
  <si>
    <t>30.09.2030</t>
  </si>
  <si>
    <t>31.10.2030</t>
  </si>
  <si>
    <t>30.11.2030</t>
  </si>
  <si>
    <t>31.12.2030</t>
  </si>
  <si>
    <t>31.01.2031</t>
  </si>
  <si>
    <t>31.03.2031</t>
  </si>
  <si>
    <t>30.04.2031</t>
  </si>
  <si>
    <t>31.05.2031</t>
  </si>
  <si>
    <t>30.06.2031</t>
  </si>
  <si>
    <t>31.07.2031</t>
  </si>
  <si>
    <t>31.08.2031</t>
  </si>
  <si>
    <t>30.09.2031</t>
  </si>
  <si>
    <t>31.10.2031</t>
  </si>
  <si>
    <t>30.11.2031</t>
  </si>
  <si>
    <t>31.12.2031</t>
  </si>
  <si>
    <t>Kwota kredytu</t>
  </si>
  <si>
    <t>Rata spłacana</t>
  </si>
  <si>
    <t>Stopa %</t>
  </si>
  <si>
    <t>28.02.2031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</si>
</sst>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#,##0.00,&quot;     &quot;;\-#,##0.00,&quot;     &quot;;&quot; -&quot;#&quot;      &quot;;@\ "/>
    <numFmt numFmtId="168" formatCode="mmm/yyyy"/>
  </numFmts>
  <fonts count="41">
    <font>
      <sz val="10"/>
      <name val="Arial"/>
      <family val="2"/>
    </font>
    <font>
      <sz val="8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7" fontId="2" fillId="0" borderId="0" applyFill="0" applyBorder="0" applyAlignment="0" applyProtection="0"/>
    <xf numFmtId="164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2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10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0" fontId="2" fillId="0" borderId="10" xfId="0" applyNumberFormat="1" applyFont="1" applyFill="1" applyBorder="1" applyAlignment="1">
      <alignment/>
    </xf>
    <xf numFmtId="166" fontId="2" fillId="0" borderId="10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Fill="1" applyAlignment="1">
      <alignment horizontal="center"/>
    </xf>
    <xf numFmtId="10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166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Alignment="1" applyProtection="1">
      <alignment/>
      <protection/>
    </xf>
    <xf numFmtId="4" fontId="2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33" borderId="0" xfId="0" applyFont="1" applyFill="1" applyAlignment="1">
      <alignment vertical="center" wrapText="1"/>
    </xf>
    <xf numFmtId="4" fontId="3" fillId="0" borderId="0" xfId="0" applyNumberFormat="1" applyFont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0" fontId="40" fillId="33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center" vertical="center" wrapText="1"/>
      <protection hidden="1"/>
    </xf>
    <xf numFmtId="1" fontId="2" fillId="0" borderId="0" xfId="0" applyNumberFormat="1" applyFont="1" applyAlignment="1" applyProtection="1">
      <alignment horizontal="center" vertical="center" wrapText="1"/>
      <protection hidden="1"/>
    </xf>
    <xf numFmtId="4" fontId="2" fillId="0" borderId="0" xfId="0" applyNumberFormat="1" applyFont="1" applyAlignment="1" applyProtection="1">
      <alignment vertical="center" wrapText="1"/>
      <protection hidden="1"/>
    </xf>
    <xf numFmtId="4" fontId="2" fillId="0" borderId="0" xfId="0" applyNumberFormat="1" applyFont="1" applyFill="1" applyAlignment="1" applyProtection="1">
      <alignment vertical="center" wrapText="1"/>
      <protection hidden="1"/>
    </xf>
    <xf numFmtId="166" fontId="2" fillId="0" borderId="0" xfId="0" applyNumberFormat="1" applyFont="1" applyAlignment="1" applyProtection="1">
      <alignment vertical="center" wrapText="1"/>
      <protection hidden="1"/>
    </xf>
    <xf numFmtId="4" fontId="2" fillId="0" borderId="0" xfId="0" applyNumberFormat="1" applyFont="1" applyAlignment="1" applyProtection="1">
      <alignment horizontal="right" vertical="center" wrapText="1"/>
      <protection hidden="1"/>
    </xf>
    <xf numFmtId="0" fontId="1" fillId="0" borderId="0" xfId="0" applyFont="1" applyAlignment="1" applyProtection="1">
      <alignment/>
      <protection hidden="1"/>
    </xf>
    <xf numFmtId="49" fontId="4" fillId="0" borderId="14" xfId="0" applyNumberFormat="1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4" fontId="4" fillId="0" borderId="14" xfId="0" applyNumberFormat="1" applyFont="1" applyBorder="1" applyAlignment="1" applyProtection="1">
      <alignment horizontal="right" vertical="center"/>
      <protection hidden="1"/>
    </xf>
    <xf numFmtId="10" fontId="4" fillId="0" borderId="15" xfId="0" applyNumberFormat="1" applyFont="1" applyBorder="1" applyAlignment="1" applyProtection="1">
      <alignment vertical="center"/>
      <protection hidden="1"/>
    </xf>
    <xf numFmtId="2" fontId="4" fillId="0" borderId="14" xfId="0" applyNumberFormat="1" applyFont="1" applyBorder="1" applyAlignment="1" applyProtection="1">
      <alignment horizontal="right" vertical="center"/>
      <protection hidden="1"/>
    </xf>
    <xf numFmtId="4" fontId="4" fillId="34" borderId="14" xfId="0" applyNumberFormat="1" applyFont="1" applyFill="1" applyBorder="1" applyAlignment="1" applyProtection="1">
      <alignment horizontal="right"/>
      <protection hidden="1"/>
    </xf>
    <xf numFmtId="4" fontId="4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 vertical="center"/>
      <protection hidden="1"/>
    </xf>
    <xf numFmtId="2" fontId="4" fillId="34" borderId="14" xfId="0" applyNumberFormat="1" applyFont="1" applyFill="1" applyBorder="1" applyAlignment="1" applyProtection="1">
      <alignment horizontal="right"/>
      <protection hidden="1"/>
    </xf>
    <xf numFmtId="0" fontId="4" fillId="34" borderId="14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4" fontId="4" fillId="34" borderId="14" xfId="0" applyNumberFormat="1" applyFont="1" applyFill="1" applyBorder="1" applyAlignment="1" applyProtection="1">
      <alignment horizontal="right" vertical="center"/>
      <protection hidden="1"/>
    </xf>
    <xf numFmtId="0" fontId="4" fillId="34" borderId="14" xfId="0" applyFont="1" applyFill="1" applyBorder="1" applyAlignment="1" applyProtection="1">
      <alignment horizontal="center" vertical="center"/>
      <protection hidden="1"/>
    </xf>
    <xf numFmtId="4" fontId="4" fillId="0" borderId="14" xfId="0" applyNumberFormat="1" applyFont="1" applyBorder="1" applyAlignment="1" applyProtection="1">
      <alignment horizontal="right"/>
      <protection hidden="1"/>
    </xf>
    <xf numFmtId="0" fontId="4" fillId="0" borderId="14" xfId="0" applyFont="1" applyBorder="1" applyAlignment="1" applyProtection="1">
      <alignment horizontal="center"/>
      <protection hidden="1"/>
    </xf>
    <xf numFmtId="10" fontId="4" fillId="0" borderId="14" xfId="0" applyNumberFormat="1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4" fontId="1" fillId="0" borderId="0" xfId="0" applyNumberFormat="1" applyFont="1" applyAlignment="1" applyProtection="1">
      <alignment/>
      <protection hidden="1"/>
    </xf>
    <xf numFmtId="4" fontId="3" fillId="0" borderId="0" xfId="0" applyNumberFormat="1" applyFont="1" applyFill="1" applyAlignment="1" applyProtection="1">
      <alignment/>
      <protection hidden="1"/>
    </xf>
    <xf numFmtId="10" fontId="3" fillId="0" borderId="0" xfId="0" applyNumberFormat="1" applyFont="1" applyAlignment="1" applyProtection="1">
      <alignment/>
      <protection hidden="1"/>
    </xf>
    <xf numFmtId="4" fontId="3" fillId="0" borderId="0" xfId="0" applyNumberFormat="1" applyFont="1" applyAlignment="1" applyProtection="1">
      <alignment horizontal="right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tabSelected="1" zoomScaleSheetLayoutView="140" zoomScalePageLayoutView="0" workbookViewId="0" topLeftCell="A1">
      <selection activeCell="E11" sqref="E11"/>
    </sheetView>
  </sheetViews>
  <sheetFormatPr defaultColWidth="9.00390625" defaultRowHeight="12.75" outlineLevelRow="1"/>
  <cols>
    <col min="1" max="1" width="12.57421875" style="6" customWidth="1"/>
    <col min="2" max="2" width="13.421875" style="5" customWidth="1"/>
    <col min="3" max="3" width="16.57421875" style="2" customWidth="1"/>
    <col min="4" max="4" width="13.421875" style="7" customWidth="1"/>
    <col min="5" max="5" width="12.00390625" style="3" customWidth="1"/>
    <col min="6" max="6" width="11.7109375" style="4" customWidth="1"/>
    <col min="7" max="7" width="9.00390625" style="34" hidden="1" customWidth="1"/>
    <col min="8" max="11" width="11.57421875" style="1" customWidth="1"/>
    <col min="12" max="16384" width="9.00390625" style="1" customWidth="1"/>
  </cols>
  <sheetData>
    <row r="1" spans="1:6" ht="17.25" customHeight="1">
      <c r="A1" s="36" t="s">
        <v>12</v>
      </c>
      <c r="B1" s="36"/>
      <c r="C1" s="36"/>
      <c r="D1" s="8"/>
      <c r="E1" s="8"/>
      <c r="F1" s="8"/>
    </row>
    <row r="2" spans="1:6" ht="17.25" customHeight="1">
      <c r="A2" s="46"/>
      <c r="B2" s="46"/>
      <c r="C2" s="46"/>
      <c r="D2" s="33"/>
      <c r="E2" s="33"/>
      <c r="F2" s="33"/>
    </row>
    <row r="3" spans="1:6" ht="17.25" customHeight="1">
      <c r="A3" s="47"/>
      <c r="B3" s="47"/>
      <c r="C3" s="47"/>
      <c r="D3" s="33"/>
      <c r="E3" s="33"/>
      <c r="F3" s="33"/>
    </row>
    <row r="4" spans="1:6" ht="17.25" customHeight="1">
      <c r="A4" s="47"/>
      <c r="B4" s="47"/>
      <c r="C4" s="47"/>
      <c r="D4" s="33"/>
      <c r="E4" s="33"/>
      <c r="F4" s="33"/>
    </row>
    <row r="5" spans="1:6" ht="18" customHeight="1">
      <c r="A5" s="47"/>
      <c r="B5" s="47"/>
      <c r="C5" s="47"/>
      <c r="D5" s="33"/>
      <c r="E5" s="33"/>
      <c r="F5" s="33"/>
    </row>
    <row r="6" spans="1:6" ht="27.75" customHeight="1">
      <c r="A6" s="36" t="s">
        <v>0</v>
      </c>
      <c r="B6" s="36"/>
      <c r="C6" s="36"/>
      <c r="D6" s="8"/>
      <c r="E6" s="8"/>
      <c r="F6" s="8"/>
    </row>
    <row r="7" spans="1:6" ht="17.25" customHeight="1">
      <c r="A7" s="8"/>
      <c r="B7" s="9"/>
      <c r="C7" s="8"/>
      <c r="D7" s="8"/>
      <c r="E7" s="8"/>
      <c r="F7" s="8"/>
    </row>
    <row r="8" spans="1:6" ht="56.25" customHeight="1">
      <c r="A8" s="37" t="s">
        <v>14</v>
      </c>
      <c r="B8" s="37"/>
      <c r="C8" s="37"/>
      <c r="D8" s="37"/>
      <c r="E8" s="37"/>
      <c r="F8" s="37"/>
    </row>
    <row r="9" spans="1:6" ht="12.75">
      <c r="A9" s="10"/>
      <c r="B9" s="11"/>
      <c r="C9" s="12"/>
      <c r="D9" s="13"/>
      <c r="E9" s="14"/>
      <c r="F9" s="15"/>
    </row>
    <row r="10" spans="1:6" ht="15" customHeight="1">
      <c r="A10" s="16" t="s">
        <v>13</v>
      </c>
      <c r="B10" s="11"/>
      <c r="C10" s="12"/>
      <c r="D10" s="13"/>
      <c r="E10" s="17">
        <v>0.0162</v>
      </c>
      <c r="F10" s="15"/>
    </row>
    <row r="11" spans="1:6" ht="18.75" customHeight="1">
      <c r="A11" s="16" t="s">
        <v>7</v>
      </c>
      <c r="B11" s="11"/>
      <c r="C11" s="12"/>
      <c r="D11" s="13"/>
      <c r="E11" s="48"/>
      <c r="F11" s="15"/>
    </row>
    <row r="12" spans="1:6" ht="20.25" customHeight="1">
      <c r="A12" s="16" t="s">
        <v>9</v>
      </c>
      <c r="B12" s="11"/>
      <c r="C12" s="12"/>
      <c r="D12" s="13"/>
      <c r="E12" s="18">
        <v>44104</v>
      </c>
      <c r="F12" s="15"/>
    </row>
    <row r="13" spans="1:6" ht="12.75">
      <c r="A13" s="10"/>
      <c r="B13" s="11"/>
      <c r="C13" s="12"/>
      <c r="D13" s="13"/>
      <c r="E13" s="19"/>
      <c r="F13" s="15"/>
    </row>
    <row r="14" spans="1:6" ht="16.5" customHeight="1">
      <c r="A14" s="38" t="s">
        <v>1</v>
      </c>
      <c r="B14" s="38"/>
      <c r="C14" s="38"/>
      <c r="D14" s="38"/>
      <c r="E14" s="38"/>
      <c r="F14" s="38"/>
    </row>
    <row r="15" spans="1:6" ht="20.25" customHeight="1">
      <c r="A15" s="39" t="s">
        <v>11</v>
      </c>
      <c r="B15" s="39"/>
      <c r="C15" s="39"/>
      <c r="D15" s="39"/>
      <c r="E15" s="39"/>
      <c r="F15" s="39"/>
    </row>
    <row r="16" spans="1:6" ht="33" customHeight="1">
      <c r="A16" s="39" t="s">
        <v>2</v>
      </c>
      <c r="B16" s="39"/>
      <c r="C16" s="39"/>
      <c r="D16" s="39"/>
      <c r="E16" s="39"/>
      <c r="F16" s="39"/>
    </row>
    <row r="17" spans="1:6" ht="24.75" customHeight="1">
      <c r="A17" s="40" t="s">
        <v>6</v>
      </c>
      <c r="B17" s="40"/>
      <c r="C17" s="40"/>
      <c r="D17" s="40"/>
      <c r="E17" s="40"/>
      <c r="F17" s="40"/>
    </row>
    <row r="18" spans="1:6" s="55" customFormat="1" ht="12.75">
      <c r="A18" s="49"/>
      <c r="B18" s="50"/>
      <c r="C18" s="51"/>
      <c r="D18" s="52"/>
      <c r="E18" s="53"/>
      <c r="F18" s="54"/>
    </row>
    <row r="19" spans="1:7" s="60" customFormat="1" ht="14.25" hidden="1" outlineLevel="1">
      <c r="A19" s="56" t="s">
        <v>15</v>
      </c>
      <c r="B19" s="57" t="s">
        <v>153</v>
      </c>
      <c r="C19" s="58" t="s">
        <v>155</v>
      </c>
      <c r="D19" s="57" t="s">
        <v>154</v>
      </c>
      <c r="E19" s="57" t="s">
        <v>16</v>
      </c>
      <c r="F19" s="57" t="s">
        <v>17</v>
      </c>
      <c r="G19" s="59"/>
    </row>
    <row r="20" spans="1:7" s="66" customFormat="1" ht="14.25" hidden="1" outlineLevel="1">
      <c r="A20" s="56" t="s">
        <v>18</v>
      </c>
      <c r="B20" s="61">
        <v>19700000</v>
      </c>
      <c r="C20" s="62">
        <f>$E$10+$E$11</f>
        <v>0.0162</v>
      </c>
      <c r="D20" s="63">
        <v>0</v>
      </c>
      <c r="E20" s="57">
        <v>1</v>
      </c>
      <c r="F20" s="64">
        <f>ROUND((E20-1)*G20+G21,2)</f>
        <v>874.36</v>
      </c>
      <c r="G20" s="65">
        <f>SUM(B20*C20/365)</f>
        <v>874.3561643835617</v>
      </c>
    </row>
    <row r="21" spans="1:7" s="55" customFormat="1" ht="16.5" customHeight="1" hidden="1" outlineLevel="1">
      <c r="A21" s="56" t="s">
        <v>19</v>
      </c>
      <c r="B21" s="61">
        <v>19700000</v>
      </c>
      <c r="C21" s="62">
        <f aca="true" t="shared" si="0" ref="C21:C84">$E$10+$E$11</f>
        <v>0.0162</v>
      </c>
      <c r="D21" s="63">
        <v>0</v>
      </c>
      <c r="E21" s="57">
        <v>31</v>
      </c>
      <c r="F21" s="64">
        <f>ROUND((E21-1)*G21+G22,2)</f>
        <v>27536.82</v>
      </c>
      <c r="G21" s="65">
        <f>SUM(B21*C21/365)</f>
        <v>874.3561643835617</v>
      </c>
    </row>
    <row r="22" spans="1:7" s="66" customFormat="1" ht="17.25" customHeight="1" hidden="1" outlineLevel="1">
      <c r="A22" s="56" t="s">
        <v>20</v>
      </c>
      <c r="B22" s="61">
        <v>19700000</v>
      </c>
      <c r="C22" s="62">
        <f t="shared" si="0"/>
        <v>0.0162</v>
      </c>
      <c r="D22" s="63">
        <v>0</v>
      </c>
      <c r="E22" s="57">
        <v>30</v>
      </c>
      <c r="F22" s="64">
        <f>ROUND((E22-1)*G22+G23,2)</f>
        <v>39184.11</v>
      </c>
      <c r="G22" s="65">
        <f>SUM(B22*2.42%/365)</f>
        <v>1306.13698630137</v>
      </c>
    </row>
    <row r="23" spans="1:7" s="55" customFormat="1" ht="14.25" hidden="1" outlineLevel="1">
      <c r="A23" s="56" t="s">
        <v>21</v>
      </c>
      <c r="B23" s="61">
        <v>19700000</v>
      </c>
      <c r="C23" s="62">
        <f t="shared" si="0"/>
        <v>0.0162</v>
      </c>
      <c r="D23" s="67">
        <v>0</v>
      </c>
      <c r="E23" s="68">
        <v>31</v>
      </c>
      <c r="F23" s="64">
        <f>ROUND((E23-1)*G23+G24,2)</f>
        <v>40490.25</v>
      </c>
      <c r="G23" s="65">
        <f>SUM(B23*2.42%/365)</f>
        <v>1306.13698630137</v>
      </c>
    </row>
    <row r="24" spans="1:7" s="55" customFormat="1" ht="14.25" hidden="1" outlineLevel="1">
      <c r="A24" s="56" t="s">
        <v>22</v>
      </c>
      <c r="B24" s="64">
        <f>B23-D23</f>
        <v>19700000</v>
      </c>
      <c r="C24" s="62">
        <f t="shared" si="0"/>
        <v>0.0162</v>
      </c>
      <c r="D24" s="64">
        <v>0</v>
      </c>
      <c r="E24" s="68">
        <v>31</v>
      </c>
      <c r="F24" s="64">
        <f>ROUND((E24-1)*G24+G25,2)</f>
        <v>40490.25</v>
      </c>
      <c r="G24" s="65">
        <f>SUM(B24*2.42%/365)</f>
        <v>1306.13698630137</v>
      </c>
    </row>
    <row r="25" spans="1:7" s="55" customFormat="1" ht="14.25" hidden="1" outlineLevel="1">
      <c r="A25" s="56" t="s">
        <v>23</v>
      </c>
      <c r="B25" s="64">
        <f>B24-D24</f>
        <v>19700000</v>
      </c>
      <c r="C25" s="62">
        <f t="shared" si="0"/>
        <v>0.0162</v>
      </c>
      <c r="D25" s="64">
        <v>0</v>
      </c>
      <c r="E25" s="69">
        <v>28</v>
      </c>
      <c r="F25" s="64">
        <f aca="true" t="shared" si="1" ref="F25:F34">ROUND((E25-1)*G25+G26,2)</f>
        <v>36571.84</v>
      </c>
      <c r="G25" s="65">
        <f aca="true" t="shared" si="2" ref="G25:G35">SUM(B25*2.42%/365)</f>
        <v>1306.13698630137</v>
      </c>
    </row>
    <row r="26" spans="1:7" s="55" customFormat="1" ht="14.25" hidden="1" outlineLevel="1">
      <c r="A26" s="57" t="s">
        <v>24</v>
      </c>
      <c r="B26" s="64">
        <f aca="true" t="shared" si="3" ref="B26:B31">B25-D25</f>
        <v>19700000</v>
      </c>
      <c r="C26" s="62">
        <f t="shared" si="0"/>
        <v>0.0162</v>
      </c>
      <c r="D26" s="64">
        <v>0</v>
      </c>
      <c r="E26" s="68">
        <v>31</v>
      </c>
      <c r="F26" s="64">
        <f t="shared" si="1"/>
        <v>40490.25</v>
      </c>
      <c r="G26" s="65">
        <f t="shared" si="2"/>
        <v>1306.13698630137</v>
      </c>
    </row>
    <row r="27" spans="1:7" s="55" customFormat="1" ht="14.25" hidden="1" outlineLevel="1">
      <c r="A27" s="56" t="s">
        <v>25</v>
      </c>
      <c r="B27" s="64">
        <f t="shared" si="3"/>
        <v>19700000</v>
      </c>
      <c r="C27" s="62">
        <f t="shared" si="0"/>
        <v>0.0162</v>
      </c>
      <c r="D27" s="64">
        <v>0</v>
      </c>
      <c r="E27" s="68">
        <v>30</v>
      </c>
      <c r="F27" s="64">
        <f t="shared" si="1"/>
        <v>39184.11</v>
      </c>
      <c r="G27" s="65">
        <f t="shared" si="2"/>
        <v>1306.13698630137</v>
      </c>
    </row>
    <row r="28" spans="1:7" s="55" customFormat="1" ht="14.25" hidden="1" outlineLevel="1">
      <c r="A28" s="56" t="s">
        <v>26</v>
      </c>
      <c r="B28" s="64">
        <f t="shared" si="3"/>
        <v>19700000</v>
      </c>
      <c r="C28" s="62">
        <f t="shared" si="0"/>
        <v>0.0162</v>
      </c>
      <c r="D28" s="64">
        <v>0</v>
      </c>
      <c r="E28" s="68">
        <v>31</v>
      </c>
      <c r="F28" s="64">
        <f t="shared" si="1"/>
        <v>40490.25</v>
      </c>
      <c r="G28" s="65">
        <f t="shared" si="2"/>
        <v>1306.13698630137</v>
      </c>
    </row>
    <row r="29" spans="1:7" s="55" customFormat="1" ht="14.25" hidden="1" outlineLevel="1">
      <c r="A29" s="56" t="s">
        <v>27</v>
      </c>
      <c r="B29" s="70">
        <f t="shared" si="3"/>
        <v>19700000</v>
      </c>
      <c r="C29" s="62">
        <f t="shared" si="0"/>
        <v>0.0162</v>
      </c>
      <c r="D29" s="70">
        <v>0</v>
      </c>
      <c r="E29" s="71">
        <v>30</v>
      </c>
      <c r="F29" s="70">
        <f t="shared" si="1"/>
        <v>39184.11</v>
      </c>
      <c r="G29" s="65">
        <f t="shared" si="2"/>
        <v>1306.13698630137</v>
      </c>
    </row>
    <row r="30" spans="1:7" s="55" customFormat="1" ht="14.25" hidden="1" outlineLevel="1">
      <c r="A30" s="56" t="s">
        <v>28</v>
      </c>
      <c r="B30" s="64">
        <f t="shared" si="3"/>
        <v>19700000</v>
      </c>
      <c r="C30" s="62">
        <f t="shared" si="0"/>
        <v>0.0162</v>
      </c>
      <c r="D30" s="64">
        <v>0</v>
      </c>
      <c r="E30" s="68">
        <v>31</v>
      </c>
      <c r="F30" s="64">
        <f t="shared" si="1"/>
        <v>40490.25</v>
      </c>
      <c r="G30" s="65">
        <f t="shared" si="2"/>
        <v>1306.13698630137</v>
      </c>
    </row>
    <row r="31" spans="1:7" s="55" customFormat="1" ht="14.25" hidden="1" outlineLevel="1">
      <c r="A31" s="57" t="s">
        <v>29</v>
      </c>
      <c r="B31" s="64">
        <f t="shared" si="3"/>
        <v>19700000</v>
      </c>
      <c r="C31" s="62">
        <f t="shared" si="0"/>
        <v>0.0162</v>
      </c>
      <c r="D31" s="64">
        <v>0</v>
      </c>
      <c r="E31" s="68">
        <v>31</v>
      </c>
      <c r="F31" s="64">
        <f t="shared" si="1"/>
        <v>40490.25</v>
      </c>
      <c r="G31" s="65">
        <f t="shared" si="2"/>
        <v>1306.13698630137</v>
      </c>
    </row>
    <row r="32" spans="1:7" s="55" customFormat="1" ht="14.25" hidden="1" outlineLevel="1">
      <c r="A32" s="56" t="s">
        <v>30</v>
      </c>
      <c r="B32" s="64">
        <f aca="true" t="shared" si="4" ref="B32:B37">B31-D31</f>
        <v>19700000</v>
      </c>
      <c r="C32" s="62">
        <f t="shared" si="0"/>
        <v>0.0162</v>
      </c>
      <c r="D32" s="64">
        <v>0</v>
      </c>
      <c r="E32" s="68">
        <v>30</v>
      </c>
      <c r="F32" s="64">
        <f t="shared" si="1"/>
        <v>39184.11</v>
      </c>
      <c r="G32" s="65">
        <f t="shared" si="2"/>
        <v>1306.13698630137</v>
      </c>
    </row>
    <row r="33" spans="1:7" s="55" customFormat="1" ht="14.25" hidden="1" outlineLevel="1">
      <c r="A33" s="56" t="s">
        <v>31</v>
      </c>
      <c r="B33" s="64">
        <f t="shared" si="4"/>
        <v>19700000</v>
      </c>
      <c r="C33" s="62">
        <f t="shared" si="0"/>
        <v>0.0162</v>
      </c>
      <c r="D33" s="64">
        <v>0</v>
      </c>
      <c r="E33" s="68">
        <v>31</v>
      </c>
      <c r="F33" s="64">
        <f t="shared" si="1"/>
        <v>40490.25</v>
      </c>
      <c r="G33" s="65">
        <f t="shared" si="2"/>
        <v>1306.13698630137</v>
      </c>
    </row>
    <row r="34" spans="1:7" s="55" customFormat="1" ht="14.25" hidden="1" outlineLevel="1">
      <c r="A34" s="56" t="s">
        <v>32</v>
      </c>
      <c r="B34" s="64">
        <f t="shared" si="4"/>
        <v>19700000</v>
      </c>
      <c r="C34" s="62">
        <f t="shared" si="0"/>
        <v>0.0162</v>
      </c>
      <c r="D34" s="64">
        <v>0</v>
      </c>
      <c r="E34" s="68">
        <v>30</v>
      </c>
      <c r="F34" s="64">
        <f t="shared" si="1"/>
        <v>39184.11</v>
      </c>
      <c r="G34" s="65">
        <f t="shared" si="2"/>
        <v>1306.13698630137</v>
      </c>
    </row>
    <row r="35" spans="1:7" s="55" customFormat="1" ht="14.25" hidden="1" outlineLevel="1">
      <c r="A35" s="56" t="s">
        <v>33</v>
      </c>
      <c r="B35" s="64">
        <f t="shared" si="4"/>
        <v>19700000</v>
      </c>
      <c r="C35" s="62">
        <f t="shared" si="0"/>
        <v>0.0162</v>
      </c>
      <c r="D35" s="64">
        <v>0</v>
      </c>
      <c r="E35" s="68">
        <v>31</v>
      </c>
      <c r="F35" s="64">
        <f>ROUND((E35-1)*G35+G36,2)</f>
        <v>40490.25</v>
      </c>
      <c r="G35" s="65">
        <f t="shared" si="2"/>
        <v>1306.13698630137</v>
      </c>
    </row>
    <row r="36" spans="1:7" s="55" customFormat="1" ht="14.25" hidden="1" outlineLevel="1">
      <c r="A36" s="56" t="s">
        <v>34</v>
      </c>
      <c r="B36" s="72">
        <f t="shared" si="4"/>
        <v>19700000</v>
      </c>
      <c r="C36" s="62">
        <f t="shared" si="0"/>
        <v>0.0162</v>
      </c>
      <c r="D36" s="72">
        <v>5000</v>
      </c>
      <c r="E36" s="73">
        <v>31</v>
      </c>
      <c r="F36" s="72">
        <f>ROUND((E36-1)*G36+G37,2)</f>
        <v>40489.92</v>
      </c>
      <c r="G36" s="65">
        <f>SUM(B36*2.42%/365)</f>
        <v>1306.13698630137</v>
      </c>
    </row>
    <row r="37" spans="1:7" s="55" customFormat="1" ht="14.25" hidden="1" outlineLevel="1">
      <c r="A37" s="56" t="s">
        <v>35</v>
      </c>
      <c r="B37" s="72">
        <f t="shared" si="4"/>
        <v>19695000</v>
      </c>
      <c r="C37" s="62">
        <f t="shared" si="0"/>
        <v>0.0162</v>
      </c>
      <c r="D37" s="72">
        <v>5000</v>
      </c>
      <c r="E37" s="69">
        <v>28</v>
      </c>
      <c r="F37" s="72">
        <f>ROUND((E37-1)*G37+G38,2)</f>
        <v>36562.22</v>
      </c>
      <c r="G37" s="65">
        <f>SUM(B37*2.42%/365)</f>
        <v>1305.805479452055</v>
      </c>
    </row>
    <row r="38" spans="1:7" s="55" customFormat="1" ht="14.25" hidden="1" outlineLevel="1">
      <c r="A38" s="57" t="s">
        <v>36</v>
      </c>
      <c r="B38" s="72">
        <f aca="true" t="shared" si="5" ref="B38:B43">B37-D37</f>
        <v>19690000</v>
      </c>
      <c r="C38" s="62">
        <f t="shared" si="0"/>
        <v>0.0162</v>
      </c>
      <c r="D38" s="72">
        <v>5000</v>
      </c>
      <c r="E38" s="73">
        <v>31</v>
      </c>
      <c r="F38" s="72">
        <f aca="true" t="shared" si="6" ref="F38:F46">ROUND((E38-1)*G38+G39,2)</f>
        <v>40469.36</v>
      </c>
      <c r="G38" s="65">
        <f aca="true" t="shared" si="7" ref="G38:G47">SUM(B38*2.42%/365)</f>
        <v>1305.4739726027397</v>
      </c>
    </row>
    <row r="39" spans="1:7" s="55" customFormat="1" ht="14.25" hidden="1" outlineLevel="1">
      <c r="A39" s="56" t="s">
        <v>37</v>
      </c>
      <c r="B39" s="72">
        <f t="shared" si="5"/>
        <v>19685000</v>
      </c>
      <c r="C39" s="62">
        <f t="shared" si="0"/>
        <v>0.0162</v>
      </c>
      <c r="D39" s="72">
        <v>5000</v>
      </c>
      <c r="E39" s="73">
        <v>30</v>
      </c>
      <c r="F39" s="72">
        <f t="shared" si="6"/>
        <v>39153.94</v>
      </c>
      <c r="G39" s="65">
        <f t="shared" si="7"/>
        <v>1305.1424657534246</v>
      </c>
    </row>
    <row r="40" spans="1:7" s="55" customFormat="1" ht="14.25" hidden="1" outlineLevel="1">
      <c r="A40" s="56" t="s">
        <v>38</v>
      </c>
      <c r="B40" s="72">
        <f t="shared" si="5"/>
        <v>19680000</v>
      </c>
      <c r="C40" s="62">
        <f t="shared" si="0"/>
        <v>0.0162</v>
      </c>
      <c r="D40" s="72">
        <v>5000</v>
      </c>
      <c r="E40" s="73">
        <v>31</v>
      </c>
      <c r="F40" s="72">
        <f t="shared" si="6"/>
        <v>40448.81</v>
      </c>
      <c r="G40" s="65">
        <f t="shared" si="7"/>
        <v>1304.8109589041096</v>
      </c>
    </row>
    <row r="41" spans="1:7" s="55" customFormat="1" ht="14.25" hidden="1" outlineLevel="1">
      <c r="A41" s="56" t="s">
        <v>39</v>
      </c>
      <c r="B41" s="72">
        <f t="shared" si="5"/>
        <v>19675000</v>
      </c>
      <c r="C41" s="62">
        <f t="shared" si="0"/>
        <v>0.0162</v>
      </c>
      <c r="D41" s="72">
        <v>5000</v>
      </c>
      <c r="E41" s="73">
        <v>30</v>
      </c>
      <c r="F41" s="72">
        <f t="shared" si="6"/>
        <v>39134.05</v>
      </c>
      <c r="G41" s="65">
        <f t="shared" si="7"/>
        <v>1304.4794520547946</v>
      </c>
    </row>
    <row r="42" spans="1:7" s="55" customFormat="1" ht="14.25" hidden="1" outlineLevel="1">
      <c r="A42" s="56" t="s">
        <v>40</v>
      </c>
      <c r="B42" s="72">
        <f t="shared" si="5"/>
        <v>19670000</v>
      </c>
      <c r="C42" s="62">
        <f t="shared" si="0"/>
        <v>0.0162</v>
      </c>
      <c r="D42" s="72">
        <v>5000</v>
      </c>
      <c r="E42" s="73">
        <v>31</v>
      </c>
      <c r="F42" s="72">
        <f t="shared" si="6"/>
        <v>40428.25</v>
      </c>
      <c r="G42" s="65">
        <f t="shared" si="7"/>
        <v>1304.1479452054793</v>
      </c>
    </row>
    <row r="43" spans="1:7" s="55" customFormat="1" ht="14.25" hidden="1" outlineLevel="1">
      <c r="A43" s="57" t="s">
        <v>41</v>
      </c>
      <c r="B43" s="72">
        <f t="shared" si="5"/>
        <v>19665000</v>
      </c>
      <c r="C43" s="62">
        <f t="shared" si="0"/>
        <v>0.0162</v>
      </c>
      <c r="D43" s="72">
        <v>5000</v>
      </c>
      <c r="E43" s="73">
        <v>31</v>
      </c>
      <c r="F43" s="72">
        <f t="shared" si="6"/>
        <v>40417.98</v>
      </c>
      <c r="G43" s="65">
        <f t="shared" si="7"/>
        <v>1303.8164383561643</v>
      </c>
    </row>
    <row r="44" spans="1:7" s="55" customFormat="1" ht="14.25" hidden="1" outlineLevel="1">
      <c r="A44" s="56" t="s">
        <v>42</v>
      </c>
      <c r="B44" s="72">
        <f aca="true" t="shared" si="8" ref="B44:B49">B43-D43</f>
        <v>19660000</v>
      </c>
      <c r="C44" s="62">
        <f t="shared" si="0"/>
        <v>0.0162</v>
      </c>
      <c r="D44" s="72">
        <v>5000</v>
      </c>
      <c r="E44" s="73">
        <v>30</v>
      </c>
      <c r="F44" s="72">
        <f t="shared" si="6"/>
        <v>39104.22</v>
      </c>
      <c r="G44" s="65">
        <f t="shared" si="7"/>
        <v>1303.4849315068493</v>
      </c>
    </row>
    <row r="45" spans="1:7" s="55" customFormat="1" ht="14.25" hidden="1" outlineLevel="1">
      <c r="A45" s="56" t="s">
        <v>43</v>
      </c>
      <c r="B45" s="72">
        <f t="shared" si="8"/>
        <v>19655000</v>
      </c>
      <c r="C45" s="62">
        <f t="shared" si="0"/>
        <v>0.0162</v>
      </c>
      <c r="D45" s="72">
        <v>5000</v>
      </c>
      <c r="E45" s="73">
        <v>31</v>
      </c>
      <c r="F45" s="72">
        <f t="shared" si="6"/>
        <v>40397.42</v>
      </c>
      <c r="G45" s="65">
        <f t="shared" si="7"/>
        <v>1303.1534246575343</v>
      </c>
    </row>
    <row r="46" spans="1:7" s="55" customFormat="1" ht="14.25" hidden="1" outlineLevel="1">
      <c r="A46" s="56" t="s">
        <v>44</v>
      </c>
      <c r="B46" s="72">
        <f t="shared" si="8"/>
        <v>19650000</v>
      </c>
      <c r="C46" s="62">
        <f t="shared" si="0"/>
        <v>0.0162</v>
      </c>
      <c r="D46" s="72">
        <v>5000</v>
      </c>
      <c r="E46" s="73">
        <v>30</v>
      </c>
      <c r="F46" s="72">
        <f t="shared" si="6"/>
        <v>39084.33</v>
      </c>
      <c r="G46" s="65">
        <f t="shared" si="7"/>
        <v>1302.8219178082193</v>
      </c>
    </row>
    <row r="47" spans="1:7" s="55" customFormat="1" ht="14.25" hidden="1" outlineLevel="1">
      <c r="A47" s="56" t="s">
        <v>45</v>
      </c>
      <c r="B47" s="72">
        <f t="shared" si="8"/>
        <v>19645000</v>
      </c>
      <c r="C47" s="62">
        <f t="shared" si="0"/>
        <v>0.0162</v>
      </c>
      <c r="D47" s="72">
        <v>5000</v>
      </c>
      <c r="E47" s="73">
        <v>31</v>
      </c>
      <c r="F47" s="72">
        <f>ROUND((E47-1)*G47+G48,2)</f>
        <v>40376.87</v>
      </c>
      <c r="G47" s="65">
        <f t="shared" si="7"/>
        <v>1302.490410958904</v>
      </c>
    </row>
    <row r="48" spans="1:7" s="55" customFormat="1" ht="14.25" hidden="1" outlineLevel="1">
      <c r="A48" s="56" t="s">
        <v>46</v>
      </c>
      <c r="B48" s="72">
        <f t="shared" si="8"/>
        <v>19640000</v>
      </c>
      <c r="C48" s="62">
        <f t="shared" si="0"/>
        <v>0.0162</v>
      </c>
      <c r="D48" s="72">
        <v>50000</v>
      </c>
      <c r="E48" s="73">
        <v>31</v>
      </c>
      <c r="F48" s="72">
        <f>ROUND((E48-1)*G48+G49,2)</f>
        <v>40363.61</v>
      </c>
      <c r="G48" s="65">
        <f>SUM(B48*2.42%/365)</f>
        <v>1302.158904109589</v>
      </c>
    </row>
    <row r="49" spans="1:7" s="55" customFormat="1" ht="14.25" hidden="1" outlineLevel="1">
      <c r="A49" s="56" t="s">
        <v>47</v>
      </c>
      <c r="B49" s="72">
        <f t="shared" si="8"/>
        <v>19590000</v>
      </c>
      <c r="C49" s="62">
        <f t="shared" si="0"/>
        <v>0.0162</v>
      </c>
      <c r="D49" s="72">
        <v>50000</v>
      </c>
      <c r="E49" s="69">
        <v>28</v>
      </c>
      <c r="F49" s="72">
        <f aca="true" t="shared" si="9" ref="F49:F58">ROUND((E49-1)*G49+G50,2)</f>
        <v>36364.31</v>
      </c>
      <c r="G49" s="65">
        <f aca="true" t="shared" si="10" ref="G49:G59">SUM(B49*2.42%/365)</f>
        <v>1298.8438356164384</v>
      </c>
    </row>
    <row r="50" spans="1:7" s="55" customFormat="1" ht="14.25" hidden="1" outlineLevel="1">
      <c r="A50" s="57" t="s">
        <v>48</v>
      </c>
      <c r="B50" s="72">
        <f aca="true" t="shared" si="11" ref="B50:B55">B49-D49</f>
        <v>19540000</v>
      </c>
      <c r="C50" s="62">
        <f t="shared" si="0"/>
        <v>0.0162</v>
      </c>
      <c r="D50" s="72">
        <v>50000</v>
      </c>
      <c r="E50" s="73">
        <v>31</v>
      </c>
      <c r="F50" s="72">
        <f t="shared" si="9"/>
        <v>40158.08</v>
      </c>
      <c r="G50" s="65">
        <f t="shared" si="10"/>
        <v>1295.5287671232877</v>
      </c>
    </row>
    <row r="51" spans="1:7" s="55" customFormat="1" ht="14.25" hidden="1" outlineLevel="1">
      <c r="A51" s="56" t="s">
        <v>49</v>
      </c>
      <c r="B51" s="72">
        <f t="shared" si="11"/>
        <v>19490000</v>
      </c>
      <c r="C51" s="62">
        <f t="shared" si="0"/>
        <v>0.0162</v>
      </c>
      <c r="D51" s="72">
        <v>50000</v>
      </c>
      <c r="E51" s="73">
        <v>30</v>
      </c>
      <c r="F51" s="72">
        <f t="shared" si="9"/>
        <v>38763.1</v>
      </c>
      <c r="G51" s="65">
        <f t="shared" si="10"/>
        <v>1292.213698630137</v>
      </c>
    </row>
    <row r="52" spans="1:7" s="55" customFormat="1" ht="14.25" hidden="1" outlineLevel="1">
      <c r="A52" s="56" t="s">
        <v>50</v>
      </c>
      <c r="B52" s="72">
        <f t="shared" si="11"/>
        <v>19440000</v>
      </c>
      <c r="C52" s="62">
        <f t="shared" si="0"/>
        <v>0.0162</v>
      </c>
      <c r="D52" s="72">
        <v>50000</v>
      </c>
      <c r="E52" s="73">
        <v>31</v>
      </c>
      <c r="F52" s="72">
        <f t="shared" si="9"/>
        <v>39952.54</v>
      </c>
      <c r="G52" s="65">
        <f t="shared" si="10"/>
        <v>1288.8986301369864</v>
      </c>
    </row>
    <row r="53" spans="1:7" s="55" customFormat="1" ht="14.25" hidden="1" outlineLevel="1">
      <c r="A53" s="56" t="s">
        <v>51</v>
      </c>
      <c r="B53" s="72">
        <f t="shared" si="11"/>
        <v>19390000</v>
      </c>
      <c r="C53" s="62">
        <f t="shared" si="0"/>
        <v>0.0162</v>
      </c>
      <c r="D53" s="72">
        <v>50000</v>
      </c>
      <c r="E53" s="73">
        <v>30</v>
      </c>
      <c r="F53" s="72">
        <f t="shared" si="9"/>
        <v>38564.19</v>
      </c>
      <c r="G53" s="65">
        <f>SUM(B53*2.42%/365)</f>
        <v>1285.5835616438355</v>
      </c>
    </row>
    <row r="54" spans="1:7" s="55" customFormat="1" ht="14.25" hidden="1" outlineLevel="1">
      <c r="A54" s="56" t="s">
        <v>52</v>
      </c>
      <c r="B54" s="72">
        <f t="shared" si="11"/>
        <v>19340000</v>
      </c>
      <c r="C54" s="62">
        <f t="shared" si="0"/>
        <v>0.0162</v>
      </c>
      <c r="D54" s="72">
        <v>50000</v>
      </c>
      <c r="E54" s="73">
        <v>31</v>
      </c>
      <c r="F54" s="72">
        <f>ROUND((E54-1)*G54+G55,2)</f>
        <v>39747.01</v>
      </c>
      <c r="G54" s="65">
        <f t="shared" si="10"/>
        <v>1282.268493150685</v>
      </c>
    </row>
    <row r="55" spans="1:7" s="55" customFormat="1" ht="14.25" hidden="1" outlineLevel="1">
      <c r="A55" s="57" t="s">
        <v>53</v>
      </c>
      <c r="B55" s="72">
        <f t="shared" si="11"/>
        <v>19290000</v>
      </c>
      <c r="C55" s="62">
        <f t="shared" si="0"/>
        <v>0.0162</v>
      </c>
      <c r="D55" s="72">
        <v>50000</v>
      </c>
      <c r="E55" s="73">
        <v>31</v>
      </c>
      <c r="F55" s="72">
        <f t="shared" si="9"/>
        <v>39644.24</v>
      </c>
      <c r="G55" s="65">
        <f t="shared" si="10"/>
        <v>1278.9534246575342</v>
      </c>
    </row>
    <row r="56" spans="1:7" s="55" customFormat="1" ht="14.25" hidden="1" outlineLevel="1">
      <c r="A56" s="56" t="s">
        <v>54</v>
      </c>
      <c r="B56" s="72">
        <f aca="true" t="shared" si="12" ref="B56:B61">B55-D55</f>
        <v>19240000</v>
      </c>
      <c r="C56" s="62">
        <f t="shared" si="0"/>
        <v>0.0162</v>
      </c>
      <c r="D56" s="72">
        <v>50000</v>
      </c>
      <c r="E56" s="73">
        <v>30</v>
      </c>
      <c r="F56" s="72">
        <f t="shared" si="9"/>
        <v>38265.84</v>
      </c>
      <c r="G56" s="65">
        <f t="shared" si="10"/>
        <v>1275.6383561643836</v>
      </c>
    </row>
    <row r="57" spans="1:7" s="55" customFormat="1" ht="14.25" hidden="1" outlineLevel="1">
      <c r="A57" s="56" t="s">
        <v>55</v>
      </c>
      <c r="B57" s="72">
        <f t="shared" si="12"/>
        <v>19190000</v>
      </c>
      <c r="C57" s="62">
        <f t="shared" si="0"/>
        <v>0.0162</v>
      </c>
      <c r="D57" s="72">
        <v>50000</v>
      </c>
      <c r="E57" s="73">
        <v>31</v>
      </c>
      <c r="F57" s="72">
        <f t="shared" si="9"/>
        <v>39438.71</v>
      </c>
      <c r="G57" s="65">
        <f t="shared" si="10"/>
        <v>1272.323287671233</v>
      </c>
    </row>
    <row r="58" spans="1:7" s="55" customFormat="1" ht="14.25" hidden="1" outlineLevel="1">
      <c r="A58" s="56" t="s">
        <v>56</v>
      </c>
      <c r="B58" s="72">
        <f t="shared" si="12"/>
        <v>19140000</v>
      </c>
      <c r="C58" s="62">
        <f t="shared" si="0"/>
        <v>0.0162</v>
      </c>
      <c r="D58" s="72">
        <v>50000</v>
      </c>
      <c r="E58" s="73">
        <v>30</v>
      </c>
      <c r="F58" s="72">
        <f t="shared" si="9"/>
        <v>38066.93</v>
      </c>
      <c r="G58" s="65">
        <f t="shared" si="10"/>
        <v>1269.0082191780823</v>
      </c>
    </row>
    <row r="59" spans="1:7" s="55" customFormat="1" ht="14.25" hidden="1" outlineLevel="1">
      <c r="A59" s="56" t="s">
        <v>57</v>
      </c>
      <c r="B59" s="72">
        <f t="shared" si="12"/>
        <v>19090000</v>
      </c>
      <c r="C59" s="62">
        <f t="shared" si="0"/>
        <v>0.0162</v>
      </c>
      <c r="D59" s="72">
        <v>50000</v>
      </c>
      <c r="E59" s="73">
        <v>31</v>
      </c>
      <c r="F59" s="72">
        <f>ROUND((E59-1)*G59+G60,2)</f>
        <v>39229.72</v>
      </c>
      <c r="G59" s="65">
        <f t="shared" si="10"/>
        <v>1265.6931506849314</v>
      </c>
    </row>
    <row r="60" spans="1:7" s="55" customFormat="1" ht="14.25" hidden="1" outlineLevel="1">
      <c r="A60" s="56" t="s">
        <v>58</v>
      </c>
      <c r="B60" s="72">
        <f t="shared" si="12"/>
        <v>19040000</v>
      </c>
      <c r="C60" s="62">
        <f t="shared" si="0"/>
        <v>0.0162</v>
      </c>
      <c r="D60" s="72">
        <v>15000</v>
      </c>
      <c r="E60" s="73">
        <v>31</v>
      </c>
      <c r="F60" s="72">
        <f>ROUND((E60-1)*G60+G61,2)</f>
        <v>39025.81</v>
      </c>
      <c r="G60" s="65">
        <f>SUM(B60*2.42%/366)</f>
        <v>1258.9289617486338</v>
      </c>
    </row>
    <row r="61" spans="1:7" s="55" customFormat="1" ht="14.25" hidden="1" outlineLevel="1">
      <c r="A61" s="56" t="s">
        <v>59</v>
      </c>
      <c r="B61" s="72">
        <f t="shared" si="12"/>
        <v>19025000</v>
      </c>
      <c r="C61" s="62">
        <f t="shared" si="0"/>
        <v>0.0162</v>
      </c>
      <c r="D61" s="72">
        <v>15000</v>
      </c>
      <c r="E61" s="69">
        <v>29</v>
      </c>
      <c r="F61" s="72">
        <f aca="true" t="shared" si="13" ref="F61:F70">ROUND((E61-1)*G61+G62,2)</f>
        <v>36479.19</v>
      </c>
      <c r="G61" s="65">
        <f aca="true" t="shared" si="14" ref="G61:G71">SUM(B61*2.42%/366)</f>
        <v>1257.9371584699454</v>
      </c>
    </row>
    <row r="62" spans="1:7" s="55" customFormat="1" ht="14.25" hidden="1" outlineLevel="1">
      <c r="A62" s="57" t="s">
        <v>60</v>
      </c>
      <c r="B62" s="72">
        <f aca="true" t="shared" si="15" ref="B62:B67">B61-D61</f>
        <v>19010000</v>
      </c>
      <c r="C62" s="62">
        <f t="shared" si="0"/>
        <v>0.0162</v>
      </c>
      <c r="D62" s="72">
        <v>15000</v>
      </c>
      <c r="E62" s="73">
        <v>31</v>
      </c>
      <c r="F62" s="72">
        <f t="shared" si="13"/>
        <v>38964.31</v>
      </c>
      <c r="G62" s="65">
        <f t="shared" si="14"/>
        <v>1256.9453551912568</v>
      </c>
    </row>
    <row r="63" spans="1:7" s="55" customFormat="1" ht="14.25" hidden="1" outlineLevel="1">
      <c r="A63" s="56" t="s">
        <v>61</v>
      </c>
      <c r="B63" s="72">
        <f t="shared" si="15"/>
        <v>18995000</v>
      </c>
      <c r="C63" s="62">
        <f t="shared" si="0"/>
        <v>0.0162</v>
      </c>
      <c r="D63" s="72">
        <v>15000</v>
      </c>
      <c r="E63" s="73">
        <v>30</v>
      </c>
      <c r="F63" s="72">
        <f t="shared" si="13"/>
        <v>37677.61</v>
      </c>
      <c r="G63" s="65">
        <f t="shared" si="14"/>
        <v>1255.9535519125684</v>
      </c>
    </row>
    <row r="64" spans="1:7" s="55" customFormat="1" ht="14.25" hidden="1" outlineLevel="1">
      <c r="A64" s="56" t="s">
        <v>62</v>
      </c>
      <c r="B64" s="72">
        <f t="shared" si="15"/>
        <v>18980000</v>
      </c>
      <c r="C64" s="62">
        <f t="shared" si="0"/>
        <v>0.0162</v>
      </c>
      <c r="D64" s="72">
        <v>15000</v>
      </c>
      <c r="E64" s="73">
        <v>31</v>
      </c>
      <c r="F64" s="72">
        <f t="shared" si="13"/>
        <v>38902.82</v>
      </c>
      <c r="G64" s="65">
        <f t="shared" si="14"/>
        <v>1254.9617486338798</v>
      </c>
    </row>
    <row r="65" spans="1:7" s="55" customFormat="1" ht="14.25" hidden="1" outlineLevel="1">
      <c r="A65" s="56" t="s">
        <v>63</v>
      </c>
      <c r="B65" s="72">
        <f t="shared" si="15"/>
        <v>18965000</v>
      </c>
      <c r="C65" s="62">
        <f t="shared" si="0"/>
        <v>0.0162</v>
      </c>
      <c r="D65" s="72">
        <v>15000</v>
      </c>
      <c r="E65" s="73">
        <v>30</v>
      </c>
      <c r="F65" s="72">
        <f t="shared" si="13"/>
        <v>37618.11</v>
      </c>
      <c r="G65" s="65">
        <f t="shared" si="14"/>
        <v>1253.9699453551912</v>
      </c>
    </row>
    <row r="66" spans="1:7" s="55" customFormat="1" ht="14.25" hidden="1" outlineLevel="1">
      <c r="A66" s="56" t="s">
        <v>64</v>
      </c>
      <c r="B66" s="72">
        <f t="shared" si="15"/>
        <v>18950000</v>
      </c>
      <c r="C66" s="62">
        <f t="shared" si="0"/>
        <v>0.0162</v>
      </c>
      <c r="D66" s="72">
        <v>15000</v>
      </c>
      <c r="E66" s="73">
        <v>31</v>
      </c>
      <c r="F66" s="72">
        <f t="shared" si="13"/>
        <v>38841.33</v>
      </c>
      <c r="G66" s="65">
        <f t="shared" si="14"/>
        <v>1252.9781420765028</v>
      </c>
    </row>
    <row r="67" spans="1:7" s="55" customFormat="1" ht="14.25" hidden="1" outlineLevel="1">
      <c r="A67" s="57" t="s">
        <v>65</v>
      </c>
      <c r="B67" s="72">
        <f t="shared" si="15"/>
        <v>18935000</v>
      </c>
      <c r="C67" s="62">
        <f t="shared" si="0"/>
        <v>0.0162</v>
      </c>
      <c r="D67" s="72">
        <v>15000</v>
      </c>
      <c r="E67" s="73">
        <v>31</v>
      </c>
      <c r="F67" s="72">
        <f t="shared" si="13"/>
        <v>38810.58</v>
      </c>
      <c r="G67" s="65">
        <f t="shared" si="14"/>
        <v>1251.9863387978141</v>
      </c>
    </row>
    <row r="68" spans="1:7" s="55" customFormat="1" ht="14.25" hidden="1" outlineLevel="1">
      <c r="A68" s="56" t="s">
        <v>66</v>
      </c>
      <c r="B68" s="72">
        <f aca="true" t="shared" si="16" ref="B68:B73">B67-D67</f>
        <v>18920000</v>
      </c>
      <c r="C68" s="62">
        <f t="shared" si="0"/>
        <v>0.0162</v>
      </c>
      <c r="D68" s="72">
        <v>15000</v>
      </c>
      <c r="E68" s="73">
        <v>30</v>
      </c>
      <c r="F68" s="72">
        <f t="shared" si="13"/>
        <v>37528.84</v>
      </c>
      <c r="G68" s="65">
        <f t="shared" si="14"/>
        <v>1250.9945355191257</v>
      </c>
    </row>
    <row r="69" spans="1:7" s="55" customFormat="1" ht="14.25" hidden="1" outlineLevel="1">
      <c r="A69" s="56" t="s">
        <v>67</v>
      </c>
      <c r="B69" s="72">
        <f t="shared" si="16"/>
        <v>18905000</v>
      </c>
      <c r="C69" s="62">
        <f t="shared" si="0"/>
        <v>0.0162</v>
      </c>
      <c r="D69" s="72">
        <v>15000</v>
      </c>
      <c r="E69" s="73">
        <v>31</v>
      </c>
      <c r="F69" s="72">
        <f t="shared" si="13"/>
        <v>38749.09</v>
      </c>
      <c r="G69" s="65">
        <f t="shared" si="14"/>
        <v>1250.0027322404371</v>
      </c>
    </row>
    <row r="70" spans="1:7" s="55" customFormat="1" ht="14.25" hidden="1" outlineLevel="1">
      <c r="A70" s="56" t="s">
        <v>68</v>
      </c>
      <c r="B70" s="72">
        <f t="shared" si="16"/>
        <v>18890000</v>
      </c>
      <c r="C70" s="62">
        <f t="shared" si="0"/>
        <v>0.0162</v>
      </c>
      <c r="D70" s="72">
        <v>15000</v>
      </c>
      <c r="E70" s="73">
        <v>30</v>
      </c>
      <c r="F70" s="72">
        <f t="shared" si="13"/>
        <v>37469.34</v>
      </c>
      <c r="G70" s="65">
        <f t="shared" si="14"/>
        <v>1249.0109289617487</v>
      </c>
    </row>
    <row r="71" spans="1:7" s="55" customFormat="1" ht="14.25" hidden="1" outlineLevel="1">
      <c r="A71" s="56" t="s">
        <v>69</v>
      </c>
      <c r="B71" s="72">
        <f t="shared" si="16"/>
        <v>18875000</v>
      </c>
      <c r="C71" s="62">
        <f t="shared" si="0"/>
        <v>0.0162</v>
      </c>
      <c r="D71" s="72">
        <v>15000</v>
      </c>
      <c r="E71" s="73">
        <v>31</v>
      </c>
      <c r="F71" s="72">
        <f>ROUND((E71-1)*G71+G72,2)</f>
        <v>38691.02</v>
      </c>
      <c r="G71" s="65">
        <f t="shared" si="14"/>
        <v>1248.01912568306</v>
      </c>
    </row>
    <row r="72" spans="1:7" s="55" customFormat="1" ht="14.25" hidden="1" outlineLevel="1">
      <c r="A72" s="56" t="s">
        <v>70</v>
      </c>
      <c r="B72" s="64">
        <f t="shared" si="16"/>
        <v>18860000</v>
      </c>
      <c r="C72" s="62">
        <f t="shared" si="0"/>
        <v>0.0162</v>
      </c>
      <c r="D72" s="64">
        <v>55000</v>
      </c>
      <c r="E72" s="68">
        <v>31</v>
      </c>
      <c r="F72" s="64">
        <f>ROUND((E72-1)*G72+G73,2)</f>
        <v>38760.11</v>
      </c>
      <c r="G72" s="65">
        <f>SUM(B72*2.42%/365)</f>
        <v>1250.4438356164383</v>
      </c>
    </row>
    <row r="73" spans="1:7" s="55" customFormat="1" ht="14.25" hidden="1" outlineLevel="1">
      <c r="A73" s="56" t="s">
        <v>71</v>
      </c>
      <c r="B73" s="64">
        <f t="shared" si="16"/>
        <v>18805000</v>
      </c>
      <c r="C73" s="62">
        <f t="shared" si="0"/>
        <v>0.0162</v>
      </c>
      <c r="D73" s="64">
        <v>55000</v>
      </c>
      <c r="E73" s="69">
        <v>28</v>
      </c>
      <c r="F73" s="64">
        <f aca="true" t="shared" si="17" ref="F73:F82">ROUND((E73-1)*G73+G74,2)</f>
        <v>34906.68</v>
      </c>
      <c r="G73" s="65">
        <f aca="true" t="shared" si="18" ref="G73:G83">SUM(B73*2.42%/365)</f>
        <v>1246.7972602739726</v>
      </c>
    </row>
    <row r="74" spans="1:7" s="55" customFormat="1" ht="14.25" hidden="1" outlineLevel="1">
      <c r="A74" s="57" t="s">
        <v>72</v>
      </c>
      <c r="B74" s="64">
        <f aca="true" t="shared" si="19" ref="B74:B79">B73-D73</f>
        <v>18750000</v>
      </c>
      <c r="C74" s="62">
        <f t="shared" si="0"/>
        <v>0.0162</v>
      </c>
      <c r="D74" s="64">
        <v>55000</v>
      </c>
      <c r="E74" s="68">
        <v>31</v>
      </c>
      <c r="F74" s="64">
        <f t="shared" si="17"/>
        <v>38534.02</v>
      </c>
      <c r="G74" s="65">
        <f t="shared" si="18"/>
        <v>1243.150684931507</v>
      </c>
    </row>
    <row r="75" spans="1:7" s="55" customFormat="1" ht="14.25" hidden="1" outlineLevel="1">
      <c r="A75" s="56" t="s">
        <v>73</v>
      </c>
      <c r="B75" s="64">
        <f t="shared" si="19"/>
        <v>18695000</v>
      </c>
      <c r="C75" s="62">
        <f t="shared" si="0"/>
        <v>0.0162</v>
      </c>
      <c r="D75" s="64">
        <v>55000</v>
      </c>
      <c r="E75" s="68">
        <v>30</v>
      </c>
      <c r="F75" s="64">
        <f t="shared" si="17"/>
        <v>37181.48</v>
      </c>
      <c r="G75" s="65">
        <f t="shared" si="18"/>
        <v>1239.504109589041</v>
      </c>
    </row>
    <row r="76" spans="1:7" s="55" customFormat="1" ht="14.25" hidden="1" outlineLevel="1">
      <c r="A76" s="56" t="s">
        <v>74</v>
      </c>
      <c r="B76" s="64">
        <f t="shared" si="19"/>
        <v>18640000</v>
      </c>
      <c r="C76" s="62">
        <f t="shared" si="0"/>
        <v>0.0162</v>
      </c>
      <c r="D76" s="64">
        <v>55000</v>
      </c>
      <c r="E76" s="68">
        <v>31</v>
      </c>
      <c r="F76" s="64">
        <f t="shared" si="17"/>
        <v>38307.94</v>
      </c>
      <c r="G76" s="65">
        <f t="shared" si="18"/>
        <v>1235.8575342465754</v>
      </c>
    </row>
    <row r="77" spans="1:7" s="55" customFormat="1" ht="14.25" hidden="1" outlineLevel="1">
      <c r="A77" s="56" t="s">
        <v>75</v>
      </c>
      <c r="B77" s="64">
        <f t="shared" si="19"/>
        <v>18585000</v>
      </c>
      <c r="C77" s="62">
        <f t="shared" si="0"/>
        <v>0.0162</v>
      </c>
      <c r="D77" s="64">
        <v>55000</v>
      </c>
      <c r="E77" s="68">
        <v>30</v>
      </c>
      <c r="F77" s="64">
        <f t="shared" si="17"/>
        <v>36962.68</v>
      </c>
      <c r="G77" s="65">
        <f t="shared" si="18"/>
        <v>1232.2109589041097</v>
      </c>
    </row>
    <row r="78" spans="1:7" s="55" customFormat="1" ht="14.25" hidden="1" outlineLevel="1">
      <c r="A78" s="56" t="s">
        <v>76</v>
      </c>
      <c r="B78" s="64">
        <f t="shared" si="19"/>
        <v>18530000</v>
      </c>
      <c r="C78" s="62">
        <f t="shared" si="0"/>
        <v>0.0162</v>
      </c>
      <c r="D78" s="64">
        <v>55000</v>
      </c>
      <c r="E78" s="68">
        <v>31</v>
      </c>
      <c r="F78" s="64">
        <f t="shared" si="17"/>
        <v>38081.85</v>
      </c>
      <c r="G78" s="65">
        <f t="shared" si="18"/>
        <v>1228.5643835616438</v>
      </c>
    </row>
    <row r="79" spans="1:7" s="55" customFormat="1" ht="14.25" hidden="1" outlineLevel="1">
      <c r="A79" s="57" t="s">
        <v>77</v>
      </c>
      <c r="B79" s="64">
        <f t="shared" si="19"/>
        <v>18475000</v>
      </c>
      <c r="C79" s="62">
        <f t="shared" si="0"/>
        <v>0.0162</v>
      </c>
      <c r="D79" s="64">
        <v>55000</v>
      </c>
      <c r="E79" s="68">
        <v>31</v>
      </c>
      <c r="F79" s="64">
        <f t="shared" si="17"/>
        <v>37968.81</v>
      </c>
      <c r="G79" s="65">
        <f t="shared" si="18"/>
        <v>1224.9178082191781</v>
      </c>
    </row>
    <row r="80" spans="1:7" s="55" customFormat="1" ht="14.25" hidden="1" outlineLevel="1">
      <c r="A80" s="56" t="s">
        <v>78</v>
      </c>
      <c r="B80" s="64">
        <f aca="true" t="shared" si="20" ref="B80:B85">B79-D79</f>
        <v>18420000</v>
      </c>
      <c r="C80" s="62">
        <f t="shared" si="0"/>
        <v>0.0162</v>
      </c>
      <c r="D80" s="64">
        <v>55000</v>
      </c>
      <c r="E80" s="68">
        <v>30</v>
      </c>
      <c r="F80" s="64">
        <f t="shared" si="17"/>
        <v>36634.49</v>
      </c>
      <c r="G80" s="65">
        <f t="shared" si="18"/>
        <v>1221.2712328767122</v>
      </c>
    </row>
    <row r="81" spans="1:7" s="55" customFormat="1" ht="14.25" hidden="1" outlineLevel="1">
      <c r="A81" s="56" t="s">
        <v>79</v>
      </c>
      <c r="B81" s="64">
        <f t="shared" si="20"/>
        <v>18365000</v>
      </c>
      <c r="C81" s="62">
        <f t="shared" si="0"/>
        <v>0.0162</v>
      </c>
      <c r="D81" s="64">
        <v>55000</v>
      </c>
      <c r="E81" s="68">
        <v>31</v>
      </c>
      <c r="F81" s="64">
        <f t="shared" si="17"/>
        <v>37742.72</v>
      </c>
      <c r="G81" s="65">
        <f t="shared" si="18"/>
        <v>1217.6246575342466</v>
      </c>
    </row>
    <row r="82" spans="1:7" s="55" customFormat="1" ht="14.25" hidden="1" outlineLevel="1">
      <c r="A82" s="56" t="s">
        <v>80</v>
      </c>
      <c r="B82" s="64">
        <f t="shared" si="20"/>
        <v>18310000</v>
      </c>
      <c r="C82" s="62">
        <f t="shared" si="0"/>
        <v>0.0162</v>
      </c>
      <c r="D82" s="64">
        <v>55000</v>
      </c>
      <c r="E82" s="68">
        <v>30</v>
      </c>
      <c r="F82" s="64">
        <f t="shared" si="17"/>
        <v>36415.7</v>
      </c>
      <c r="G82" s="65">
        <f t="shared" si="18"/>
        <v>1213.978082191781</v>
      </c>
    </row>
    <row r="83" spans="1:7" s="55" customFormat="1" ht="14.25" hidden="1" outlineLevel="1">
      <c r="A83" s="56" t="s">
        <v>81</v>
      </c>
      <c r="B83" s="64">
        <f t="shared" si="20"/>
        <v>18255000</v>
      </c>
      <c r="C83" s="62">
        <f t="shared" si="0"/>
        <v>0.0162</v>
      </c>
      <c r="D83" s="64">
        <v>55000</v>
      </c>
      <c r="E83" s="68">
        <v>31</v>
      </c>
      <c r="F83" s="64">
        <f>ROUND((E83-1)*G83+G84,2)</f>
        <v>37516.63</v>
      </c>
      <c r="G83" s="65">
        <f t="shared" si="18"/>
        <v>1210.331506849315</v>
      </c>
    </row>
    <row r="84" spans="1:7" s="55" customFormat="1" ht="14.25" hidden="1" outlineLevel="1">
      <c r="A84" s="56" t="s">
        <v>82</v>
      </c>
      <c r="B84" s="64">
        <f t="shared" si="20"/>
        <v>18200000</v>
      </c>
      <c r="C84" s="62">
        <f t="shared" si="0"/>
        <v>0.0162</v>
      </c>
      <c r="D84" s="64">
        <v>80000</v>
      </c>
      <c r="E84" s="68">
        <v>31</v>
      </c>
      <c r="F84" s="64">
        <f>ROUND((E84-1)*G84+G85,2)</f>
        <v>37401.93</v>
      </c>
      <c r="G84" s="65">
        <f>SUM(B84*2.42%/365)</f>
        <v>1206.6849315068494</v>
      </c>
    </row>
    <row r="85" spans="1:7" s="55" customFormat="1" ht="14.25" hidden="1" outlineLevel="1">
      <c r="A85" s="56" t="s">
        <v>83</v>
      </c>
      <c r="B85" s="64">
        <f t="shared" si="20"/>
        <v>18120000</v>
      </c>
      <c r="C85" s="62">
        <f aca="true" t="shared" si="21" ref="C85:C148">$E$10+$E$11</f>
        <v>0.0162</v>
      </c>
      <c r="D85" s="64">
        <v>80000</v>
      </c>
      <c r="E85" s="69">
        <v>28</v>
      </c>
      <c r="F85" s="64">
        <f aca="true" t="shared" si="22" ref="F85:F94">ROUND((E85-1)*G85+G86,2)</f>
        <v>33633.36</v>
      </c>
      <c r="G85" s="65">
        <f aca="true" t="shared" si="23" ref="G85:G95">SUM(B85*2.42%/365)</f>
        <v>1201.3808219178081</v>
      </c>
    </row>
    <row r="86" spans="1:7" s="55" customFormat="1" ht="14.25" hidden="1" outlineLevel="1">
      <c r="A86" s="57" t="s">
        <v>84</v>
      </c>
      <c r="B86" s="64">
        <f aca="true" t="shared" si="24" ref="B86:B91">B85-D85</f>
        <v>18040000</v>
      </c>
      <c r="C86" s="62">
        <f t="shared" si="21"/>
        <v>0.0162</v>
      </c>
      <c r="D86" s="64">
        <v>80000</v>
      </c>
      <c r="E86" s="68">
        <v>31</v>
      </c>
      <c r="F86" s="64">
        <f t="shared" si="22"/>
        <v>37073.07</v>
      </c>
      <c r="G86" s="65">
        <f t="shared" si="23"/>
        <v>1196.0767123287671</v>
      </c>
    </row>
    <row r="87" spans="1:7" s="55" customFormat="1" ht="14.25" hidden="1" outlineLevel="1">
      <c r="A87" s="56" t="s">
        <v>85</v>
      </c>
      <c r="B87" s="64">
        <f t="shared" si="24"/>
        <v>17960000</v>
      </c>
      <c r="C87" s="62">
        <f t="shared" si="21"/>
        <v>0.0162</v>
      </c>
      <c r="D87" s="64">
        <v>80000</v>
      </c>
      <c r="E87" s="68">
        <v>30</v>
      </c>
      <c r="F87" s="64">
        <f t="shared" si="22"/>
        <v>35717.87</v>
      </c>
      <c r="G87" s="65">
        <f t="shared" si="23"/>
        <v>1190.772602739726</v>
      </c>
    </row>
    <row r="88" spans="1:7" s="55" customFormat="1" ht="14.25" hidden="1" outlineLevel="1">
      <c r="A88" s="56" t="s">
        <v>86</v>
      </c>
      <c r="B88" s="64">
        <f t="shared" si="24"/>
        <v>17880000</v>
      </c>
      <c r="C88" s="62">
        <f t="shared" si="21"/>
        <v>0.0162</v>
      </c>
      <c r="D88" s="64">
        <v>80000</v>
      </c>
      <c r="E88" s="68">
        <v>31</v>
      </c>
      <c r="F88" s="64">
        <f t="shared" si="22"/>
        <v>36744.22</v>
      </c>
      <c r="G88" s="65">
        <f t="shared" si="23"/>
        <v>1185.468493150685</v>
      </c>
    </row>
    <row r="89" spans="1:7" s="55" customFormat="1" ht="14.25" hidden="1" outlineLevel="1">
      <c r="A89" s="56" t="s">
        <v>87</v>
      </c>
      <c r="B89" s="64">
        <f t="shared" si="24"/>
        <v>17800000</v>
      </c>
      <c r="C89" s="62">
        <f t="shared" si="21"/>
        <v>0.0162</v>
      </c>
      <c r="D89" s="64">
        <v>80000</v>
      </c>
      <c r="E89" s="68">
        <v>30</v>
      </c>
      <c r="F89" s="64">
        <f t="shared" si="22"/>
        <v>35399.63</v>
      </c>
      <c r="G89" s="65">
        <f t="shared" si="23"/>
        <v>1180.164383561644</v>
      </c>
    </row>
    <row r="90" spans="1:7" s="55" customFormat="1" ht="14.25" hidden="1" outlineLevel="1">
      <c r="A90" s="56" t="s">
        <v>88</v>
      </c>
      <c r="B90" s="64">
        <f t="shared" si="24"/>
        <v>17720000</v>
      </c>
      <c r="C90" s="62">
        <f t="shared" si="21"/>
        <v>0.0162</v>
      </c>
      <c r="D90" s="64">
        <v>80000</v>
      </c>
      <c r="E90" s="68">
        <v>31</v>
      </c>
      <c r="F90" s="64">
        <f t="shared" si="22"/>
        <v>36415.36</v>
      </c>
      <c r="G90" s="65">
        <f t="shared" si="23"/>
        <v>1174.8602739726027</v>
      </c>
    </row>
    <row r="91" spans="1:7" s="55" customFormat="1" ht="14.25" hidden="1" outlineLevel="1">
      <c r="A91" s="57" t="s">
        <v>89</v>
      </c>
      <c r="B91" s="64">
        <f t="shared" si="24"/>
        <v>17640000</v>
      </c>
      <c r="C91" s="62">
        <f t="shared" si="21"/>
        <v>0.0162</v>
      </c>
      <c r="D91" s="64">
        <v>80000</v>
      </c>
      <c r="E91" s="68">
        <v>31</v>
      </c>
      <c r="F91" s="64">
        <f t="shared" si="22"/>
        <v>36250.94</v>
      </c>
      <c r="G91" s="65">
        <f t="shared" si="23"/>
        <v>1169.5561643835617</v>
      </c>
    </row>
    <row r="92" spans="1:7" s="55" customFormat="1" ht="14.25" hidden="1" outlineLevel="1">
      <c r="A92" s="56" t="s">
        <v>90</v>
      </c>
      <c r="B92" s="64">
        <f aca="true" t="shared" si="25" ref="B92:B97">B91-D91</f>
        <v>17560000</v>
      </c>
      <c r="C92" s="62">
        <f t="shared" si="21"/>
        <v>0.0162</v>
      </c>
      <c r="D92" s="64">
        <v>80000</v>
      </c>
      <c r="E92" s="68">
        <v>30</v>
      </c>
      <c r="F92" s="64">
        <f t="shared" si="22"/>
        <v>34922.26</v>
      </c>
      <c r="G92" s="65">
        <f t="shared" si="23"/>
        <v>1164.2520547945205</v>
      </c>
    </row>
    <row r="93" spans="1:7" s="55" customFormat="1" ht="14.25" hidden="1" outlineLevel="1">
      <c r="A93" s="56" t="s">
        <v>91</v>
      </c>
      <c r="B93" s="64">
        <f t="shared" si="25"/>
        <v>17480000</v>
      </c>
      <c r="C93" s="62">
        <f t="shared" si="21"/>
        <v>0.0162</v>
      </c>
      <c r="D93" s="64">
        <v>80000</v>
      </c>
      <c r="E93" s="68">
        <v>31</v>
      </c>
      <c r="F93" s="64">
        <f t="shared" si="22"/>
        <v>35922.08</v>
      </c>
      <c r="G93" s="65">
        <f t="shared" si="23"/>
        <v>1158.9479452054795</v>
      </c>
    </row>
    <row r="94" spans="1:7" s="55" customFormat="1" ht="14.25" hidden="1" outlineLevel="1">
      <c r="A94" s="56" t="s">
        <v>92</v>
      </c>
      <c r="B94" s="64">
        <f t="shared" si="25"/>
        <v>17400000</v>
      </c>
      <c r="C94" s="62">
        <f t="shared" si="21"/>
        <v>0.0162</v>
      </c>
      <c r="D94" s="64">
        <v>80000</v>
      </c>
      <c r="E94" s="68">
        <v>30</v>
      </c>
      <c r="F94" s="64">
        <f t="shared" si="22"/>
        <v>34604.01</v>
      </c>
      <c r="G94" s="65">
        <f t="shared" si="23"/>
        <v>1153.6438356164383</v>
      </c>
    </row>
    <row r="95" spans="1:7" s="55" customFormat="1" ht="14.25" hidden="1" outlineLevel="1">
      <c r="A95" s="56" t="s">
        <v>93</v>
      </c>
      <c r="B95" s="64">
        <f t="shared" si="25"/>
        <v>17320000</v>
      </c>
      <c r="C95" s="62">
        <f t="shared" si="21"/>
        <v>0.0162</v>
      </c>
      <c r="D95" s="64">
        <v>80000</v>
      </c>
      <c r="E95" s="68">
        <v>31</v>
      </c>
      <c r="F95" s="64">
        <f>ROUND((E95-1)*G95+G96,2)</f>
        <v>35593.23</v>
      </c>
      <c r="G95" s="65">
        <f t="shared" si="23"/>
        <v>1148.3397260273973</v>
      </c>
    </row>
    <row r="96" spans="1:7" s="55" customFormat="1" ht="14.25" hidden="1" outlineLevel="1">
      <c r="A96" s="56" t="s">
        <v>94</v>
      </c>
      <c r="B96" s="64">
        <f t="shared" si="25"/>
        <v>17240000</v>
      </c>
      <c r="C96" s="62">
        <f t="shared" si="21"/>
        <v>0.0162</v>
      </c>
      <c r="D96" s="64">
        <v>170000</v>
      </c>
      <c r="E96" s="68">
        <v>31</v>
      </c>
      <c r="F96" s="64">
        <f>ROUND((E96-1)*G96+G97,2)</f>
        <v>35422.83</v>
      </c>
      <c r="G96" s="65">
        <f>SUM(B96*2.42%/365)</f>
        <v>1143.035616438356</v>
      </c>
    </row>
    <row r="97" spans="1:7" s="55" customFormat="1" ht="14.25" hidden="1" outlineLevel="1">
      <c r="A97" s="56" t="s">
        <v>95</v>
      </c>
      <c r="B97" s="64">
        <f t="shared" si="25"/>
        <v>17070000</v>
      </c>
      <c r="C97" s="62">
        <f t="shared" si="21"/>
        <v>0.0162</v>
      </c>
      <c r="D97" s="64">
        <v>170000</v>
      </c>
      <c r="E97" s="69">
        <v>28</v>
      </c>
      <c r="F97" s="64">
        <f aca="true" t="shared" si="26" ref="F97:F106">ROUND((E97-1)*G97+G98,2)</f>
        <v>31678.13</v>
      </c>
      <c r="G97" s="65">
        <f aca="true" t="shared" si="27" ref="G97:G107">SUM(B97*2.42%/365)</f>
        <v>1131.7643835616439</v>
      </c>
    </row>
    <row r="98" spans="1:7" s="55" customFormat="1" ht="14.25" hidden="1" outlineLevel="1">
      <c r="A98" s="57" t="s">
        <v>96</v>
      </c>
      <c r="B98" s="64">
        <f aca="true" t="shared" si="28" ref="B98:B103">B97-D97</f>
        <v>16900000</v>
      </c>
      <c r="C98" s="62">
        <f t="shared" si="21"/>
        <v>0.0162</v>
      </c>
      <c r="D98" s="64">
        <v>170000</v>
      </c>
      <c r="E98" s="68">
        <v>31</v>
      </c>
      <c r="F98" s="64">
        <f t="shared" si="26"/>
        <v>34724.02</v>
      </c>
      <c r="G98" s="65">
        <f t="shared" si="27"/>
        <v>1120.4931506849316</v>
      </c>
    </row>
    <row r="99" spans="1:7" s="55" customFormat="1" ht="14.25" hidden="1" outlineLevel="1">
      <c r="A99" s="56" t="s">
        <v>97</v>
      </c>
      <c r="B99" s="64">
        <f t="shared" si="28"/>
        <v>16730000</v>
      </c>
      <c r="C99" s="62">
        <f t="shared" si="21"/>
        <v>0.0162</v>
      </c>
      <c r="D99" s="64">
        <v>170000</v>
      </c>
      <c r="E99" s="68">
        <v>30</v>
      </c>
      <c r="F99" s="64">
        <f t="shared" si="26"/>
        <v>33265.39</v>
      </c>
      <c r="G99" s="65">
        <f t="shared" si="27"/>
        <v>1109.2219178082191</v>
      </c>
    </row>
    <row r="100" spans="1:7" s="55" customFormat="1" ht="14.25" hidden="1" outlineLevel="1">
      <c r="A100" s="56" t="s">
        <v>98</v>
      </c>
      <c r="B100" s="64">
        <f t="shared" si="28"/>
        <v>16560000</v>
      </c>
      <c r="C100" s="62">
        <f t="shared" si="21"/>
        <v>0.0162</v>
      </c>
      <c r="D100" s="64">
        <v>170000</v>
      </c>
      <c r="E100" s="68">
        <v>31</v>
      </c>
      <c r="F100" s="64">
        <f t="shared" si="26"/>
        <v>34025.2</v>
      </c>
      <c r="G100" s="65">
        <f t="shared" si="27"/>
        <v>1097.9506849315069</v>
      </c>
    </row>
    <row r="101" spans="1:7" s="55" customFormat="1" ht="14.25" hidden="1" outlineLevel="1">
      <c r="A101" s="56" t="s">
        <v>99</v>
      </c>
      <c r="B101" s="64">
        <f t="shared" si="28"/>
        <v>16390000</v>
      </c>
      <c r="C101" s="62">
        <f t="shared" si="21"/>
        <v>0.0162</v>
      </c>
      <c r="D101" s="64">
        <v>170000</v>
      </c>
      <c r="E101" s="68">
        <v>30</v>
      </c>
      <c r="F101" s="64">
        <f t="shared" si="26"/>
        <v>32589.11</v>
      </c>
      <c r="G101" s="65">
        <f t="shared" si="27"/>
        <v>1086.6794520547944</v>
      </c>
    </row>
    <row r="102" spans="1:7" s="55" customFormat="1" ht="14.25" hidden="1" outlineLevel="1">
      <c r="A102" s="56" t="s">
        <v>100</v>
      </c>
      <c r="B102" s="64">
        <f t="shared" si="28"/>
        <v>16220000</v>
      </c>
      <c r="C102" s="62">
        <f t="shared" si="21"/>
        <v>0.0162</v>
      </c>
      <c r="D102" s="64">
        <v>170000</v>
      </c>
      <c r="E102" s="68">
        <v>31</v>
      </c>
      <c r="F102" s="64">
        <f t="shared" si="26"/>
        <v>33326.38</v>
      </c>
      <c r="G102" s="65">
        <f t="shared" si="27"/>
        <v>1075.4082191780822</v>
      </c>
    </row>
    <row r="103" spans="1:7" s="55" customFormat="1" ht="14.25" hidden="1" outlineLevel="1">
      <c r="A103" s="57" t="s">
        <v>101</v>
      </c>
      <c r="B103" s="64">
        <f t="shared" si="28"/>
        <v>16050000</v>
      </c>
      <c r="C103" s="62">
        <f t="shared" si="21"/>
        <v>0.0162</v>
      </c>
      <c r="D103" s="64">
        <v>170000</v>
      </c>
      <c r="E103" s="68">
        <v>31</v>
      </c>
      <c r="F103" s="64">
        <f t="shared" si="26"/>
        <v>32976.98</v>
      </c>
      <c r="G103" s="65">
        <f t="shared" si="27"/>
        <v>1064.13698630137</v>
      </c>
    </row>
    <row r="104" spans="1:7" s="55" customFormat="1" ht="14.25" hidden="1" outlineLevel="1">
      <c r="A104" s="56" t="s">
        <v>102</v>
      </c>
      <c r="B104" s="64">
        <f aca="true" t="shared" si="29" ref="B104:B109">B103-D103</f>
        <v>15880000</v>
      </c>
      <c r="C104" s="62">
        <f t="shared" si="21"/>
        <v>0.0162</v>
      </c>
      <c r="D104" s="64">
        <v>170000</v>
      </c>
      <c r="E104" s="68">
        <v>30</v>
      </c>
      <c r="F104" s="64">
        <f t="shared" si="26"/>
        <v>31574.7</v>
      </c>
      <c r="G104" s="65">
        <f t="shared" si="27"/>
        <v>1052.8657534246574</v>
      </c>
    </row>
    <row r="105" spans="1:7" s="55" customFormat="1" ht="14.25" hidden="1" outlineLevel="1">
      <c r="A105" s="56" t="s">
        <v>103</v>
      </c>
      <c r="B105" s="64">
        <f t="shared" si="29"/>
        <v>15710000</v>
      </c>
      <c r="C105" s="62">
        <f t="shared" si="21"/>
        <v>0.0162</v>
      </c>
      <c r="D105" s="64">
        <v>170000</v>
      </c>
      <c r="E105" s="68">
        <v>31</v>
      </c>
      <c r="F105" s="64">
        <f t="shared" si="26"/>
        <v>32278.16</v>
      </c>
      <c r="G105" s="65">
        <f t="shared" si="27"/>
        <v>1041.5945205479452</v>
      </c>
    </row>
    <row r="106" spans="1:7" s="55" customFormat="1" ht="14.25" hidden="1" outlineLevel="1">
      <c r="A106" s="56" t="s">
        <v>104</v>
      </c>
      <c r="B106" s="64">
        <f t="shared" si="29"/>
        <v>15540000</v>
      </c>
      <c r="C106" s="62">
        <f t="shared" si="21"/>
        <v>0.0162</v>
      </c>
      <c r="D106" s="64">
        <v>170000</v>
      </c>
      <c r="E106" s="68">
        <v>30</v>
      </c>
      <c r="F106" s="64">
        <f t="shared" si="26"/>
        <v>30898.43</v>
      </c>
      <c r="G106" s="65">
        <f t="shared" si="27"/>
        <v>1030.323287671233</v>
      </c>
    </row>
    <row r="107" spans="1:7" s="55" customFormat="1" ht="14.25" hidden="1" outlineLevel="1">
      <c r="A107" s="56" t="s">
        <v>105</v>
      </c>
      <c r="B107" s="64">
        <f t="shared" si="29"/>
        <v>15370000</v>
      </c>
      <c r="C107" s="62">
        <f t="shared" si="21"/>
        <v>0.0162</v>
      </c>
      <c r="D107" s="64">
        <v>170000</v>
      </c>
      <c r="E107" s="68">
        <v>31</v>
      </c>
      <c r="F107" s="64">
        <f>ROUND((E107-1)*G107+G108,2)</f>
        <v>31576.59</v>
      </c>
      <c r="G107" s="65">
        <f t="shared" si="27"/>
        <v>1019.0520547945206</v>
      </c>
    </row>
    <row r="108" spans="1:7" s="55" customFormat="1" ht="14.25" hidden="1" outlineLevel="1">
      <c r="A108" s="56" t="s">
        <v>106</v>
      </c>
      <c r="B108" s="64">
        <f t="shared" si="29"/>
        <v>15200000</v>
      </c>
      <c r="C108" s="62">
        <f t="shared" si="21"/>
        <v>0.0162</v>
      </c>
      <c r="D108" s="64">
        <v>180000</v>
      </c>
      <c r="E108" s="68">
        <v>31</v>
      </c>
      <c r="F108" s="64">
        <f>ROUND((E108-1)*G108+G109,2)</f>
        <v>31143.95</v>
      </c>
      <c r="G108" s="65">
        <f>SUM(B108*2.42%/366)</f>
        <v>1005.0273224043716</v>
      </c>
    </row>
    <row r="109" spans="1:7" s="55" customFormat="1" ht="14.25" hidden="1" outlineLevel="1">
      <c r="A109" s="56" t="s">
        <v>107</v>
      </c>
      <c r="B109" s="64">
        <f t="shared" si="29"/>
        <v>15020000</v>
      </c>
      <c r="C109" s="62">
        <f t="shared" si="21"/>
        <v>0.0162</v>
      </c>
      <c r="D109" s="64">
        <v>180000</v>
      </c>
      <c r="E109" s="69">
        <v>29</v>
      </c>
      <c r="F109" s="64">
        <f aca="true" t="shared" si="30" ref="F109:F118">ROUND((E109-1)*G109+G110,2)</f>
        <v>28788.74</v>
      </c>
      <c r="G109" s="65">
        <f aca="true" t="shared" si="31" ref="G109:G119">SUM(B109*2.42%/366)</f>
        <v>993.1256830601093</v>
      </c>
    </row>
    <row r="110" spans="1:7" s="55" customFormat="1" ht="14.25" hidden="1" outlineLevel="1">
      <c r="A110" s="57" t="s">
        <v>108</v>
      </c>
      <c r="B110" s="64">
        <f aca="true" t="shared" si="32" ref="B110:B115">B109-D109</f>
        <v>14840000</v>
      </c>
      <c r="C110" s="62">
        <f t="shared" si="21"/>
        <v>0.0162</v>
      </c>
      <c r="D110" s="64">
        <v>180000</v>
      </c>
      <c r="E110" s="68">
        <v>31</v>
      </c>
      <c r="F110" s="64">
        <f t="shared" si="30"/>
        <v>30406.04</v>
      </c>
      <c r="G110" s="65">
        <f t="shared" si="31"/>
        <v>981.224043715847</v>
      </c>
    </row>
    <row r="111" spans="1:7" s="55" customFormat="1" ht="14.25" hidden="1" outlineLevel="1">
      <c r="A111" s="56" t="s">
        <v>109</v>
      </c>
      <c r="B111" s="64">
        <f t="shared" si="32"/>
        <v>14660000</v>
      </c>
      <c r="C111" s="62">
        <f t="shared" si="21"/>
        <v>0.0162</v>
      </c>
      <c r="D111" s="64">
        <v>180000</v>
      </c>
      <c r="E111" s="68">
        <v>30</v>
      </c>
      <c r="F111" s="64">
        <f t="shared" si="30"/>
        <v>29067.77</v>
      </c>
      <c r="G111" s="65">
        <f t="shared" si="31"/>
        <v>969.3224043715848</v>
      </c>
    </row>
    <row r="112" spans="1:7" s="55" customFormat="1" ht="14.25" hidden="1" outlineLevel="1">
      <c r="A112" s="56" t="s">
        <v>110</v>
      </c>
      <c r="B112" s="64">
        <f t="shared" si="32"/>
        <v>14480000</v>
      </c>
      <c r="C112" s="62">
        <f t="shared" si="21"/>
        <v>0.0162</v>
      </c>
      <c r="D112" s="64">
        <v>180000</v>
      </c>
      <c r="E112" s="68">
        <v>31</v>
      </c>
      <c r="F112" s="64">
        <f t="shared" si="30"/>
        <v>29668.14</v>
      </c>
      <c r="G112" s="65">
        <f t="shared" si="31"/>
        <v>957.4207650273224</v>
      </c>
    </row>
    <row r="113" spans="1:7" s="55" customFormat="1" ht="14.25" hidden="1" outlineLevel="1">
      <c r="A113" s="56" t="s">
        <v>111</v>
      </c>
      <c r="B113" s="64">
        <f t="shared" si="32"/>
        <v>14300000</v>
      </c>
      <c r="C113" s="62">
        <f t="shared" si="21"/>
        <v>0.0162</v>
      </c>
      <c r="D113" s="64">
        <v>180000</v>
      </c>
      <c r="E113" s="68">
        <v>30</v>
      </c>
      <c r="F113" s="64">
        <f t="shared" si="30"/>
        <v>28353.67</v>
      </c>
      <c r="G113" s="65">
        <f t="shared" si="31"/>
        <v>945.5191256830601</v>
      </c>
    </row>
    <row r="114" spans="1:7" s="55" customFormat="1" ht="14.25" hidden="1" outlineLevel="1">
      <c r="A114" s="56" t="s">
        <v>112</v>
      </c>
      <c r="B114" s="64">
        <f t="shared" si="32"/>
        <v>14120000</v>
      </c>
      <c r="C114" s="62">
        <f t="shared" si="21"/>
        <v>0.0162</v>
      </c>
      <c r="D114" s="64">
        <v>180000</v>
      </c>
      <c r="E114" s="68">
        <v>31</v>
      </c>
      <c r="F114" s="64">
        <f t="shared" si="30"/>
        <v>28930.24</v>
      </c>
      <c r="G114" s="65">
        <f t="shared" si="31"/>
        <v>933.6174863387978</v>
      </c>
    </row>
    <row r="115" spans="1:7" s="55" customFormat="1" ht="14.25" hidden="1" outlineLevel="1">
      <c r="A115" s="57" t="s">
        <v>113</v>
      </c>
      <c r="B115" s="64">
        <f t="shared" si="32"/>
        <v>13940000</v>
      </c>
      <c r="C115" s="62">
        <f t="shared" si="21"/>
        <v>0.0162</v>
      </c>
      <c r="D115" s="64">
        <v>180000</v>
      </c>
      <c r="E115" s="68">
        <v>31</v>
      </c>
      <c r="F115" s="64">
        <f t="shared" si="30"/>
        <v>28561.29</v>
      </c>
      <c r="G115" s="65">
        <f t="shared" si="31"/>
        <v>921.7158469945355</v>
      </c>
    </row>
    <row r="116" spans="1:7" s="55" customFormat="1" ht="14.25" hidden="1" outlineLevel="1">
      <c r="A116" s="56" t="s">
        <v>114</v>
      </c>
      <c r="B116" s="64">
        <f aca="true" t="shared" si="33" ref="B116:B121">B115-D115</f>
        <v>13760000</v>
      </c>
      <c r="C116" s="62">
        <f t="shared" si="21"/>
        <v>0.0162</v>
      </c>
      <c r="D116" s="64">
        <v>180000</v>
      </c>
      <c r="E116" s="68">
        <v>30</v>
      </c>
      <c r="F116" s="64">
        <f t="shared" si="30"/>
        <v>27282.52</v>
      </c>
      <c r="G116" s="65">
        <f t="shared" si="31"/>
        <v>909.8142076502733</v>
      </c>
    </row>
    <row r="117" spans="1:7" s="55" customFormat="1" ht="14.25" hidden="1" outlineLevel="1">
      <c r="A117" s="56" t="s">
        <v>115</v>
      </c>
      <c r="B117" s="64">
        <f t="shared" si="33"/>
        <v>13580000</v>
      </c>
      <c r="C117" s="62">
        <f t="shared" si="21"/>
        <v>0.0162</v>
      </c>
      <c r="D117" s="64">
        <v>180000</v>
      </c>
      <c r="E117" s="68">
        <v>31</v>
      </c>
      <c r="F117" s="64">
        <f t="shared" si="30"/>
        <v>27823.39</v>
      </c>
      <c r="G117" s="65">
        <f t="shared" si="31"/>
        <v>897.9125683060109</v>
      </c>
    </row>
    <row r="118" spans="1:7" s="55" customFormat="1" ht="14.25" hidden="1" outlineLevel="1">
      <c r="A118" s="56" t="s">
        <v>116</v>
      </c>
      <c r="B118" s="64">
        <f t="shared" si="33"/>
        <v>13400000</v>
      </c>
      <c r="C118" s="62">
        <f t="shared" si="21"/>
        <v>0.0162</v>
      </c>
      <c r="D118" s="64">
        <v>180000</v>
      </c>
      <c r="E118" s="68">
        <v>30</v>
      </c>
      <c r="F118" s="64">
        <f t="shared" si="30"/>
        <v>26568.43</v>
      </c>
      <c r="G118" s="65">
        <f t="shared" si="31"/>
        <v>886.0109289617486</v>
      </c>
    </row>
    <row r="119" spans="1:7" s="55" customFormat="1" ht="14.25" hidden="1" outlineLevel="1">
      <c r="A119" s="56" t="s">
        <v>117</v>
      </c>
      <c r="B119" s="64">
        <f t="shared" si="33"/>
        <v>13220000</v>
      </c>
      <c r="C119" s="62">
        <f t="shared" si="21"/>
        <v>0.0162</v>
      </c>
      <c r="D119" s="64">
        <v>180000</v>
      </c>
      <c r="E119" s="68">
        <v>31</v>
      </c>
      <c r="F119" s="64">
        <f>ROUND((E119-1)*G119+G120,2)</f>
        <v>27087.85</v>
      </c>
      <c r="G119" s="65">
        <f t="shared" si="31"/>
        <v>874.1092896174863</v>
      </c>
    </row>
    <row r="120" spans="1:7" s="55" customFormat="1" ht="14.25" hidden="1" outlineLevel="1">
      <c r="A120" s="56" t="s">
        <v>118</v>
      </c>
      <c r="B120" s="64">
        <f t="shared" si="33"/>
        <v>13040000</v>
      </c>
      <c r="C120" s="62">
        <f t="shared" si="21"/>
        <v>0.0162</v>
      </c>
      <c r="D120" s="64">
        <v>360000</v>
      </c>
      <c r="E120" s="68">
        <v>31</v>
      </c>
      <c r="F120" s="64">
        <f>ROUND((E120-1)*G120+G121,2)</f>
        <v>26777.8</v>
      </c>
      <c r="G120" s="65">
        <f>SUM(B120*2.42%/365)</f>
        <v>864.5698630136986</v>
      </c>
    </row>
    <row r="121" spans="1:7" s="55" customFormat="1" ht="14.25" hidden="1" outlineLevel="1">
      <c r="A121" s="56" t="s">
        <v>119</v>
      </c>
      <c r="B121" s="64">
        <f t="shared" si="33"/>
        <v>12680000</v>
      </c>
      <c r="C121" s="62">
        <f t="shared" si="21"/>
        <v>0.0162</v>
      </c>
      <c r="D121" s="64">
        <v>360000</v>
      </c>
      <c r="E121" s="69">
        <v>28</v>
      </c>
      <c r="F121" s="64">
        <f aca="true" t="shared" si="34" ref="F121:F130">ROUND((E121-1)*G121+G122,2)</f>
        <v>23515.77</v>
      </c>
      <c r="G121" s="65">
        <f aca="true" t="shared" si="35" ref="G121:G131">SUM(B121*2.42%/365)</f>
        <v>840.7013698630137</v>
      </c>
    </row>
    <row r="122" spans="1:7" s="55" customFormat="1" ht="14.25" hidden="1" outlineLevel="1">
      <c r="A122" s="57" t="s">
        <v>120</v>
      </c>
      <c r="B122" s="64">
        <f aca="true" t="shared" si="36" ref="B122:B127">B121-D121</f>
        <v>12320000</v>
      </c>
      <c r="C122" s="62">
        <f t="shared" si="21"/>
        <v>0.0162</v>
      </c>
      <c r="D122" s="64">
        <v>360000</v>
      </c>
      <c r="E122" s="68">
        <v>31</v>
      </c>
      <c r="F122" s="64">
        <f t="shared" si="34"/>
        <v>25297.95</v>
      </c>
      <c r="G122" s="65">
        <f t="shared" si="35"/>
        <v>816.8328767123288</v>
      </c>
    </row>
    <row r="123" spans="1:7" s="55" customFormat="1" ht="14.25" hidden="1" outlineLevel="1">
      <c r="A123" s="56" t="s">
        <v>121</v>
      </c>
      <c r="B123" s="64">
        <f t="shared" si="36"/>
        <v>11960000</v>
      </c>
      <c r="C123" s="62">
        <f t="shared" si="21"/>
        <v>0.0162</v>
      </c>
      <c r="D123" s="64">
        <v>360000</v>
      </c>
      <c r="E123" s="68">
        <v>30</v>
      </c>
      <c r="F123" s="64">
        <f t="shared" si="34"/>
        <v>23765.06</v>
      </c>
      <c r="G123" s="65">
        <f t="shared" si="35"/>
        <v>792.9643835616438</v>
      </c>
    </row>
    <row r="124" spans="1:7" s="55" customFormat="1" ht="14.25" hidden="1" outlineLevel="1">
      <c r="A124" s="56" t="s">
        <v>122</v>
      </c>
      <c r="B124" s="64">
        <f t="shared" si="36"/>
        <v>11600000</v>
      </c>
      <c r="C124" s="62">
        <f t="shared" si="21"/>
        <v>0.0162</v>
      </c>
      <c r="D124" s="64">
        <v>360000</v>
      </c>
      <c r="E124" s="68">
        <v>31</v>
      </c>
      <c r="F124" s="64">
        <f t="shared" si="34"/>
        <v>23818.1</v>
      </c>
      <c r="G124" s="65">
        <f t="shared" si="35"/>
        <v>769.0958904109589</v>
      </c>
    </row>
    <row r="125" spans="1:7" s="55" customFormat="1" ht="14.25" hidden="1" outlineLevel="1">
      <c r="A125" s="56" t="s">
        <v>123</v>
      </c>
      <c r="B125" s="64">
        <f t="shared" si="36"/>
        <v>11240000</v>
      </c>
      <c r="C125" s="62">
        <f t="shared" si="21"/>
        <v>0.0162</v>
      </c>
      <c r="D125" s="64">
        <v>360000</v>
      </c>
      <c r="E125" s="68">
        <v>30</v>
      </c>
      <c r="F125" s="64">
        <f t="shared" si="34"/>
        <v>22332.95</v>
      </c>
      <c r="G125" s="65">
        <f t="shared" si="35"/>
        <v>745.227397260274</v>
      </c>
    </row>
    <row r="126" spans="1:7" s="55" customFormat="1" ht="14.25" hidden="1" outlineLevel="1">
      <c r="A126" s="56" t="s">
        <v>124</v>
      </c>
      <c r="B126" s="64">
        <f t="shared" si="36"/>
        <v>10880000</v>
      </c>
      <c r="C126" s="62">
        <f t="shared" si="21"/>
        <v>0.0162</v>
      </c>
      <c r="D126" s="64">
        <v>360000</v>
      </c>
      <c r="E126" s="68">
        <v>31</v>
      </c>
      <c r="F126" s="64">
        <f t="shared" si="34"/>
        <v>22338.26</v>
      </c>
      <c r="G126" s="65">
        <f t="shared" si="35"/>
        <v>721.358904109589</v>
      </c>
    </row>
    <row r="127" spans="1:7" s="55" customFormat="1" ht="14.25" hidden="1" outlineLevel="1">
      <c r="A127" s="57" t="s">
        <v>125</v>
      </c>
      <c r="B127" s="64">
        <f t="shared" si="36"/>
        <v>10520000</v>
      </c>
      <c r="C127" s="62">
        <f t="shared" si="21"/>
        <v>0.0162</v>
      </c>
      <c r="D127" s="64">
        <v>360000</v>
      </c>
      <c r="E127" s="68">
        <v>31</v>
      </c>
      <c r="F127" s="64">
        <f t="shared" si="34"/>
        <v>21598.33</v>
      </c>
      <c r="G127" s="65">
        <f t="shared" si="35"/>
        <v>697.4904109589041</v>
      </c>
    </row>
    <row r="128" spans="1:7" s="55" customFormat="1" ht="14.25" hidden="1" outlineLevel="1">
      <c r="A128" s="56" t="s">
        <v>126</v>
      </c>
      <c r="B128" s="64">
        <f aca="true" t="shared" si="37" ref="B128:B133">B127-D127</f>
        <v>10160000</v>
      </c>
      <c r="C128" s="62">
        <f t="shared" si="21"/>
        <v>0.0162</v>
      </c>
      <c r="D128" s="64">
        <v>360000</v>
      </c>
      <c r="E128" s="68">
        <v>30</v>
      </c>
      <c r="F128" s="64">
        <f t="shared" si="34"/>
        <v>20184.79</v>
      </c>
      <c r="G128" s="65">
        <f t="shared" si="35"/>
        <v>673.6219178082192</v>
      </c>
    </row>
    <row r="129" spans="1:7" s="55" customFormat="1" ht="14.25" hidden="1" outlineLevel="1">
      <c r="A129" s="56" t="s">
        <v>127</v>
      </c>
      <c r="B129" s="64">
        <f t="shared" si="37"/>
        <v>9800000</v>
      </c>
      <c r="C129" s="62">
        <f t="shared" si="21"/>
        <v>0.0162</v>
      </c>
      <c r="D129" s="64">
        <v>360000</v>
      </c>
      <c r="E129" s="68">
        <v>31</v>
      </c>
      <c r="F129" s="64">
        <f t="shared" si="34"/>
        <v>20118.49</v>
      </c>
      <c r="G129" s="65">
        <f t="shared" si="35"/>
        <v>649.7534246575342</v>
      </c>
    </row>
    <row r="130" spans="1:7" s="55" customFormat="1" ht="14.25" hidden="1" outlineLevel="1">
      <c r="A130" s="56" t="s">
        <v>128</v>
      </c>
      <c r="B130" s="64">
        <f t="shared" si="37"/>
        <v>9440000</v>
      </c>
      <c r="C130" s="62">
        <f t="shared" si="21"/>
        <v>0.0162</v>
      </c>
      <c r="D130" s="64">
        <v>360000</v>
      </c>
      <c r="E130" s="68">
        <v>30</v>
      </c>
      <c r="F130" s="64">
        <f t="shared" si="34"/>
        <v>18752.68</v>
      </c>
      <c r="G130" s="65">
        <f t="shared" si="35"/>
        <v>625.8849315068493</v>
      </c>
    </row>
    <row r="131" spans="1:7" s="55" customFormat="1" ht="14.25" hidden="1" outlineLevel="1">
      <c r="A131" s="56" t="s">
        <v>129</v>
      </c>
      <c r="B131" s="64">
        <f t="shared" si="37"/>
        <v>9080000</v>
      </c>
      <c r="C131" s="62">
        <f t="shared" si="21"/>
        <v>0.0162</v>
      </c>
      <c r="D131" s="64">
        <v>360000</v>
      </c>
      <c r="E131" s="68">
        <v>31</v>
      </c>
      <c r="F131" s="64">
        <f>ROUND((E131-1)*G131+G132,2)</f>
        <v>18638.64</v>
      </c>
      <c r="G131" s="65">
        <f t="shared" si="35"/>
        <v>602.0164383561644</v>
      </c>
    </row>
    <row r="132" spans="1:7" s="55" customFormat="1" ht="14.25" hidden="1" outlineLevel="1">
      <c r="A132" s="56" t="s">
        <v>130</v>
      </c>
      <c r="B132" s="64">
        <f t="shared" si="37"/>
        <v>8720000</v>
      </c>
      <c r="C132" s="62">
        <f t="shared" si="21"/>
        <v>0.0162</v>
      </c>
      <c r="D132" s="64">
        <v>360000</v>
      </c>
      <c r="E132" s="68">
        <v>31</v>
      </c>
      <c r="F132" s="64">
        <f>ROUND((E132-1)*G132+G133,2)</f>
        <v>17898.72</v>
      </c>
      <c r="G132" s="65">
        <f>SUM(B132*2.42%/365)</f>
        <v>578.1479452054795</v>
      </c>
    </row>
    <row r="133" spans="1:7" s="55" customFormat="1" ht="14.25" hidden="1" outlineLevel="1">
      <c r="A133" s="56" t="s">
        <v>131</v>
      </c>
      <c r="B133" s="64">
        <f t="shared" si="37"/>
        <v>8360000</v>
      </c>
      <c r="C133" s="62">
        <f t="shared" si="21"/>
        <v>0.0162</v>
      </c>
      <c r="D133" s="64">
        <v>360000</v>
      </c>
      <c r="E133" s="69">
        <v>28</v>
      </c>
      <c r="F133" s="64">
        <f aca="true" t="shared" si="38" ref="F133:F142">ROUND((E133-1)*G133+G134,2)</f>
        <v>15495.96</v>
      </c>
      <c r="G133" s="65">
        <f aca="true" t="shared" si="39" ref="G133:G143">SUM(B133*2.42%/365)</f>
        <v>554.2794520547945</v>
      </c>
    </row>
    <row r="134" spans="1:7" s="55" customFormat="1" ht="14.25" hidden="1" outlineLevel="1">
      <c r="A134" s="57" t="s">
        <v>132</v>
      </c>
      <c r="B134" s="64">
        <f aca="true" t="shared" si="40" ref="B134:B139">B133-D133</f>
        <v>8000000</v>
      </c>
      <c r="C134" s="62">
        <f t="shared" si="21"/>
        <v>0.0162</v>
      </c>
      <c r="D134" s="64">
        <v>360000</v>
      </c>
      <c r="E134" s="68">
        <v>31</v>
      </c>
      <c r="F134" s="64">
        <f t="shared" si="38"/>
        <v>16418.87</v>
      </c>
      <c r="G134" s="65">
        <f t="shared" si="39"/>
        <v>530.4109589041096</v>
      </c>
    </row>
    <row r="135" spans="1:7" s="55" customFormat="1" ht="14.25" hidden="1" outlineLevel="1">
      <c r="A135" s="56" t="s">
        <v>133</v>
      </c>
      <c r="B135" s="64">
        <f t="shared" si="40"/>
        <v>7640000</v>
      </c>
      <c r="C135" s="62">
        <f t="shared" si="21"/>
        <v>0.0162</v>
      </c>
      <c r="D135" s="64">
        <v>360000</v>
      </c>
      <c r="E135" s="68">
        <v>30</v>
      </c>
      <c r="F135" s="64">
        <f t="shared" si="38"/>
        <v>15172.41</v>
      </c>
      <c r="G135" s="65">
        <f t="shared" si="39"/>
        <v>506.54246575342466</v>
      </c>
    </row>
    <row r="136" spans="1:7" s="55" customFormat="1" ht="14.25" hidden="1" outlineLevel="1">
      <c r="A136" s="56" t="s">
        <v>134</v>
      </c>
      <c r="B136" s="64">
        <f t="shared" si="40"/>
        <v>7280000</v>
      </c>
      <c r="C136" s="62">
        <f t="shared" si="21"/>
        <v>0.0162</v>
      </c>
      <c r="D136" s="64">
        <v>360000</v>
      </c>
      <c r="E136" s="68">
        <v>31</v>
      </c>
      <c r="F136" s="64">
        <f t="shared" si="38"/>
        <v>14939.02</v>
      </c>
      <c r="G136" s="65">
        <f t="shared" si="39"/>
        <v>482.67397260273975</v>
      </c>
    </row>
    <row r="137" spans="1:7" s="55" customFormat="1" ht="14.25" hidden="1" outlineLevel="1">
      <c r="A137" s="56" t="s">
        <v>135</v>
      </c>
      <c r="B137" s="64">
        <f t="shared" si="40"/>
        <v>6920000</v>
      </c>
      <c r="C137" s="62">
        <f t="shared" si="21"/>
        <v>0.0162</v>
      </c>
      <c r="D137" s="64">
        <v>360000</v>
      </c>
      <c r="E137" s="68">
        <v>30</v>
      </c>
      <c r="F137" s="64">
        <f t="shared" si="38"/>
        <v>13740.3</v>
      </c>
      <c r="G137" s="65">
        <f t="shared" si="39"/>
        <v>458.8054794520548</v>
      </c>
    </row>
    <row r="138" spans="1:7" s="55" customFormat="1" ht="14.25" hidden="1" outlineLevel="1">
      <c r="A138" s="56" t="s">
        <v>136</v>
      </c>
      <c r="B138" s="64">
        <f t="shared" si="40"/>
        <v>6560000</v>
      </c>
      <c r="C138" s="62">
        <f t="shared" si="21"/>
        <v>0.0162</v>
      </c>
      <c r="D138" s="64">
        <v>360000</v>
      </c>
      <c r="E138" s="68">
        <v>31</v>
      </c>
      <c r="F138" s="64">
        <f t="shared" si="38"/>
        <v>13459.18</v>
      </c>
      <c r="G138" s="65">
        <f t="shared" si="39"/>
        <v>434.93698630136987</v>
      </c>
    </row>
    <row r="139" spans="1:7" s="55" customFormat="1" ht="14.25" hidden="1" outlineLevel="1">
      <c r="A139" s="57" t="s">
        <v>137</v>
      </c>
      <c r="B139" s="64">
        <f t="shared" si="40"/>
        <v>6200000</v>
      </c>
      <c r="C139" s="62">
        <f t="shared" si="21"/>
        <v>0.0162</v>
      </c>
      <c r="D139" s="64">
        <v>360000</v>
      </c>
      <c r="E139" s="68">
        <v>31</v>
      </c>
      <c r="F139" s="64">
        <f t="shared" si="38"/>
        <v>12719.25</v>
      </c>
      <c r="G139" s="65">
        <f t="shared" si="39"/>
        <v>411.06849315068496</v>
      </c>
    </row>
    <row r="140" spans="1:7" s="55" customFormat="1" ht="14.25" hidden="1" outlineLevel="1">
      <c r="A140" s="56" t="s">
        <v>138</v>
      </c>
      <c r="B140" s="64">
        <f aca="true" t="shared" si="41" ref="B140:B145">B139-D139</f>
        <v>5840000</v>
      </c>
      <c r="C140" s="62">
        <f t="shared" si="21"/>
        <v>0.0162</v>
      </c>
      <c r="D140" s="64">
        <v>360000</v>
      </c>
      <c r="E140" s="68">
        <v>30</v>
      </c>
      <c r="F140" s="64">
        <f t="shared" si="38"/>
        <v>11592.13</v>
      </c>
      <c r="G140" s="65">
        <f t="shared" si="39"/>
        <v>387.2</v>
      </c>
    </row>
    <row r="141" spans="1:7" s="55" customFormat="1" ht="14.25" hidden="1" outlineLevel="1">
      <c r="A141" s="56" t="s">
        <v>139</v>
      </c>
      <c r="B141" s="64">
        <f t="shared" si="41"/>
        <v>5480000</v>
      </c>
      <c r="C141" s="62">
        <f t="shared" si="21"/>
        <v>0.0162</v>
      </c>
      <c r="D141" s="64">
        <v>360000</v>
      </c>
      <c r="E141" s="68">
        <v>31</v>
      </c>
      <c r="F141" s="64">
        <f t="shared" si="38"/>
        <v>11239.41</v>
      </c>
      <c r="G141" s="65">
        <f t="shared" si="39"/>
        <v>363.3315068493151</v>
      </c>
    </row>
    <row r="142" spans="1:7" s="55" customFormat="1" ht="14.25" hidden="1" outlineLevel="1">
      <c r="A142" s="56" t="s">
        <v>140</v>
      </c>
      <c r="B142" s="64">
        <f t="shared" si="41"/>
        <v>5120000</v>
      </c>
      <c r="C142" s="62">
        <f t="shared" si="21"/>
        <v>0.0162</v>
      </c>
      <c r="D142" s="64">
        <v>360000</v>
      </c>
      <c r="E142" s="68">
        <v>30</v>
      </c>
      <c r="F142" s="64">
        <f t="shared" si="38"/>
        <v>10160.02</v>
      </c>
      <c r="G142" s="65">
        <f t="shared" si="39"/>
        <v>339.46301369863016</v>
      </c>
    </row>
    <row r="143" spans="1:7" s="55" customFormat="1" ht="14.25" hidden="1" outlineLevel="1">
      <c r="A143" s="56" t="s">
        <v>141</v>
      </c>
      <c r="B143" s="64">
        <f t="shared" si="41"/>
        <v>4760000</v>
      </c>
      <c r="C143" s="62">
        <f t="shared" si="21"/>
        <v>0.0162</v>
      </c>
      <c r="D143" s="64">
        <v>360000</v>
      </c>
      <c r="E143" s="68">
        <v>31</v>
      </c>
      <c r="F143" s="64">
        <f>ROUND((E143-1)*G143+G144,2)</f>
        <v>9759.56</v>
      </c>
      <c r="G143" s="65">
        <f t="shared" si="39"/>
        <v>315.5945205479452</v>
      </c>
    </row>
    <row r="144" spans="1:7" s="55" customFormat="1" ht="14.25" hidden="1" outlineLevel="1">
      <c r="A144" s="56" t="s">
        <v>142</v>
      </c>
      <c r="B144" s="64">
        <f t="shared" si="41"/>
        <v>4400000</v>
      </c>
      <c r="C144" s="62">
        <f t="shared" si="21"/>
        <v>0.0162</v>
      </c>
      <c r="D144" s="64">
        <v>360000</v>
      </c>
      <c r="E144" s="68">
        <v>31</v>
      </c>
      <c r="F144" s="64">
        <f>ROUND((E144-1)*G144+G145,2)</f>
        <v>9019.64</v>
      </c>
      <c r="G144" s="65">
        <f>SUM(B144*2.42%/365)</f>
        <v>291.7260273972603</v>
      </c>
    </row>
    <row r="145" spans="1:7" s="55" customFormat="1" ht="14.25" hidden="1" outlineLevel="1">
      <c r="A145" s="56" t="s">
        <v>156</v>
      </c>
      <c r="B145" s="64">
        <f t="shared" si="41"/>
        <v>4040000</v>
      </c>
      <c r="C145" s="62">
        <f t="shared" si="21"/>
        <v>0.0162</v>
      </c>
      <c r="D145" s="64">
        <v>360000</v>
      </c>
      <c r="E145" s="69">
        <v>28</v>
      </c>
      <c r="F145" s="64">
        <f aca="true" t="shared" si="42" ref="F145:F154">ROUND((E145-1)*G145+G146,2)</f>
        <v>7476.14</v>
      </c>
      <c r="G145" s="65">
        <f aca="true" t="shared" si="43" ref="G145:G155">SUM(B145*2.42%/365)</f>
        <v>267.85753424657537</v>
      </c>
    </row>
    <row r="146" spans="1:7" s="55" customFormat="1" ht="14.25" hidden="1" outlineLevel="1">
      <c r="A146" s="57" t="s">
        <v>143</v>
      </c>
      <c r="B146" s="64">
        <f aca="true" t="shared" si="44" ref="B146:B151">B145-D145</f>
        <v>3680000</v>
      </c>
      <c r="C146" s="62">
        <f t="shared" si="21"/>
        <v>0.0162</v>
      </c>
      <c r="D146" s="64">
        <v>360000</v>
      </c>
      <c r="E146" s="68">
        <v>31</v>
      </c>
      <c r="F146" s="64">
        <f t="shared" si="42"/>
        <v>7539.79</v>
      </c>
      <c r="G146" s="65">
        <f t="shared" si="43"/>
        <v>243.9890410958904</v>
      </c>
    </row>
    <row r="147" spans="1:7" s="55" customFormat="1" ht="14.25" hidden="1" outlineLevel="1">
      <c r="A147" s="56" t="s">
        <v>144</v>
      </c>
      <c r="B147" s="64">
        <f t="shared" si="44"/>
        <v>3320000</v>
      </c>
      <c r="C147" s="62">
        <f t="shared" si="21"/>
        <v>0.0162</v>
      </c>
      <c r="D147" s="64">
        <v>360000</v>
      </c>
      <c r="E147" s="68">
        <v>30</v>
      </c>
      <c r="F147" s="64">
        <f t="shared" si="42"/>
        <v>6579.75</v>
      </c>
      <c r="G147" s="65">
        <f t="shared" si="43"/>
        <v>220.1205479452055</v>
      </c>
    </row>
    <row r="148" spans="1:7" s="55" customFormat="1" ht="14.25" hidden="1" outlineLevel="1">
      <c r="A148" s="56" t="s">
        <v>145</v>
      </c>
      <c r="B148" s="64">
        <f t="shared" si="44"/>
        <v>2960000</v>
      </c>
      <c r="C148" s="62">
        <f t="shared" si="21"/>
        <v>0.0162</v>
      </c>
      <c r="D148" s="64">
        <v>360000</v>
      </c>
      <c r="E148" s="68">
        <v>31</v>
      </c>
      <c r="F148" s="64">
        <f t="shared" si="42"/>
        <v>6059.95</v>
      </c>
      <c r="G148" s="65">
        <f t="shared" si="43"/>
        <v>196.25205479452055</v>
      </c>
    </row>
    <row r="149" spans="1:7" s="55" customFormat="1" ht="14.25" hidden="1" outlineLevel="1">
      <c r="A149" s="56" t="s">
        <v>146</v>
      </c>
      <c r="B149" s="64">
        <f t="shared" si="44"/>
        <v>2600000</v>
      </c>
      <c r="C149" s="62">
        <f aca="true" t="shared" si="45" ref="C149:C155">$E$10+$E$11</f>
        <v>0.0162</v>
      </c>
      <c r="D149" s="64">
        <v>360000</v>
      </c>
      <c r="E149" s="68">
        <v>30</v>
      </c>
      <c r="F149" s="64">
        <f t="shared" si="42"/>
        <v>5147.64</v>
      </c>
      <c r="G149" s="65">
        <f t="shared" si="43"/>
        <v>172.3835616438356</v>
      </c>
    </row>
    <row r="150" spans="1:7" s="55" customFormat="1" ht="14.25" hidden="1" outlineLevel="1">
      <c r="A150" s="56" t="s">
        <v>147</v>
      </c>
      <c r="B150" s="64">
        <f t="shared" si="44"/>
        <v>2240000</v>
      </c>
      <c r="C150" s="62">
        <f t="shared" si="45"/>
        <v>0.0162</v>
      </c>
      <c r="D150" s="64">
        <v>360000</v>
      </c>
      <c r="E150" s="68">
        <v>31</v>
      </c>
      <c r="F150" s="64">
        <f t="shared" si="42"/>
        <v>4580.1</v>
      </c>
      <c r="G150" s="65">
        <f t="shared" si="43"/>
        <v>148.5150684931507</v>
      </c>
    </row>
    <row r="151" spans="1:7" s="55" customFormat="1" ht="14.25" hidden="1" outlineLevel="1">
      <c r="A151" s="57" t="s">
        <v>148</v>
      </c>
      <c r="B151" s="64">
        <f t="shared" si="44"/>
        <v>1880000</v>
      </c>
      <c r="C151" s="62">
        <f t="shared" si="45"/>
        <v>0.0162</v>
      </c>
      <c r="D151" s="64">
        <v>360000</v>
      </c>
      <c r="E151" s="68">
        <v>31</v>
      </c>
      <c r="F151" s="64">
        <f t="shared" si="42"/>
        <v>3840.18</v>
      </c>
      <c r="G151" s="65">
        <f t="shared" si="43"/>
        <v>124.64657534246575</v>
      </c>
    </row>
    <row r="152" spans="1:7" s="55" customFormat="1" ht="14.25" hidden="1" outlineLevel="1">
      <c r="A152" s="56" t="s">
        <v>149</v>
      </c>
      <c r="B152" s="64">
        <f>B151-D151</f>
        <v>1520000</v>
      </c>
      <c r="C152" s="62">
        <f t="shared" si="45"/>
        <v>0.0162</v>
      </c>
      <c r="D152" s="64">
        <v>360000</v>
      </c>
      <c r="E152" s="68">
        <v>30</v>
      </c>
      <c r="F152" s="64">
        <f t="shared" si="42"/>
        <v>2999.47</v>
      </c>
      <c r="G152" s="65">
        <f t="shared" si="43"/>
        <v>100.77808219178083</v>
      </c>
    </row>
    <row r="153" spans="1:7" s="55" customFormat="1" ht="14.25" hidden="1" outlineLevel="1">
      <c r="A153" s="56" t="s">
        <v>150</v>
      </c>
      <c r="B153" s="64">
        <f>B152-D152</f>
        <v>1160000</v>
      </c>
      <c r="C153" s="62">
        <f t="shared" si="45"/>
        <v>0.0162</v>
      </c>
      <c r="D153" s="64">
        <v>360000</v>
      </c>
      <c r="E153" s="68">
        <v>31</v>
      </c>
      <c r="F153" s="64">
        <f t="shared" si="42"/>
        <v>2360.33</v>
      </c>
      <c r="G153" s="65">
        <f t="shared" si="43"/>
        <v>76.90958904109588</v>
      </c>
    </row>
    <row r="154" spans="1:7" s="55" customFormat="1" ht="14.25" hidden="1" outlineLevel="1">
      <c r="A154" s="56" t="s">
        <v>151</v>
      </c>
      <c r="B154" s="64">
        <f>B153-D153</f>
        <v>800000</v>
      </c>
      <c r="C154" s="62">
        <f t="shared" si="45"/>
        <v>0.0162</v>
      </c>
      <c r="D154" s="64">
        <v>360000</v>
      </c>
      <c r="E154" s="68">
        <v>30</v>
      </c>
      <c r="F154" s="64">
        <f t="shared" si="42"/>
        <v>1567.36</v>
      </c>
      <c r="G154" s="65">
        <f t="shared" si="43"/>
        <v>53.04109589041096</v>
      </c>
    </row>
    <row r="155" spans="1:7" s="55" customFormat="1" ht="14.25" hidden="1" outlineLevel="1">
      <c r="A155" s="56" t="s">
        <v>152</v>
      </c>
      <c r="B155" s="64">
        <f>B154-D154</f>
        <v>440000</v>
      </c>
      <c r="C155" s="74">
        <f t="shared" si="45"/>
        <v>0.0162</v>
      </c>
      <c r="D155" s="64">
        <v>440000</v>
      </c>
      <c r="E155" s="68">
        <v>31</v>
      </c>
      <c r="F155" s="64">
        <f>ROUND((E155-1)*G155+G156,2)</f>
        <v>875.18</v>
      </c>
      <c r="G155" s="65">
        <f t="shared" si="43"/>
        <v>29.172602739726027</v>
      </c>
    </row>
    <row r="156" spans="1:6" s="55" customFormat="1" ht="19.5" customHeight="1" hidden="1" outlineLevel="1">
      <c r="A156" s="75"/>
      <c r="B156" s="76"/>
      <c r="C156" s="77"/>
      <c r="D156" s="78">
        <f>SUM(D20:D155)</f>
        <v>19700000</v>
      </c>
      <c r="E156" s="78"/>
      <c r="F156" s="78">
        <f>SUM(F20:F155)</f>
        <v>4092697.4700000053</v>
      </c>
    </row>
    <row r="157" spans="1:6" s="55" customFormat="1" ht="19.5" customHeight="1" hidden="1" outlineLevel="1">
      <c r="A157" s="75"/>
      <c r="B157" s="76"/>
      <c r="C157" s="77"/>
      <c r="D157" s="78"/>
      <c r="E157" s="79"/>
      <c r="F157" s="80"/>
    </row>
    <row r="158" spans="1:6" s="55" customFormat="1" ht="19.5" customHeight="1" collapsed="1">
      <c r="A158" s="75"/>
      <c r="B158" s="76"/>
      <c r="C158" s="77"/>
      <c r="D158" s="78"/>
      <c r="E158" s="79"/>
      <c r="F158" s="80"/>
    </row>
    <row r="159" spans="1:6" ht="12.75">
      <c r="A159" s="20"/>
      <c r="B159" s="21"/>
      <c r="C159" s="35" t="s">
        <v>3</v>
      </c>
      <c r="D159" s="35"/>
      <c r="E159" s="22" t="s">
        <v>8</v>
      </c>
      <c r="F159" s="23">
        <f>F156</f>
        <v>4092697.4700000053</v>
      </c>
    </row>
    <row r="160" spans="1:6" ht="12.75">
      <c r="A160" s="10"/>
      <c r="B160" s="11"/>
      <c r="C160" s="12"/>
      <c r="D160" s="24"/>
      <c r="E160" s="14"/>
      <c r="F160" s="15"/>
    </row>
    <row r="161" spans="1:6" ht="12.75">
      <c r="A161" s="20"/>
      <c r="B161" s="21"/>
      <c r="C161" s="41" t="s">
        <v>4</v>
      </c>
      <c r="D161" s="41"/>
      <c r="E161" s="25" t="s">
        <v>8</v>
      </c>
      <c r="F161" s="26">
        <f>F159</f>
        <v>4092697.4700000053</v>
      </c>
    </row>
    <row r="162" spans="1:6" ht="12.75">
      <c r="A162" s="27"/>
      <c r="B162" s="28"/>
      <c r="C162" s="29"/>
      <c r="D162" s="30"/>
      <c r="E162" s="31"/>
      <c r="F162" s="32"/>
    </row>
    <row r="163" spans="1:6" ht="12.75">
      <c r="A163" s="27"/>
      <c r="B163" s="28"/>
      <c r="C163" s="29"/>
      <c r="D163" s="42"/>
      <c r="E163" s="42"/>
      <c r="F163" s="42"/>
    </row>
    <row r="164" spans="1:6" ht="12.75">
      <c r="A164" s="27"/>
      <c r="B164" s="28"/>
      <c r="C164" s="29"/>
      <c r="D164" s="42"/>
      <c r="E164" s="42"/>
      <c r="F164" s="42"/>
    </row>
    <row r="165" spans="1:6" ht="12.75">
      <c r="A165" s="27"/>
      <c r="B165" s="28"/>
      <c r="C165" s="29"/>
      <c r="D165" s="42"/>
      <c r="E165" s="42"/>
      <c r="F165" s="42"/>
    </row>
    <row r="166" spans="1:6" ht="12.75">
      <c r="A166" s="27"/>
      <c r="B166" s="28"/>
      <c r="C166" s="29"/>
      <c r="D166" s="42"/>
      <c r="E166" s="42"/>
      <c r="F166" s="42"/>
    </row>
    <row r="167" spans="1:6" ht="12.75">
      <c r="A167" s="27"/>
      <c r="B167" s="28"/>
      <c r="C167" s="29"/>
      <c r="D167" s="42"/>
      <c r="E167" s="42"/>
      <c r="F167" s="42"/>
    </row>
    <row r="168" spans="1:6" ht="12.75">
      <c r="A168" s="27"/>
      <c r="B168" s="28"/>
      <c r="C168" s="29"/>
      <c r="D168" s="42"/>
      <c r="E168" s="42"/>
      <c r="F168" s="42"/>
    </row>
    <row r="169" spans="1:6" ht="12.75">
      <c r="A169" s="43"/>
      <c r="B169" s="43"/>
      <c r="C169" s="29"/>
      <c r="D169" s="42"/>
      <c r="E169" s="42"/>
      <c r="F169" s="42"/>
    </row>
    <row r="170" spans="1:6" ht="12.75">
      <c r="A170" s="44" t="s">
        <v>5</v>
      </c>
      <c r="B170" s="44"/>
      <c r="C170" s="29"/>
      <c r="D170" s="45" t="s">
        <v>10</v>
      </c>
      <c r="E170" s="45"/>
      <c r="F170" s="45"/>
    </row>
  </sheetData>
  <sheetProtection selectLockedCells="1" selectUnlockedCells="1"/>
  <mergeCells count="17">
    <mergeCell ref="C161:D161"/>
    <mergeCell ref="D163:F169"/>
    <mergeCell ref="A169:B169"/>
    <mergeCell ref="A170:B170"/>
    <mergeCell ref="D170:F170"/>
    <mergeCell ref="A1:C1"/>
    <mergeCell ref="A2:C2"/>
    <mergeCell ref="A3:C3"/>
    <mergeCell ref="A4:C4"/>
    <mergeCell ref="A5:C5"/>
    <mergeCell ref="C159:D159"/>
    <mergeCell ref="A6:C6"/>
    <mergeCell ref="A8:F8"/>
    <mergeCell ref="A14:F14"/>
    <mergeCell ref="A15:F15"/>
    <mergeCell ref="A16:F16"/>
    <mergeCell ref="A17:F17"/>
  </mergeCells>
  <printOptions horizontalCentered="1"/>
  <pageMargins left="0.7874015748031497" right="0.7874015748031497" top="0.9448818897637796" bottom="0.7874015748031497" header="0.7874015748031497" footer="0.5118110236220472"/>
  <pageSetup firstPageNumber="1" useFirstPageNumber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Plesna</dc:creator>
  <cp:keywords/>
  <dc:description/>
  <cp:lastModifiedBy>Renata Olczak</cp:lastModifiedBy>
  <cp:lastPrinted>2020-05-18T08:51:40Z</cp:lastPrinted>
  <dcterms:created xsi:type="dcterms:W3CDTF">2013-05-16T06:52:03Z</dcterms:created>
  <dcterms:modified xsi:type="dcterms:W3CDTF">2020-05-18T11:26:20Z</dcterms:modified>
  <cp:category/>
  <cp:version/>
  <cp:contentType/>
  <cp:contentStatus/>
</cp:coreProperties>
</file>