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<sst xmlns="http://schemas.openxmlformats.org/spreadsheetml/2006/main" count="1596" uniqueCount="260">
  <si>
    <t>lp</t>
  </si>
  <si>
    <t>format</t>
  </si>
  <si>
    <t>ilość stron</t>
  </si>
  <si>
    <t>specyfikacja</t>
  </si>
  <si>
    <t>ilość</t>
  </si>
  <si>
    <t>cena netto/szt.</t>
  </si>
  <si>
    <t>vat</t>
  </si>
  <si>
    <t>cena brutto/szt.</t>
  </si>
  <si>
    <t>A4 (210x297)</t>
  </si>
  <si>
    <t>501-1000</t>
  </si>
  <si>
    <t>pow. 1000</t>
  </si>
  <si>
    <t>51-100</t>
  </si>
  <si>
    <t>1-100</t>
  </si>
  <si>
    <t>A3 (297x420)</t>
  </si>
  <si>
    <t>1-50</t>
  </si>
  <si>
    <t>A4</t>
  </si>
  <si>
    <t>rodzaj papieru</t>
  </si>
  <si>
    <t>papier 80g biały</t>
  </si>
  <si>
    <t>11-50</t>
  </si>
  <si>
    <t>101-500</t>
  </si>
  <si>
    <t>do 10</t>
  </si>
  <si>
    <t>A2 (420x594)</t>
  </si>
  <si>
    <t>rodzaj podłoża</t>
  </si>
  <si>
    <t>A1 (594x841)</t>
  </si>
  <si>
    <t>kolor</t>
  </si>
  <si>
    <t>netto/szt.</t>
  </si>
  <si>
    <t>brutto/szt.</t>
  </si>
  <si>
    <t>A4 9210x297)</t>
  </si>
  <si>
    <t>cz-b</t>
  </si>
  <si>
    <t>pow. 50</t>
  </si>
  <si>
    <t>Rodzaj oprawy</t>
  </si>
  <si>
    <t>bindowanie</t>
  </si>
  <si>
    <t>oprawa listwowa</t>
  </si>
  <si>
    <t>oprawa twarda z napisem</t>
  </si>
  <si>
    <t>ilośc stron</t>
  </si>
  <si>
    <t>1-60</t>
  </si>
  <si>
    <t>61-200</t>
  </si>
  <si>
    <t>pow. 200</t>
  </si>
  <si>
    <t>pow. 100</t>
  </si>
  <si>
    <t>A3</t>
  </si>
  <si>
    <t>A5</t>
  </si>
  <si>
    <t>A6</t>
  </si>
  <si>
    <t>Rodzaj usługi</t>
  </si>
  <si>
    <t>A0 (841x1189)</t>
  </si>
  <si>
    <t>B0 (1000x1414)</t>
  </si>
  <si>
    <t>B1 (707x1000)</t>
  </si>
  <si>
    <t>B2 (500x707)</t>
  </si>
  <si>
    <t>satyna 160/180g 4+0</t>
  </si>
  <si>
    <t>x</t>
  </si>
  <si>
    <t>RAZEM DLA POZYCJI</t>
  </si>
  <si>
    <t>Poz. 9. skanowanie</t>
  </si>
  <si>
    <t>Poz. 10. oprawy</t>
  </si>
  <si>
    <t>z A0 do A4</t>
  </si>
  <si>
    <t>z A1 do A4</t>
  </si>
  <si>
    <t>z A2 do A4</t>
  </si>
  <si>
    <t>z A3 do A4</t>
  </si>
  <si>
    <t>101-300</t>
  </si>
  <si>
    <t>301-500</t>
  </si>
  <si>
    <t>1001-5000</t>
  </si>
  <si>
    <t>dl (99x210)
A4 do dl</t>
  </si>
  <si>
    <t>A6 (105x148)</t>
  </si>
  <si>
    <t>A5 (148x210)</t>
  </si>
  <si>
    <t>A5 (148x210)
A4 do A5</t>
  </si>
  <si>
    <t>A4 (210x297
A3 do A4</t>
  </si>
  <si>
    <t>kreda matowa 250, 4+4, krojenie do formatu, bigowanie, składanie do A4</t>
  </si>
  <si>
    <t>kreda błysk 200, 4+4, lakier offsetowy, krojenie do formatu, bigowanie, składanie na pół</t>
  </si>
  <si>
    <t>dl (99x210)</t>
  </si>
  <si>
    <t>kreda mat 350, 4+4, folia matowa 1+0, przycięcie do formatu, bigowanie składanie na pół</t>
  </si>
  <si>
    <t>pow. 500</t>
  </si>
  <si>
    <t>101-150</t>
  </si>
  <si>
    <t>101-200</t>
  </si>
  <si>
    <t>201-300</t>
  </si>
  <si>
    <t>50x90</t>
  </si>
  <si>
    <t>B5 (176x250)</t>
  </si>
  <si>
    <t>kreda matowa 300, 4+0, przykrojenie do formatu + import nazwisk</t>
  </si>
  <si>
    <t>501-700</t>
  </si>
  <si>
    <t>701-1000</t>
  </si>
  <si>
    <t>środek: kreda matowa 150, 4+4
okładka: 4+4 kreda matowa 250 + folia matowa 1+0, oprawa zeszytowa (szycie na dwie zszywki)</t>
  </si>
  <si>
    <t>mkw</t>
  </si>
  <si>
    <t>papier 80g</t>
  </si>
  <si>
    <t>1 mkw</t>
  </si>
  <si>
    <t>papier 120g</t>
  </si>
  <si>
    <t>papier 160g</t>
  </si>
  <si>
    <t>Załącznik nr 2.1</t>
  </si>
  <si>
    <t>zszywanie zszywką</t>
  </si>
  <si>
    <t>oprawa zeszytowa (szycie na 2 zszywki)</t>
  </si>
  <si>
    <t>24-40</t>
  </si>
  <si>
    <t>210x210
(420x210)</t>
  </si>
  <si>
    <t>1001-2000</t>
  </si>
  <si>
    <t>offset 280, przykrojenie do formatu, 1+0</t>
  </si>
  <si>
    <t>2001-3000</t>
  </si>
  <si>
    <t>offset 280, przykrojenie do formatu, 1+1</t>
  </si>
  <si>
    <t>A6 (105x146)
A5 do A6</t>
  </si>
  <si>
    <t>kreda matowa 350g, 4+4, przykrojenie do formatu + import nazwisk + folia matowa 1+1 + wycięcie otworu na smycz</t>
  </si>
  <si>
    <t>205x205
410x205 do 205x205</t>
  </si>
  <si>
    <t>100-300</t>
  </si>
  <si>
    <t>1001-1500</t>
  </si>
  <si>
    <t>A4(210x297)</t>
  </si>
  <si>
    <t>papier satynowany 210, 4+0</t>
  </si>
  <si>
    <t>50-100</t>
  </si>
  <si>
    <t>papier 200g biały</t>
  </si>
  <si>
    <t>nadruk w pełnym kolorze na folii wraz z wycięciem naklejek po obrysie</t>
  </si>
  <si>
    <t xml:space="preserve">Poz. 12. składanie dokumentów
</t>
  </si>
  <si>
    <t>kreda matowa 170, 4+4, krojenie do formatu, falcowanie, składanie na pół</t>
  </si>
  <si>
    <t>3001-5000</t>
  </si>
  <si>
    <t>1001-3000</t>
  </si>
  <si>
    <t>cena netto/mkw</t>
  </si>
  <si>
    <t>cena brutto/mkw.</t>
  </si>
  <si>
    <t>20-50</t>
  </si>
  <si>
    <t>210x210
620x210 do 210x210</t>
  </si>
  <si>
    <t>148x210</t>
  </si>
  <si>
    <t>RAZEM DLA POZYJI</t>
  </si>
  <si>
    <t>offset 250, 2+1, krojenie do formatu</t>
  </si>
  <si>
    <t>nadruk w pełnym kolorze na papierze białym naklejkowym z wycięciem naklejek po obrysie</t>
  </si>
  <si>
    <t>RAZEM NETTO</t>
  </si>
  <si>
    <t>RAZEM VAT</t>
  </si>
  <si>
    <t>RAZEM BRUTTO</t>
  </si>
  <si>
    <t>kreda matowa 150, 4+4</t>
  </si>
  <si>
    <t>kreda matowa 170, 4+4, krojenie do formatu</t>
  </si>
  <si>
    <t>skanowanie wielkoformatowe</t>
  </si>
  <si>
    <t>karton barwiony w masie granatowy  (nettuno blue navy 280), nadruk na 1 stronie - logotyp Uniwersytetu Medycznego w Łodzi - kolor srebrny, bigowanie, składanie na pół, na 3 stronie wklejana kieszonka (prawy dolny róg)</t>
  </si>
  <si>
    <t>Poz. 1. kserokopie kolorowe</t>
  </si>
  <si>
    <t>Poz. 2. kserokopie czarno-białe</t>
  </si>
  <si>
    <t>Poz. 3. wydruki laserowe kolorowe</t>
  </si>
  <si>
    <t>Poz. 4. wydruki laserowe czarno-białe</t>
  </si>
  <si>
    <t xml:space="preserve">Poz. 6. wydruki wielkoformatowe czarno-białe 
(rysunki, projekty architektoniczne, techniczne itp.)
</t>
  </si>
  <si>
    <t>Poz. 5. wydruki wielkoformatowe kolorowe 
(rysunki, projekty architektoniczne, techniczne itp.)</t>
  </si>
  <si>
    <t xml:space="preserve">Poz. 7. kserokopie wielkoformatowe kolorowe 
(rysunki architektoniczne, techniczne itp.)
</t>
  </si>
  <si>
    <t>Poz. 8. kserokopie wielkoformatoweczarno-białe 
(rysunki architektoniczne, techniczne itp.)</t>
  </si>
  <si>
    <t xml:space="preserve"> 1-50</t>
  </si>
  <si>
    <t>Poz. 11. laminowanie</t>
  </si>
  <si>
    <t>Poz. 13. druk plakatów</t>
  </si>
  <si>
    <t>1-10000</t>
  </si>
  <si>
    <t>2-10</t>
  </si>
  <si>
    <t>8-20</t>
  </si>
  <si>
    <t>baner 250 g 4+0</t>
  </si>
  <si>
    <r>
      <rPr>
        <b/>
        <u val="single"/>
        <sz val="11"/>
        <color indexed="9"/>
        <rFont val="Czcionka tekstu podstawowego"/>
        <family val="0"/>
      </rPr>
      <t>Poz. 1. ulotki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</si>
  <si>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2. zaproszenia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</si>
  <si>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t>dl (99x210)
198x210 do dl</t>
  </si>
  <si>
    <t>dl (99x210)
99x420 do dl</t>
  </si>
  <si>
    <t>kreda mat 350, 4+0, folia matowa 4+0, przycięcie do formatu</t>
  </si>
  <si>
    <t>kreda mat 350, 4+4, folia matowa 4+4, przycięcie do formatu</t>
  </si>
  <si>
    <r>
      <rPr>
        <b/>
        <sz val="8"/>
        <rFont val="Czcionka tekstu podstawowego"/>
        <family val="2"/>
      </rPr>
      <t>notes w okładce</t>
    </r>
    <r>
      <rPr>
        <sz val="8"/>
        <rFont val="Czcionka tekstu podstawowego"/>
        <family val="2"/>
      </rPr>
      <t xml:space="preserve">
środek: papier offsetowy 80, 4+0, ilość kartek w bloczku: 50, klejenie od góry po krótkim boku.
okładka: karton 300g, 4+4, folia matowa 1+0, format okładki:297x210 (+ grubość grzbietu +/- 7mm). Notes wklejany po całości do 3 strony okładki</t>
    </r>
  </si>
  <si>
    <t>teczka A4 z kieszonką na 3 stronie
kreda 350, 4+4, kieszonka kreda 300 4+0, grzbiet 5 mm, folia matowa 1+0, lakier wybiórzy na 1 stronie</t>
  </si>
  <si>
    <t xml:space="preserve">ilość </t>
  </si>
  <si>
    <r>
      <rPr>
        <b/>
        <u val="single"/>
        <sz val="11"/>
        <color indexed="9"/>
        <rFont val="Czcionka tekstu podstawowego"/>
        <family val="0"/>
      </rPr>
      <t>Poz. 1. wizytówki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</si>
  <si>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2. identyfikatory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</si>
  <si>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3. certyfikaty, podziękowania, dyplomy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</si>
  <si>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4. świadectwa ukończenia studiów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</si>
  <si>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t>Załącznik nr 2.2</t>
  </si>
  <si>
    <t>przygotowanie matrycy z logo UM</t>
  </si>
  <si>
    <t>papier nie wykazujący luminescencji, 120g, ze znakiem wodnym dwutonowym+zabezpieczenia (ze specyfikacji)</t>
  </si>
  <si>
    <t xml:space="preserve">Okładki do dyplomów/suplementów; niebieska okleina; nadruk srebrny, tłoczony, wewnątrz biała wyklejka; pasek narożny  </t>
  </si>
  <si>
    <t>Opis przedmiotu zamówienia
formularz asortymentowo-cenowy</t>
  </si>
  <si>
    <t>Razem Pakiet I</t>
  </si>
  <si>
    <t>Razem Pakiet II</t>
  </si>
  <si>
    <t>Razem Pakiet V</t>
  </si>
  <si>
    <t>Formularz  ma być podpisany kwalifikowanym podpisem elekronicznym lub podpisem zaufanym lub podpisem osobistym</t>
  </si>
  <si>
    <t>Razem Pakiet VIII</t>
  </si>
  <si>
    <t>kreda matowa 350 (ew. satyna 350), 4+4, przycięcie do formatu + folia matowa 1+1</t>
  </si>
  <si>
    <t>szacowane ilości</t>
  </si>
  <si>
    <t>A4 do 105x297</t>
  </si>
  <si>
    <t>kreda matowa 350 (ew. satyna 350), 4+4, bigowanie, składanie na pół po długim boku, folia matowa</t>
  </si>
  <si>
    <t>szaowane ilości</t>
  </si>
  <si>
    <t>szacowana ilość</t>
  </si>
  <si>
    <t>wartość netto</t>
  </si>
  <si>
    <t>wartość brutto</t>
  </si>
  <si>
    <t>wartość 
netto</t>
  </si>
  <si>
    <t>wartość 
brutto</t>
  </si>
  <si>
    <t>80-84 + okładka</t>
  </si>
  <si>
    <t xml:space="preserve">książki w oprawie twardej albumowej; środek: kreda 170, 4+4, oprawa twarda klejona, oklejka w pełnym kolorze, folia mat 1+0, </t>
  </si>
  <si>
    <t>180-200</t>
  </si>
  <si>
    <t>210x275</t>
  </si>
  <si>
    <t>60-68</t>
  </si>
  <si>
    <t xml:space="preserve">środek: offset 90g, 4+4, papier eco
okładka: offset 300g, 4+4, papier eco
oprawa klejona PUR po dłuższym boku
</t>
  </si>
  <si>
    <t>72-80</t>
  </si>
  <si>
    <t>84-92</t>
  </si>
  <si>
    <t>96-100</t>
  </si>
  <si>
    <t>1-10</t>
  </si>
  <si>
    <t>151-200</t>
  </si>
  <si>
    <t>A6 (A3 do A6)</t>
  </si>
  <si>
    <t>kreda matowa 170, 4+4, składanie do A6</t>
  </si>
  <si>
    <t>110x230</t>
  </si>
  <si>
    <t>kreda matowa 300, 4+4, folia matowa 1+1</t>
  </si>
  <si>
    <t>80x115</t>
  </si>
  <si>
    <t>offset 25, 4+4, bigowanie i składanie na pół</t>
  </si>
  <si>
    <t>317x250</t>
  </si>
  <si>
    <t>offset 250, 1+0</t>
  </si>
  <si>
    <t>500-1000</t>
  </si>
  <si>
    <t>offset 250, 1+1</t>
  </si>
  <si>
    <t>szacunkowa ilość</t>
  </si>
  <si>
    <t>zakres</t>
  </si>
  <si>
    <t xml:space="preserve">szacowana ilość </t>
  </si>
  <si>
    <t>szacowana ilość szt.</t>
  </si>
  <si>
    <t>201</t>
  </si>
  <si>
    <t>1</t>
  </si>
  <si>
    <t>101</t>
  </si>
  <si>
    <t>2</t>
  </si>
  <si>
    <t>8</t>
  </si>
  <si>
    <t>24</t>
  </si>
  <si>
    <t>20</t>
  </si>
  <si>
    <t>5</t>
  </si>
  <si>
    <t>25</t>
  </si>
  <si>
    <t>50</t>
  </si>
  <si>
    <t>200</t>
  </si>
  <si>
    <t>301-1000</t>
  </si>
  <si>
    <t>szacowana cena netto/szt.</t>
  </si>
  <si>
    <t>A4 (220x305)</t>
  </si>
  <si>
    <t>290x365 (590x365, grzbiet 10mm)</t>
  </si>
  <si>
    <t>Obwoluta z logo UM, twierana po długim boku, okleina: introkal granatowy, grubość tektury: 5mm (tektura kaszerowana).
Wyklejka: 280x355, biały offset 150/200
Trzecia strona obwoluty: 4 narożniki
Logo umed na 1 stronie okładki – tłoczone – srebro mat
Szerokość logotypu: 130 mm
Wysokość pionowej kreski w logotypie: 40 mm</t>
  </si>
  <si>
    <t>107x153</t>
  </si>
  <si>
    <t>Załącznik nr 2.8</t>
  </si>
  <si>
    <t>Załącznik nr 2.7</t>
  </si>
  <si>
    <t>Załącznik nr 2.6</t>
  </si>
  <si>
    <t>Załącznik nr 2.5</t>
  </si>
  <si>
    <t>Załącznik nr 2.4</t>
  </si>
  <si>
    <t>Załącznik nr 2.3</t>
  </si>
  <si>
    <t>230x110</t>
  </si>
  <si>
    <t>kreda matowa 350, 4+4, folia matowa 1+1</t>
  </si>
  <si>
    <t>Pakiet V</t>
  </si>
  <si>
    <r>
      <rPr>
        <b/>
        <u val="single"/>
        <sz val="11"/>
        <color indexed="9"/>
        <rFont val="Czcionka tekstu podstawowego"/>
        <family val="0"/>
      </rPr>
      <t>Poz. 1. foldery, broszury, programy</t>
    </r>
    <r>
      <rPr>
        <b/>
        <sz val="8"/>
        <color indexed="9"/>
        <rFont val="Czcionka tekstu podstawowego"/>
        <family val="0"/>
      </rPr>
      <t xml:space="preserve">
</t>
    </r>
    <r>
      <rPr>
        <b/>
        <sz val="9"/>
        <color indexed="9"/>
        <rFont val="Czcionka tekstu podstawowego"/>
        <family val="0"/>
      </rPr>
      <t>rodzaj druku: druk cyfrowy/druk offsetowy</t>
    </r>
  </si>
  <si>
    <t>70 s
+okładka</t>
  </si>
  <si>
    <t>300-500</t>
  </si>
  <si>
    <t>kreda matowa 250, 4+4, bigowanie w 2 miejscach, składanie do środka do formatu 210x210, folia matowa 1+1, lakier wybiórczy 1+1</t>
  </si>
  <si>
    <t>185x295
740x295 do185x295</t>
  </si>
  <si>
    <t>papier ekologiczny z certyfikatem 250, 4+4, bigowanie w 3 mniejscach, składanie do środka do formatu 185x2950,</t>
  </si>
  <si>
    <t>środek: offset 80, 4+4
okładka: kreda matowa 350, 4+4, folia matowa, oprawa: klejona PUR po dłuższym boku</t>
  </si>
  <si>
    <t>Pakiet VI</t>
  </si>
  <si>
    <r>
      <rPr>
        <b/>
        <u val="single"/>
        <sz val="11"/>
        <color indexed="9"/>
        <rFont val="Czcionka tekstu podstawowego"/>
        <family val="0"/>
      </rPr>
      <t>Poz.1. obwoluta/okładka twarda z napisem/logo UM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</si>
  <si>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t>Dyplomy; niebieska okleina; format 214x153 (rozłożony dyplom). Na okładce tłoczenie na sucho (orzeł + napis DYPLOM). W środku wyklejka 208x145, offset 200, 1+0 (wraz z wydrukiem treści)
okładka: gruba tektura + okleina</t>
  </si>
  <si>
    <t>Razm Pakiet VI</t>
  </si>
  <si>
    <t>Pakiet VII</t>
  </si>
  <si>
    <r>
      <rPr>
        <b/>
        <u val="single"/>
        <sz val="11"/>
        <color indexed="9"/>
        <rFont val="Czcionka tekstu podstawowego"/>
        <family val="0"/>
      </rPr>
      <t>Poz. 1.  Blankiet dyplomu z wymaganymi zabezpieczeniami ministerialnymi wg. specyfikacji</t>
    </r>
    <r>
      <rPr>
        <b/>
        <sz val="8"/>
        <color indexed="9"/>
        <rFont val="Czcionka tekstu podstawowego"/>
        <family val="0"/>
      </rPr>
      <t xml:space="preserve">
</t>
    </r>
    <r>
      <rPr>
        <b/>
        <sz val="9"/>
        <color indexed="9"/>
        <rFont val="Czcionka tekstu podstawowego"/>
        <family val="0"/>
      </rPr>
      <t>rodzaj druku: druk cyfrowy/druk offsetowy</t>
    </r>
  </si>
  <si>
    <t>10000-12000</t>
  </si>
  <si>
    <t>Razem Pakiet VII</t>
  </si>
  <si>
    <t>Pakiet VIII</t>
  </si>
  <si>
    <t>5-50</t>
  </si>
  <si>
    <t>kreda matowa 300, 4+0, przykrojenie do formatu + import danych</t>
  </si>
  <si>
    <t>kreda matowa 300, 4+0, przykrojenie do formatu + import ndanych</t>
  </si>
  <si>
    <t>papier kredowy biały 150, 2+1 (tekst+gilosz), przykrojenie do formatu + import danych</t>
  </si>
  <si>
    <t>Pakiet IV</t>
  </si>
  <si>
    <t>Razem Pakiet IV</t>
  </si>
  <si>
    <r>
      <rPr>
        <b/>
        <u val="single"/>
        <sz val="11"/>
        <color indexed="9"/>
        <rFont val="Czcionka tekstu podstawowego"/>
        <family val="0"/>
      </rPr>
      <t>Poz. 1. papier firmowy</t>
    </r>
    <r>
      <rPr>
        <b/>
        <sz val="11"/>
        <color indexed="9"/>
        <rFont val="Czcionka tekstu podstawowego"/>
        <family val="0"/>
      </rPr>
      <t xml:space="preserve">
</t>
    </r>
    <r>
      <rPr>
        <b/>
        <sz val="9"/>
        <color indexed="9"/>
        <rFont val="Czcionka tekstu podstawowego"/>
        <family val="0"/>
      </rPr>
      <t>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</si>
  <si>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2. notatniki</t>
    </r>
    <r>
      <rPr>
        <b/>
        <sz val="11"/>
        <color indexed="9"/>
        <rFont val="Czcionka tekstu podstawowego"/>
        <family val="0"/>
      </rPr>
      <t xml:space="preserve">
</t>
    </r>
    <r>
      <rPr>
        <b/>
        <sz val="9"/>
        <color indexed="9"/>
        <rFont val="Czcionka tekstu podstawowego"/>
        <family val="0"/>
      </rPr>
      <t>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</si>
  <si>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3. teczki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</si>
  <si>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t>A4 (210x297)
A3 do A4 + grzbiet</t>
  </si>
  <si>
    <t>teczka A4 z kieszonką na 3 stronie
papier ekologiczny kraft 350, 1+0 (pantone granat), kieszonka papier ekologiczny kraft 350 0+0, grzbiet 5 mm</t>
  </si>
  <si>
    <r>
      <rPr>
        <b/>
        <u val="single"/>
        <sz val="11"/>
        <color indexed="9"/>
        <rFont val="Czcionka tekstu podstawowego"/>
        <family val="0"/>
      </rPr>
      <t>Poz. 4. obwoluty miękkie z logo UM</t>
    </r>
    <r>
      <rPr>
        <b/>
        <sz val="9"/>
        <color indexed="9"/>
        <rFont val="Czcionka tekstu podstawowego"/>
        <family val="0"/>
      </rPr>
      <t xml:space="preserve">
rodzaj druku: druk cyfrowy/druk offsetowy</t>
    </r>
  </si>
  <si>
    <r>
      <rPr>
        <b/>
        <u val="single"/>
        <sz val="11"/>
        <color indexed="9"/>
        <rFont val="Czcionka tekstu podstawowego"/>
        <family val="0"/>
      </rPr>
      <t>Poz. 5. naklejki</t>
    </r>
    <r>
      <rPr>
        <b/>
        <sz val="11"/>
        <color indexed="9"/>
        <rFont val="Czcionka tekstu podstawowego"/>
        <family val="0"/>
      </rPr>
      <t xml:space="preserve">
</t>
    </r>
    <r>
      <rPr>
        <b/>
        <sz val="9"/>
        <color indexed="9"/>
        <rFont val="Czcionka tekstu podstawowego"/>
        <family val="0"/>
      </rPr>
      <t>rodzaj druku: druk cyfrowy/druk offsetowy</t>
    </r>
  </si>
  <si>
    <t>460x320 do 115x160</t>
  </si>
  <si>
    <t>kreda matowa 170, 4+4, składanie do 115x160</t>
  </si>
  <si>
    <t>Pakiet III</t>
  </si>
  <si>
    <t>Razem Pakiet  III</t>
  </si>
  <si>
    <t>Pakiet II</t>
  </si>
  <si>
    <t>Pakiet I</t>
  </si>
  <si>
    <t>ZP/  29     /2024</t>
  </si>
  <si>
    <t>ZP/29  /2024</t>
  </si>
  <si>
    <t>ZP/ 29 /2024</t>
  </si>
  <si>
    <t>ZP/29/2024</t>
  </si>
  <si>
    <t>ZP/29 /2024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</si>
</sst>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  <numFmt numFmtId="173" formatCode="#,##0\ &quot;zł&quot;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8"/>
      <name val="Czcionka tekstu podstawowego"/>
      <family val="0"/>
    </font>
    <font>
      <b/>
      <sz val="8"/>
      <name val="Czcionka tekstu podstawowego"/>
      <family val="0"/>
    </font>
    <font>
      <sz val="9"/>
      <name val="Czcionka tekstu podstawowego"/>
      <family val="2"/>
    </font>
    <font>
      <sz val="11"/>
      <name val="Czcionka tekstu podstawowego"/>
      <family val="2"/>
    </font>
    <font>
      <sz val="8"/>
      <name val="Czcionka tekstu"/>
      <family val="0"/>
    </font>
    <font>
      <b/>
      <sz val="9"/>
      <color indexed="9"/>
      <name val="Czcionka tekstu podstawowego"/>
      <family val="0"/>
    </font>
    <font>
      <b/>
      <u val="single"/>
      <sz val="11"/>
      <color indexed="9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0"/>
    </font>
    <font>
      <sz val="10"/>
      <color indexed="8"/>
      <name val="Czcionka tekstu podstawowego"/>
      <family val="2"/>
    </font>
    <font>
      <b/>
      <sz val="8"/>
      <color indexed="9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sz val="9"/>
      <color indexed="9"/>
      <name val="Czcionka tekstu podstawowego"/>
      <family val="0"/>
    </font>
    <font>
      <sz val="8"/>
      <color indexed="9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10"/>
      <name val="Czcionka tekstu podstawowego"/>
      <family val="2"/>
    </font>
    <font>
      <sz val="9"/>
      <color indexed="10"/>
      <name val="Czcionka tekstu podstawowego"/>
      <family val="2"/>
    </font>
    <font>
      <b/>
      <sz val="8"/>
      <color indexed="10"/>
      <name val="Czcionka tekstu podstawowego"/>
      <family val="2"/>
    </font>
    <font>
      <sz val="8"/>
      <color indexed="17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4"/>
      <color rgb="FFFF0000"/>
      <name val="Czcionka tekstu podstawowego"/>
      <family val="0"/>
    </font>
    <font>
      <sz val="9"/>
      <color theme="0"/>
      <name val="Czcionka tekstu podstawowego"/>
      <family val="0"/>
    </font>
    <font>
      <sz val="8"/>
      <color theme="0"/>
      <name val="Czcionka tekstu podstawowego"/>
      <family val="0"/>
    </font>
    <font>
      <b/>
      <sz val="14"/>
      <color theme="1"/>
      <name val="Czcionka tekstu podstawowego"/>
      <family val="0"/>
    </font>
    <font>
      <sz val="8"/>
      <color rgb="FFFF0000"/>
      <name val="Czcionka tekstu podstawowego"/>
      <family val="2"/>
    </font>
    <font>
      <sz val="9"/>
      <color rgb="FFFF0000"/>
      <name val="Czcionka tekstu podstawowego"/>
      <family val="2"/>
    </font>
    <font>
      <b/>
      <sz val="8"/>
      <color rgb="FFFF0000"/>
      <name val="Czcionka tekstu podstawowego"/>
      <family val="2"/>
    </font>
    <font>
      <sz val="8"/>
      <color rgb="FF006100"/>
      <name val="Czcionka tekstu podstawowego"/>
      <family val="2"/>
    </font>
    <font>
      <b/>
      <sz val="12"/>
      <color theme="1"/>
      <name val="Czcionka tekstu podstawowego"/>
      <family val="0"/>
    </font>
    <font>
      <b/>
      <sz val="8"/>
      <color theme="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wrapText="1"/>
    </xf>
    <xf numFmtId="0" fontId="65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6" fontId="65" fillId="0" borderId="10" xfId="0" applyNumberFormat="1" applyFont="1" applyBorder="1" applyAlignment="1">
      <alignment wrapText="1"/>
    </xf>
    <xf numFmtId="166" fontId="65" fillId="0" borderId="0" xfId="0" applyNumberFormat="1" applyFont="1" applyBorder="1" applyAlignment="1">
      <alignment wrapText="1"/>
    </xf>
    <xf numFmtId="166" fontId="64" fillId="0" borderId="0" xfId="0" applyNumberFormat="1" applyFont="1" applyBorder="1" applyAlignment="1">
      <alignment wrapText="1"/>
    </xf>
    <xf numFmtId="166" fontId="64" fillId="0" borderId="0" xfId="0" applyNumberFormat="1" applyFont="1" applyBorder="1" applyAlignment="1">
      <alignment horizontal="center" wrapText="1"/>
    </xf>
    <xf numFmtId="166" fontId="64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6" fontId="4" fillId="0" borderId="1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4" fillId="0" borderId="0" xfId="0" applyNumberFormat="1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Alignment="1">
      <alignment wrapText="1"/>
    </xf>
    <xf numFmtId="166" fontId="65" fillId="0" borderId="0" xfId="0" applyNumberFormat="1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63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166" fontId="2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3" fillId="0" borderId="0" xfId="0" applyFont="1" applyAlignment="1">
      <alignment/>
    </xf>
    <xf numFmtId="0" fontId="65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wrapText="1"/>
    </xf>
    <xf numFmtId="16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" fillId="0" borderId="10" xfId="62" applyFont="1" applyFill="1" applyBorder="1" applyAlignment="1">
      <alignment vertical="center" wrapText="1"/>
    </xf>
    <xf numFmtId="166" fontId="6" fillId="0" borderId="10" xfId="62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8" fillId="0" borderId="0" xfId="0" applyFont="1" applyBorder="1" applyAlignment="1">
      <alignment wrapText="1"/>
    </xf>
    <xf numFmtId="166" fontId="65" fillId="0" borderId="0" xfId="0" applyNumberFormat="1" applyFont="1" applyBorder="1" applyAlignment="1">
      <alignment wrapText="1"/>
    </xf>
    <xf numFmtId="0" fontId="6" fillId="0" borderId="10" xfId="41" applyFont="1" applyFill="1" applyBorder="1" applyAlignment="1">
      <alignment wrapText="1"/>
    </xf>
    <xf numFmtId="166" fontId="64" fillId="0" borderId="10" xfId="0" applyNumberFormat="1" applyFont="1" applyBorder="1" applyAlignment="1">
      <alignment horizontal="center" vertical="center" wrapText="1"/>
    </xf>
    <xf numFmtId="166" fontId="6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66" fontId="7" fillId="0" borderId="10" xfId="0" applyNumberFormat="1" applyFont="1" applyBorder="1" applyAlignment="1">
      <alignment horizontal="center" wrapText="1"/>
    </xf>
    <xf numFmtId="166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166" fontId="64" fillId="0" borderId="0" xfId="0" applyNumberFormat="1" applyFont="1" applyAlignment="1">
      <alignment horizontal="center" wrapText="1"/>
    </xf>
    <xf numFmtId="166" fontId="6" fillId="0" borderId="10" xfId="41" applyNumberFormat="1" applyFont="1" applyFill="1" applyBorder="1" applyAlignment="1">
      <alignment wrapText="1"/>
    </xf>
    <xf numFmtId="166" fontId="64" fillId="0" borderId="0" xfId="0" applyNumberFormat="1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center" wrapText="1"/>
    </xf>
    <xf numFmtId="166" fontId="8" fillId="0" borderId="10" xfId="0" applyNumberFormat="1" applyFont="1" applyBorder="1" applyAlignment="1">
      <alignment wrapText="1"/>
    </xf>
    <xf numFmtId="0" fontId="65" fillId="0" borderId="10" xfId="41" applyFont="1" applyFill="1" applyBorder="1" applyAlignment="1">
      <alignment horizontal="center" vertical="center" wrapText="1"/>
    </xf>
    <xf numFmtId="0" fontId="65" fillId="0" borderId="10" xfId="4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63" fillId="0" borderId="0" xfId="0" applyNumberFormat="1" applyFont="1" applyAlignment="1">
      <alignment wrapText="1"/>
    </xf>
    <xf numFmtId="0" fontId="63" fillId="0" borderId="0" xfId="0" applyNumberFormat="1" applyFont="1" applyAlignment="1">
      <alignment vertical="center" wrapText="1"/>
    </xf>
    <xf numFmtId="0" fontId="64" fillId="0" borderId="0" xfId="0" applyNumberFormat="1" applyFont="1" applyAlignment="1">
      <alignment horizontal="center" vertical="center" wrapText="1"/>
    </xf>
    <xf numFmtId="0" fontId="65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5" fillId="0" borderId="0" xfId="0" applyNumberFormat="1" applyFont="1" applyBorder="1" applyAlignment="1">
      <alignment wrapText="1"/>
    </xf>
    <xf numFmtId="0" fontId="65" fillId="0" borderId="0" xfId="0" applyNumberFormat="1" applyFont="1" applyBorder="1" applyAlignment="1">
      <alignment wrapText="1"/>
    </xf>
    <xf numFmtId="0" fontId="64" fillId="0" borderId="0" xfId="0" applyNumberFormat="1" applyFont="1" applyBorder="1" applyAlignment="1">
      <alignment wrapText="1"/>
    </xf>
    <xf numFmtId="0" fontId="65" fillId="0" borderId="0" xfId="0" applyNumberFormat="1" applyFont="1" applyAlignment="1">
      <alignment wrapText="1"/>
    </xf>
    <xf numFmtId="0" fontId="66" fillId="0" borderId="0" xfId="0" applyNumberFormat="1" applyFont="1" applyBorder="1" applyAlignment="1">
      <alignment wrapText="1"/>
    </xf>
    <xf numFmtId="0" fontId="63" fillId="0" borderId="0" xfId="0" applyNumberFormat="1" applyFont="1" applyBorder="1" applyAlignment="1">
      <alignment wrapText="1"/>
    </xf>
    <xf numFmtId="0" fontId="6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Border="1" applyAlignment="1">
      <alignment wrapText="1"/>
    </xf>
    <xf numFmtId="0" fontId="66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64" fillId="0" borderId="0" xfId="0" applyNumberFormat="1" applyFont="1" applyAlignment="1">
      <alignment wrapText="1"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wrapText="1"/>
    </xf>
    <xf numFmtId="16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65" fillId="0" borderId="0" xfId="0" applyFont="1" applyFill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8" fontId="2" fillId="0" borderId="10" xfId="0" applyNumberFormat="1" applyFont="1" applyBorder="1" applyAlignment="1">
      <alignment wrapText="1"/>
    </xf>
    <xf numFmtId="8" fontId="6" fillId="0" borderId="0" xfId="0" applyNumberFormat="1" applyFont="1" applyFill="1" applyAlignment="1">
      <alignment wrapText="1"/>
    </xf>
    <xf numFmtId="9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41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0" fontId="58" fillId="0" borderId="0" xfId="0" applyFont="1" applyFill="1" applyAlignment="1">
      <alignment horizontal="center" wrapText="1"/>
    </xf>
    <xf numFmtId="166" fontId="65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9" fontId="63" fillId="0" borderId="0" xfId="0" applyNumberFormat="1" applyFont="1" applyAlignment="1">
      <alignment wrapText="1"/>
    </xf>
    <xf numFmtId="9" fontId="64" fillId="0" borderId="0" xfId="0" applyNumberFormat="1" applyFont="1" applyAlignment="1">
      <alignment horizontal="center" wrapText="1"/>
    </xf>
    <xf numFmtId="9" fontId="64" fillId="0" borderId="10" xfId="0" applyNumberFormat="1" applyFont="1" applyBorder="1" applyAlignment="1">
      <alignment horizontal="center" wrapText="1"/>
    </xf>
    <xf numFmtId="9" fontId="6" fillId="0" borderId="10" xfId="41" applyNumberFormat="1" applyFont="1" applyFill="1" applyBorder="1" applyAlignment="1">
      <alignment wrapText="1"/>
    </xf>
    <xf numFmtId="9" fontId="7" fillId="0" borderId="10" xfId="0" applyNumberFormat="1" applyFont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9" fontId="9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65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9" fontId="64" fillId="0" borderId="0" xfId="0" applyNumberFormat="1" applyFont="1" applyAlignment="1">
      <alignment wrapText="1"/>
    </xf>
    <xf numFmtId="166" fontId="6" fillId="0" borderId="10" xfId="0" applyNumberFormat="1" applyFont="1" applyFill="1" applyBorder="1" applyAlignment="1">
      <alignment horizontal="right" wrapText="1"/>
    </xf>
    <xf numFmtId="9" fontId="6" fillId="0" borderId="10" xfId="0" applyNumberFormat="1" applyFont="1" applyFill="1" applyBorder="1" applyAlignment="1">
      <alignment horizontal="right" wrapText="1"/>
    </xf>
    <xf numFmtId="8" fontId="6" fillId="0" borderId="10" xfId="0" applyNumberFormat="1" applyFont="1" applyFill="1" applyBorder="1" applyAlignment="1">
      <alignment horizontal="right" wrapText="1"/>
    </xf>
    <xf numFmtId="8" fontId="6" fillId="0" borderId="10" xfId="0" applyNumberFormat="1" applyFont="1" applyFill="1" applyBorder="1" applyAlignment="1">
      <alignment wrapText="1"/>
    </xf>
    <xf numFmtId="0" fontId="65" fillId="0" borderId="10" xfId="41" applyFont="1" applyFill="1" applyBorder="1" applyAlignment="1">
      <alignment horizontal="left" wrapText="1"/>
    </xf>
    <xf numFmtId="166" fontId="65" fillId="0" borderId="10" xfId="41" applyNumberFormat="1" applyFont="1" applyFill="1" applyBorder="1" applyAlignment="1">
      <alignment horizontal="right" wrapText="1"/>
    </xf>
    <xf numFmtId="9" fontId="65" fillId="0" borderId="10" xfId="41" applyNumberFormat="1" applyFont="1" applyFill="1" applyBorder="1" applyAlignment="1">
      <alignment horizontal="right" wrapText="1"/>
    </xf>
    <xf numFmtId="8" fontId="65" fillId="0" borderId="10" xfId="41" applyNumberFormat="1" applyFont="1" applyFill="1" applyBorder="1" applyAlignment="1">
      <alignment horizontal="right" wrapText="1"/>
    </xf>
    <xf numFmtId="0" fontId="65" fillId="0" borderId="10" xfId="4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wrapText="1"/>
    </xf>
    <xf numFmtId="9" fontId="6" fillId="0" borderId="10" xfId="41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9" fontId="64" fillId="0" borderId="0" xfId="0" applyNumberFormat="1" applyFont="1" applyBorder="1" applyAlignment="1">
      <alignment horizontal="center" wrapText="1"/>
    </xf>
    <xf numFmtId="0" fontId="6" fillId="0" borderId="10" xfId="4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4" fillId="0" borderId="0" xfId="0" applyNumberFormat="1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vertical="center" wrapText="1"/>
    </xf>
    <xf numFmtId="166" fontId="65" fillId="0" borderId="10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9" fontId="6" fillId="0" borderId="10" xfId="41" applyNumberFormat="1" applyFont="1" applyFill="1" applyBorder="1" applyAlignment="1">
      <alignment vertical="center" wrapText="1"/>
    </xf>
    <xf numFmtId="166" fontId="6" fillId="0" borderId="10" xfId="41" applyNumberFormat="1" applyFont="1" applyFill="1" applyBorder="1" applyAlignment="1">
      <alignment vertical="center" wrapText="1"/>
    </xf>
    <xf numFmtId="0" fontId="65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NumberFormat="1" applyFont="1" applyFill="1" applyAlignment="1">
      <alignment vertical="center" wrapText="1"/>
    </xf>
    <xf numFmtId="0" fontId="6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9" fillId="0" borderId="0" xfId="0" applyFont="1" applyAlignment="1">
      <alignment horizontal="center" vertical="top" wrapText="1"/>
    </xf>
    <xf numFmtId="166" fontId="4" fillId="0" borderId="0" xfId="0" applyNumberFormat="1" applyFont="1" applyBorder="1" applyAlignment="1">
      <alignment horizontal="right" wrapText="1"/>
    </xf>
    <xf numFmtId="166" fontId="4" fillId="0" borderId="10" xfId="0" applyNumberFormat="1" applyFont="1" applyFill="1" applyBorder="1" applyAlignment="1">
      <alignment wrapText="1"/>
    </xf>
    <xf numFmtId="166" fontId="10" fillId="0" borderId="10" xfId="0" applyNumberFormat="1" applyFont="1" applyFill="1" applyBorder="1" applyAlignment="1">
      <alignment wrapText="1"/>
    </xf>
    <xf numFmtId="0" fontId="6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9" fontId="4" fillId="0" borderId="10" xfId="0" applyNumberFormat="1" applyFont="1" applyBorder="1" applyAlignment="1">
      <alignment wrapText="1"/>
    </xf>
    <xf numFmtId="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8" fontId="65" fillId="0" borderId="10" xfId="41" applyNumberFormat="1" applyFont="1" applyFill="1" applyBorder="1" applyAlignment="1">
      <alignment wrapText="1"/>
    </xf>
    <xf numFmtId="8" fontId="6" fillId="0" borderId="10" xfId="41" applyNumberFormat="1" applyFont="1" applyFill="1" applyBorder="1" applyAlignment="1">
      <alignment horizontal="right" wrapText="1"/>
    </xf>
    <xf numFmtId="167" fontId="64" fillId="0" borderId="10" xfId="0" applyNumberFormat="1" applyFont="1" applyBorder="1" applyAlignment="1">
      <alignment horizontal="center" vertical="center" wrapText="1"/>
    </xf>
    <xf numFmtId="167" fontId="65" fillId="0" borderId="10" xfId="0" applyNumberFormat="1" applyFont="1" applyBorder="1" applyAlignment="1">
      <alignment wrapText="1"/>
    </xf>
    <xf numFmtId="167" fontId="64" fillId="0" borderId="10" xfId="0" applyNumberFormat="1" applyFont="1" applyBorder="1" applyAlignment="1">
      <alignment horizontal="center" wrapText="1"/>
    </xf>
    <xf numFmtId="167" fontId="65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wrapText="1"/>
    </xf>
    <xf numFmtId="0" fontId="6" fillId="0" borderId="10" xfId="41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66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wrapText="1"/>
    </xf>
    <xf numFmtId="166" fontId="3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right" wrapText="1"/>
    </xf>
    <xf numFmtId="166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66" fontId="4" fillId="0" borderId="0" xfId="0" applyNumberFormat="1" applyFont="1" applyAlignment="1">
      <alignment wrapText="1"/>
    </xf>
    <xf numFmtId="166" fontId="64" fillId="0" borderId="10" xfId="0" applyNumberFormat="1" applyFont="1" applyBorder="1" applyAlignment="1">
      <alignment wrapText="1"/>
    </xf>
    <xf numFmtId="0" fontId="65" fillId="0" borderId="10" xfId="41" applyFont="1" applyFill="1" applyBorder="1" applyAlignment="1">
      <alignment horizontal="center" wrapText="1"/>
    </xf>
    <xf numFmtId="0" fontId="6" fillId="0" borderId="10" xfId="41" applyFont="1" applyFill="1" applyBorder="1" applyAlignment="1">
      <alignment horizontal="center" wrapText="1"/>
    </xf>
    <xf numFmtId="167" fontId="64" fillId="0" borderId="10" xfId="0" applyNumberFormat="1" applyFont="1" applyBorder="1" applyAlignment="1">
      <alignment wrapText="1"/>
    </xf>
    <xf numFmtId="8" fontId="64" fillId="0" borderId="10" xfId="0" applyNumberFormat="1" applyFont="1" applyBorder="1" applyAlignment="1">
      <alignment wrapText="1"/>
    </xf>
    <xf numFmtId="0" fontId="8" fillId="0" borderId="10" xfId="4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51" applyNumberFormat="1" applyFont="1" applyFill="1" applyBorder="1" applyAlignment="1">
      <alignment wrapText="1"/>
    </xf>
    <xf numFmtId="0" fontId="55" fillId="0" borderId="0" xfId="51" applyNumberFormat="1" applyFill="1" applyAlignment="1">
      <alignment wrapText="1"/>
    </xf>
    <xf numFmtId="0" fontId="65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6" fontId="70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7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6" fillId="2" borderId="10" xfId="41" applyFont="1" applyFill="1" applyBorder="1" applyAlignment="1">
      <alignment wrapText="1"/>
    </xf>
    <xf numFmtId="0" fontId="58" fillId="0" borderId="0" xfId="0" applyFont="1" applyAlignment="1">
      <alignment horizontal="center" wrapText="1"/>
    </xf>
    <xf numFmtId="0" fontId="72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73" fillId="0" borderId="0" xfId="0" applyNumberFormat="1" applyFont="1" applyAlignment="1">
      <alignment wrapText="1"/>
    </xf>
    <xf numFmtId="0" fontId="73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center" vertical="center" wrapText="1"/>
    </xf>
    <xf numFmtId="0" fontId="72" fillId="0" borderId="0" xfId="0" applyNumberFormat="1" applyFont="1" applyAlignment="1">
      <alignment vertical="center" wrapText="1"/>
    </xf>
    <xf numFmtId="0" fontId="72" fillId="0" borderId="0" xfId="0" applyNumberFormat="1" applyFont="1" applyFill="1" applyAlignment="1">
      <alignment vertical="center" wrapText="1"/>
    </xf>
    <xf numFmtId="0" fontId="72" fillId="0" borderId="0" xfId="0" applyNumberFormat="1" applyFont="1" applyBorder="1" applyAlignment="1">
      <alignment vertical="center" wrapText="1"/>
    </xf>
    <xf numFmtId="0" fontId="72" fillId="0" borderId="0" xfId="0" applyNumberFormat="1" applyFont="1" applyBorder="1" applyAlignment="1">
      <alignment wrapText="1"/>
    </xf>
    <xf numFmtId="0" fontId="74" fillId="0" borderId="0" xfId="0" applyNumberFormat="1" applyFont="1" applyBorder="1" applyAlignment="1">
      <alignment wrapText="1"/>
    </xf>
    <xf numFmtId="0" fontId="72" fillId="0" borderId="0" xfId="0" applyNumberFormat="1" applyFont="1" applyFill="1" applyBorder="1" applyAlignment="1">
      <alignment wrapText="1"/>
    </xf>
    <xf numFmtId="0" fontId="74" fillId="0" borderId="0" xfId="0" applyNumberFormat="1" applyFont="1" applyFill="1" applyBorder="1" applyAlignment="1">
      <alignment wrapText="1"/>
    </xf>
    <xf numFmtId="0" fontId="72" fillId="0" borderId="0" xfId="0" applyNumberFormat="1" applyFont="1" applyAlignment="1">
      <alignment wrapText="1"/>
    </xf>
    <xf numFmtId="0" fontId="70" fillId="33" borderId="10" xfId="51" applyFont="1" applyFill="1" applyBorder="1" applyAlignment="1">
      <alignment horizontal="center" vertical="center" wrapText="1"/>
    </xf>
    <xf numFmtId="0" fontId="70" fillId="33" borderId="10" xfId="51" applyFont="1" applyFill="1" applyBorder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5" fillId="6" borderId="10" xfId="41" applyFont="1" applyFill="1" applyBorder="1" applyAlignment="1">
      <alignment horizontal="center" wrapText="1"/>
    </xf>
    <xf numFmtId="0" fontId="65" fillId="6" borderId="11" xfId="41" applyFont="1" applyFill="1" applyBorder="1" applyAlignment="1">
      <alignment horizontal="left" vertical="center" wrapText="1"/>
    </xf>
    <xf numFmtId="0" fontId="65" fillId="6" borderId="10" xfId="41" applyFont="1" applyFill="1" applyBorder="1" applyAlignment="1">
      <alignment horizontal="center" vertical="center" wrapText="1"/>
    </xf>
    <xf numFmtId="0" fontId="65" fillId="6" borderId="10" xfId="41" applyFont="1" applyFill="1" applyBorder="1" applyAlignment="1">
      <alignment horizontal="left" vertical="center" wrapText="1"/>
    </xf>
    <xf numFmtId="0" fontId="65" fillId="6" borderId="10" xfId="41" applyFont="1" applyFill="1" applyBorder="1" applyAlignment="1">
      <alignment horizontal="left" wrapText="1"/>
    </xf>
    <xf numFmtId="0" fontId="65" fillId="6" borderId="10" xfId="41" applyFont="1" applyFill="1" applyBorder="1" applyAlignment="1">
      <alignment wrapText="1"/>
    </xf>
    <xf numFmtId="166" fontId="65" fillId="6" borderId="10" xfId="41" applyNumberFormat="1" applyFont="1" applyFill="1" applyBorder="1" applyAlignment="1">
      <alignment horizontal="right" wrapText="1"/>
    </xf>
    <xf numFmtId="9" fontId="65" fillId="6" borderId="10" xfId="41" applyNumberFormat="1" applyFont="1" applyFill="1" applyBorder="1" applyAlignment="1">
      <alignment horizontal="right" wrapText="1"/>
    </xf>
    <xf numFmtId="8" fontId="65" fillId="6" borderId="10" xfId="41" applyNumberFormat="1" applyFont="1" applyFill="1" applyBorder="1" applyAlignment="1">
      <alignment horizontal="right" wrapText="1"/>
    </xf>
    <xf numFmtId="0" fontId="65" fillId="0" borderId="11" xfId="41" applyFont="1" applyFill="1" applyBorder="1" applyAlignment="1">
      <alignment horizontal="left" vertical="center" wrapText="1"/>
    </xf>
    <xf numFmtId="0" fontId="65" fillId="0" borderId="10" xfId="41" applyFont="1" applyFill="1" applyBorder="1" applyAlignment="1">
      <alignment wrapText="1"/>
    </xf>
    <xf numFmtId="0" fontId="6" fillId="6" borderId="11" xfId="62" applyFont="1" applyFill="1" applyBorder="1" applyAlignment="1">
      <alignment wrapText="1"/>
    </xf>
    <xf numFmtId="0" fontId="6" fillId="6" borderId="10" xfId="62" applyFont="1" applyFill="1" applyBorder="1" applyAlignment="1">
      <alignment wrapText="1"/>
    </xf>
    <xf numFmtId="0" fontId="6" fillId="6" borderId="10" xfId="62" applyFont="1" applyFill="1" applyBorder="1" applyAlignment="1">
      <alignment horizontal="left" wrapText="1"/>
    </xf>
    <xf numFmtId="166" fontId="6" fillId="6" borderId="10" xfId="62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0" xfId="62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wrapText="1"/>
    </xf>
    <xf numFmtId="166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6" fontId="69" fillId="0" borderId="12" xfId="0" applyNumberFormat="1" applyFont="1" applyFill="1" applyBorder="1" applyAlignment="1">
      <alignment wrapText="1"/>
    </xf>
    <xf numFmtId="0" fontId="70" fillId="33" borderId="10" xfId="51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right" wrapText="1"/>
    </xf>
    <xf numFmtId="9" fontId="6" fillId="6" borderId="10" xfId="0" applyNumberFormat="1" applyFont="1" applyFill="1" applyBorder="1" applyAlignment="1">
      <alignment horizontal="right" wrapText="1"/>
    </xf>
    <xf numFmtId="0" fontId="6" fillId="6" borderId="10" xfId="41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left" wrapText="1"/>
    </xf>
    <xf numFmtId="0" fontId="6" fillId="6" borderId="10" xfId="41" applyFont="1" applyFill="1" applyBorder="1" applyAlignment="1">
      <alignment horizontal="center" wrapText="1"/>
    </xf>
    <xf numFmtId="0" fontId="6" fillId="6" borderId="10" xfId="41" applyFont="1" applyFill="1" applyBorder="1" applyAlignment="1">
      <alignment horizontal="left" wrapText="1"/>
    </xf>
    <xf numFmtId="0" fontId="6" fillId="6" borderId="10" xfId="0" applyNumberFormat="1" applyFont="1" applyFill="1" applyBorder="1" applyAlignment="1">
      <alignment/>
    </xf>
    <xf numFmtId="166" fontId="6" fillId="6" borderId="10" xfId="0" applyNumberFormat="1" applyFont="1" applyFill="1" applyBorder="1" applyAlignment="1">
      <alignment wrapText="1"/>
    </xf>
    <xf numFmtId="9" fontId="6" fillId="6" borderId="10" xfId="0" applyNumberFormat="1" applyFont="1" applyFill="1" applyBorder="1" applyAlignment="1">
      <alignment wrapText="1"/>
    </xf>
    <xf numFmtId="8" fontId="6" fillId="6" borderId="10" xfId="41" applyNumberFormat="1" applyFont="1" applyFill="1" applyBorder="1" applyAlignment="1">
      <alignment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0" xfId="51" applyFont="1" applyFill="1" applyBorder="1" applyAlignment="1">
      <alignment horizontal="center" vertical="center" wrapText="1"/>
    </xf>
    <xf numFmtId="0" fontId="69" fillId="34" borderId="10" xfId="51" applyFont="1" applyFill="1" applyBorder="1" applyAlignment="1">
      <alignment horizontal="center" vertical="center" wrapText="1"/>
    </xf>
    <xf numFmtId="9" fontId="69" fillId="34" borderId="10" xfId="51" applyNumberFormat="1" applyFont="1" applyFill="1" applyBorder="1" applyAlignment="1">
      <alignment horizontal="center" vertical="center" wrapText="1"/>
    </xf>
    <xf numFmtId="0" fontId="6" fillId="6" borderId="10" xfId="41" applyFont="1" applyFill="1" applyBorder="1" applyAlignment="1">
      <alignment wrapText="1"/>
    </xf>
    <xf numFmtId="166" fontId="6" fillId="6" borderId="10" xfId="41" applyNumberFormat="1" applyFont="1" applyFill="1" applyBorder="1" applyAlignment="1">
      <alignment wrapText="1"/>
    </xf>
    <xf numFmtId="9" fontId="6" fillId="6" borderId="10" xfId="41" applyNumberFormat="1" applyFont="1" applyFill="1" applyBorder="1" applyAlignment="1">
      <alignment wrapText="1"/>
    </xf>
    <xf numFmtId="0" fontId="6" fillId="35" borderId="10" xfId="41" applyFont="1" applyFill="1" applyBorder="1" applyAlignment="1">
      <alignment wrapText="1"/>
    </xf>
    <xf numFmtId="166" fontId="6" fillId="35" borderId="10" xfId="41" applyNumberFormat="1" applyFont="1" applyFill="1" applyBorder="1" applyAlignment="1">
      <alignment wrapText="1"/>
    </xf>
    <xf numFmtId="9" fontId="6" fillId="35" borderId="10" xfId="41" applyNumberFormat="1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wrapText="1"/>
    </xf>
    <xf numFmtId="166" fontId="6" fillId="35" borderId="10" xfId="0" applyNumberFormat="1" applyFont="1" applyFill="1" applyBorder="1" applyAlignment="1">
      <alignment wrapText="1"/>
    </xf>
    <xf numFmtId="0" fontId="6" fillId="35" borderId="10" xfId="41" applyFont="1" applyFill="1" applyBorder="1" applyAlignment="1">
      <alignment horizontal="right" vertical="center" wrapText="1"/>
    </xf>
    <xf numFmtId="166" fontId="6" fillId="35" borderId="10" xfId="41" applyNumberFormat="1" applyFont="1" applyFill="1" applyBorder="1" applyAlignment="1">
      <alignment horizontal="right" wrapText="1"/>
    </xf>
    <xf numFmtId="9" fontId="6" fillId="35" borderId="10" xfId="41" applyNumberFormat="1" applyFont="1" applyFill="1" applyBorder="1" applyAlignment="1">
      <alignment horizontal="right" wrapText="1"/>
    </xf>
    <xf numFmtId="166" fontId="6" fillId="6" borderId="10" xfId="0" applyNumberFormat="1" applyFont="1" applyFill="1" applyBorder="1" applyAlignment="1">
      <alignment wrapText="1"/>
    </xf>
    <xf numFmtId="49" fontId="6" fillId="6" borderId="10" xfId="0" applyNumberFormat="1" applyFont="1" applyFill="1" applyBorder="1" applyAlignment="1">
      <alignment wrapText="1"/>
    </xf>
    <xf numFmtId="9" fontId="6" fillId="6" borderId="10" xfId="41" applyNumberFormat="1" applyFont="1" applyFill="1" applyBorder="1" applyAlignment="1">
      <alignment wrapText="1"/>
    </xf>
    <xf numFmtId="166" fontId="6" fillId="6" borderId="10" xfId="41" applyNumberFormat="1" applyFont="1" applyFill="1" applyBorder="1" applyAlignment="1">
      <alignment wrapText="1"/>
    </xf>
    <xf numFmtId="0" fontId="65" fillId="0" borderId="10" xfId="51" applyFont="1" applyFill="1" applyBorder="1" applyAlignment="1">
      <alignment horizontal="right" wrapText="1"/>
    </xf>
    <xf numFmtId="0" fontId="65" fillId="0" borderId="10" xfId="51" applyFont="1" applyFill="1" applyBorder="1" applyAlignment="1">
      <alignment horizontal="left" vertical="center" wrapText="1"/>
    </xf>
    <xf numFmtId="0" fontId="65" fillId="0" borderId="10" xfId="51" applyFont="1" applyFill="1" applyBorder="1" applyAlignment="1">
      <alignment horizontal="left" wrapText="1"/>
    </xf>
    <xf numFmtId="0" fontId="65" fillId="0" borderId="10" xfId="5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wrapText="1"/>
    </xf>
    <xf numFmtId="0" fontId="64" fillId="0" borderId="0" xfId="0" applyNumberFormat="1" applyFont="1" applyFill="1" applyBorder="1" applyAlignment="1">
      <alignment wrapText="1"/>
    </xf>
    <xf numFmtId="0" fontId="69" fillId="34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right" wrapText="1"/>
    </xf>
    <xf numFmtId="0" fontId="6" fillId="6" borderId="10" xfId="41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top" wrapText="1"/>
    </xf>
    <xf numFmtId="166" fontId="6" fillId="6" borderId="10" xfId="0" applyNumberFormat="1" applyFont="1" applyFill="1" applyBorder="1" applyAlignment="1">
      <alignment horizontal="right" wrapText="1"/>
    </xf>
    <xf numFmtId="9" fontId="6" fillId="6" borderId="10" xfId="41" applyNumberFormat="1" applyFont="1" applyFill="1" applyBorder="1" applyAlignment="1">
      <alignment horizontal="right" wrapText="1"/>
    </xf>
    <xf numFmtId="166" fontId="6" fillId="6" borderId="10" xfId="41" applyNumberFormat="1" applyFont="1" applyFill="1" applyBorder="1" applyAlignment="1">
      <alignment horizontal="right" wrapText="1"/>
    </xf>
    <xf numFmtId="0" fontId="65" fillId="6" borderId="10" xfId="51" applyFont="1" applyFill="1" applyBorder="1" applyAlignment="1">
      <alignment horizontal="right" wrapText="1"/>
    </xf>
    <xf numFmtId="0" fontId="65" fillId="6" borderId="10" xfId="51" applyFont="1" applyFill="1" applyBorder="1" applyAlignment="1">
      <alignment horizontal="left" vertical="center" wrapText="1"/>
    </xf>
    <xf numFmtId="0" fontId="65" fillId="6" borderId="10" xfId="51" applyFont="1" applyFill="1" applyBorder="1" applyAlignment="1">
      <alignment horizontal="left" wrapText="1"/>
    </xf>
    <xf numFmtId="0" fontId="65" fillId="6" borderId="10" xfId="51" applyFont="1" applyFill="1" applyBorder="1" applyAlignment="1">
      <alignment horizontal="center" vertical="center" wrapText="1"/>
    </xf>
    <xf numFmtId="0" fontId="65" fillId="6" borderId="10" xfId="0" applyFont="1" applyFill="1" applyBorder="1" applyAlignment="1">
      <alignment horizontal="right" wrapText="1"/>
    </xf>
    <xf numFmtId="0" fontId="6" fillId="6" borderId="10" xfId="41" applyFont="1" applyFill="1" applyBorder="1" applyAlignment="1">
      <alignment vertical="top" wrapText="1"/>
    </xf>
    <xf numFmtId="0" fontId="65" fillId="6" borderId="10" xfId="0" applyFont="1" applyFill="1" applyBorder="1" applyAlignment="1">
      <alignment wrapText="1"/>
    </xf>
    <xf numFmtId="166" fontId="65" fillId="6" borderId="10" xfId="0" applyNumberFormat="1" applyFont="1" applyFill="1" applyBorder="1" applyAlignment="1">
      <alignment wrapText="1"/>
    </xf>
    <xf numFmtId="0" fontId="65" fillId="0" borderId="10" xfId="41" applyFont="1" applyFill="1" applyBorder="1" applyAlignment="1">
      <alignment wrapText="1"/>
    </xf>
    <xf numFmtId="0" fontId="6" fillId="0" borderId="10" xfId="62" applyFont="1" applyFill="1" applyBorder="1" applyAlignment="1">
      <alignment wrapText="1"/>
    </xf>
    <xf numFmtId="0" fontId="65" fillId="35" borderId="10" xfId="0" applyFont="1" applyFill="1" applyBorder="1" applyAlignment="1">
      <alignment vertical="center" wrapText="1"/>
    </xf>
    <xf numFmtId="0" fontId="65" fillId="35" borderId="10" xfId="0" applyFont="1" applyFill="1" applyBorder="1" applyAlignment="1">
      <alignment wrapText="1"/>
    </xf>
    <xf numFmtId="166" fontId="65" fillId="35" borderId="10" xfId="0" applyNumberFormat="1" applyFont="1" applyFill="1" applyBorder="1" applyAlignment="1">
      <alignment vertical="center" wrapText="1"/>
    </xf>
    <xf numFmtId="9" fontId="6" fillId="35" borderId="10" xfId="41" applyNumberFormat="1" applyFont="1" applyFill="1" applyBorder="1" applyAlignment="1">
      <alignment vertical="center" wrapText="1"/>
    </xf>
    <xf numFmtId="166" fontId="6" fillId="35" borderId="10" xfId="41" applyNumberFormat="1" applyFont="1" applyFill="1" applyBorder="1" applyAlignment="1">
      <alignment vertical="center" wrapText="1"/>
    </xf>
    <xf numFmtId="166" fontId="6" fillId="35" borderId="10" xfId="62" applyNumberFormat="1" applyFont="1" applyFill="1" applyBorder="1" applyAlignment="1">
      <alignment vertical="center" wrapText="1"/>
    </xf>
    <xf numFmtId="0" fontId="6" fillId="35" borderId="10" xfId="62" applyFont="1" applyFill="1" applyBorder="1" applyAlignment="1">
      <alignment vertical="center" wrapText="1"/>
    </xf>
    <xf numFmtId="0" fontId="6" fillId="35" borderId="10" xfId="62" applyFont="1" applyFill="1" applyBorder="1" applyAlignment="1">
      <alignment wrapText="1"/>
    </xf>
    <xf numFmtId="0" fontId="6" fillId="35" borderId="10" xfId="41" applyFont="1" applyFill="1" applyBorder="1" applyAlignment="1">
      <alignment vertical="center" wrapText="1"/>
    </xf>
    <xf numFmtId="0" fontId="65" fillId="35" borderId="10" xfId="41" applyFont="1" applyFill="1" applyBorder="1" applyAlignment="1">
      <alignment wrapText="1"/>
    </xf>
    <xf numFmtId="16" fontId="6" fillId="35" borderId="10" xfId="41" applyNumberFormat="1" applyFont="1" applyFill="1" applyBorder="1" applyAlignment="1">
      <alignment wrapText="1"/>
    </xf>
    <xf numFmtId="0" fontId="6" fillId="35" borderId="10" xfId="41" applyNumberFormat="1" applyFont="1" applyFill="1" applyBorder="1" applyAlignment="1">
      <alignment wrapText="1"/>
    </xf>
    <xf numFmtId="166" fontId="6" fillId="35" borderId="10" xfId="62" applyNumberFormat="1" applyFont="1" applyFill="1" applyBorder="1" applyAlignment="1">
      <alignment wrapText="1"/>
    </xf>
    <xf numFmtId="0" fontId="69" fillId="34" borderId="10" xfId="62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horizontal="center" vertical="top" wrapText="1"/>
    </xf>
    <xf numFmtId="0" fontId="69" fillId="34" borderId="10" xfId="41" applyFont="1" applyFill="1" applyBorder="1" applyAlignment="1">
      <alignment horizontal="center" vertical="center" wrapText="1"/>
    </xf>
    <xf numFmtId="0" fontId="69" fillId="34" borderId="10" xfId="5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wrapText="1"/>
    </xf>
    <xf numFmtId="0" fontId="69" fillId="34" borderId="10" xfId="51" applyFont="1" applyFill="1" applyBorder="1" applyAlignment="1">
      <alignment vertical="center" wrapText="1"/>
    </xf>
    <xf numFmtId="166" fontId="4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75" fillId="35" borderId="10" xfId="41" applyFont="1" applyFill="1" applyBorder="1" applyAlignment="1">
      <alignment wrapText="1"/>
    </xf>
    <xf numFmtId="0" fontId="10" fillId="35" borderId="10" xfId="41" applyFont="1" applyFill="1" applyBorder="1" applyAlignment="1">
      <alignment wrapText="1"/>
    </xf>
    <xf numFmtId="0" fontId="10" fillId="35" borderId="10" xfId="41" applyNumberFormat="1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166" fontId="10" fillId="35" borderId="10" xfId="41" applyNumberFormat="1" applyFont="1" applyFill="1" applyBorder="1" applyAlignment="1">
      <alignment wrapText="1"/>
    </xf>
    <xf numFmtId="49" fontId="6" fillId="35" borderId="10" xfId="41" applyNumberFormat="1" applyFont="1" applyFill="1" applyBorder="1" applyAlignment="1">
      <alignment horizontal="right" wrapText="1"/>
    </xf>
    <xf numFmtId="166" fontId="6" fillId="35" borderId="10" xfId="41" applyNumberFormat="1" applyFont="1" applyFill="1" applyBorder="1" applyAlignment="1">
      <alignment wrapText="1"/>
    </xf>
    <xf numFmtId="49" fontId="6" fillId="35" borderId="10" xfId="41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horizontal="center" wrapText="1"/>
    </xf>
    <xf numFmtId="0" fontId="6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7" fillId="0" borderId="0" xfId="0" applyFont="1" applyAlignment="1">
      <alignment horizontal="center" wrapText="1"/>
    </xf>
    <xf numFmtId="0" fontId="45" fillId="34" borderId="10" xfId="5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45" fillId="34" borderId="10" xfId="51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1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45" fillId="34" borderId="13" xfId="62" applyFont="1" applyFill="1" applyBorder="1" applyAlignment="1">
      <alignment horizontal="center" vertical="center" wrapText="1"/>
    </xf>
    <xf numFmtId="0" fontId="45" fillId="34" borderId="14" xfId="62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6" fillId="35" borderId="13" xfId="41" applyFont="1" applyFill="1" applyBorder="1" applyAlignment="1">
      <alignment wrapText="1"/>
    </xf>
    <xf numFmtId="0" fontId="6" fillId="35" borderId="14" xfId="41" applyFont="1" applyFill="1" applyBorder="1" applyAlignment="1">
      <alignment wrapText="1"/>
    </xf>
    <xf numFmtId="0" fontId="6" fillId="35" borderId="11" xfId="41" applyFont="1" applyFill="1" applyBorder="1" applyAlignment="1">
      <alignment wrapText="1"/>
    </xf>
    <xf numFmtId="0" fontId="5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35" borderId="10" xfId="41" applyFont="1" applyFill="1" applyBorder="1" applyAlignment="1">
      <alignment wrapText="1"/>
    </xf>
    <xf numFmtId="0" fontId="45" fillId="34" borderId="13" xfId="51" applyFont="1" applyFill="1" applyBorder="1" applyAlignment="1">
      <alignment horizontal="center" vertical="center"/>
    </xf>
    <xf numFmtId="0" fontId="45" fillId="34" borderId="14" xfId="5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9" fillId="34" borderId="10" xfId="5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6" fillId="0" borderId="0" xfId="0" applyFont="1" applyAlignment="1">
      <alignment horizontal="center" wrapText="1"/>
    </xf>
    <xf numFmtId="166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5" fillId="34" borderId="13" xfId="51" applyFont="1" applyFill="1" applyBorder="1" applyAlignment="1">
      <alignment horizontal="center" vertical="center" wrapText="1"/>
    </xf>
    <xf numFmtId="0" fontId="45" fillId="34" borderId="14" xfId="5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69" fillId="34" borderId="10" xfId="5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6" borderId="10" xfId="41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11" fillId="34" borderId="12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1" fillId="34" borderId="16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left" wrapText="1"/>
    </xf>
    <xf numFmtId="166" fontId="7" fillId="0" borderId="14" xfId="0" applyNumberFormat="1" applyFont="1" applyBorder="1" applyAlignment="1">
      <alignment horizontal="left" wrapText="1"/>
    </xf>
    <xf numFmtId="166" fontId="7" fillId="0" borderId="11" xfId="0" applyNumberFormat="1" applyFont="1" applyBorder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828675</xdr:colOff>
      <xdr:row>5</xdr:row>
      <xdr:rowOff>95250</xdr:rowOff>
    </xdr:to>
    <xdr:pic>
      <xdr:nvPicPr>
        <xdr:cNvPr id="7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2457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8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9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0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7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8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9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0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438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438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838200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2190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7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8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9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0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438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7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438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3</xdr:col>
      <xdr:colOff>838200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2190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7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8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9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0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7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8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9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0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5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6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3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4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0</xdr:rowOff>
    </xdr:from>
    <xdr:to>
      <xdr:col>17</xdr:col>
      <xdr:colOff>200025</xdr:colOff>
      <xdr:row>47</xdr:row>
      <xdr:rowOff>95250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4210050"/>
          <a:ext cx="8848725" cy="57626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1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28575</xdr:rowOff>
    </xdr:from>
    <xdr:to>
      <xdr:col>3</xdr:col>
      <xdr:colOff>1000125</xdr:colOff>
      <xdr:row>5</xdr:row>
      <xdr:rowOff>95250</xdr:rowOff>
    </xdr:to>
    <xdr:pic>
      <xdr:nvPicPr>
        <xdr:cNvPr id="2" name="Picture 1" descr="logo UM w Łodzi w png 6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workbookViewId="0" topLeftCell="A259">
      <selection activeCell="P14" sqref="P14"/>
    </sheetView>
  </sheetViews>
  <sheetFormatPr defaultColWidth="8.796875" defaultRowHeight="14.25"/>
  <cols>
    <col min="1" max="1" width="2.3984375" style="1" customWidth="1"/>
    <col min="2" max="2" width="12.5" style="1" customWidth="1"/>
    <col min="3" max="3" width="4.59765625" style="1" customWidth="1"/>
    <col min="4" max="4" width="12.59765625" style="1" bestFit="1" customWidth="1"/>
    <col min="5" max="5" width="7.5" style="1" customWidth="1"/>
    <col min="6" max="6" width="8" style="1" customWidth="1"/>
    <col min="7" max="7" width="7.8984375" style="1" customWidth="1"/>
    <col min="8" max="8" width="7.69921875" style="1" customWidth="1"/>
    <col min="9" max="16384" width="9" style="1" customWidth="1"/>
  </cols>
  <sheetData>
    <row r="1" spans="9:12" s="10" customFormat="1" ht="12">
      <c r="I1" s="152"/>
      <c r="J1" s="152"/>
      <c r="K1" s="152"/>
      <c r="L1" s="152"/>
    </row>
    <row r="2" spans="9:12" s="10" customFormat="1" ht="12">
      <c r="I2" s="152"/>
      <c r="J2" s="152"/>
      <c r="K2" s="152"/>
      <c r="L2" s="152"/>
    </row>
    <row r="3" spans="9:12" s="10" customFormat="1" ht="12">
      <c r="I3" s="152"/>
      <c r="J3" s="152"/>
      <c r="K3" s="152"/>
      <c r="L3" s="152"/>
    </row>
    <row r="4" spans="9:12" s="10" customFormat="1" ht="12">
      <c r="I4" s="152"/>
      <c r="J4" s="152"/>
      <c r="K4" s="152"/>
      <c r="L4" s="152"/>
    </row>
    <row r="5" spans="5:12" s="10" customFormat="1" ht="14.25">
      <c r="E5" s="402" t="s">
        <v>83</v>
      </c>
      <c r="F5" s="402"/>
      <c r="G5" s="402"/>
      <c r="H5" s="403"/>
      <c r="I5" s="403"/>
      <c r="J5" s="403"/>
      <c r="K5" s="403"/>
      <c r="L5" s="403"/>
    </row>
    <row r="6" spans="9:12" s="10" customFormat="1" ht="12">
      <c r="I6" s="152"/>
      <c r="J6" s="152"/>
      <c r="K6" s="152"/>
      <c r="L6" s="152"/>
    </row>
    <row r="7" spans="2:12" s="10" customFormat="1" ht="15" customHeight="1">
      <c r="B7" s="399" t="s">
        <v>255</v>
      </c>
      <c r="C7" s="400"/>
      <c r="I7" s="152"/>
      <c r="J7" s="152"/>
      <c r="K7" s="152"/>
      <c r="L7" s="152"/>
    </row>
    <row r="8" spans="1:12" s="10" customFormat="1" ht="15" customHeight="1">
      <c r="A8" s="401"/>
      <c r="B8" s="401"/>
      <c r="C8" s="401"/>
      <c r="D8" s="401"/>
      <c r="E8" s="401"/>
      <c r="F8" s="401"/>
      <c r="G8" s="401"/>
      <c r="H8" s="401"/>
      <c r="I8" s="401"/>
      <c r="J8" s="153"/>
      <c r="K8" s="153"/>
      <c r="L8" s="153"/>
    </row>
    <row r="9" spans="1:8" ht="12">
      <c r="A9" s="10"/>
      <c r="B9" s="10"/>
      <c r="C9" s="10"/>
      <c r="D9" s="10"/>
      <c r="E9" s="10"/>
      <c r="F9" s="10"/>
      <c r="G9" s="10"/>
      <c r="H9" s="10"/>
    </row>
    <row r="10" spans="1:12" ht="15" customHeight="1">
      <c r="A10" s="412" t="s">
        <v>254</v>
      </c>
      <c r="B10" s="412"/>
      <c r="C10" s="412"/>
      <c r="D10" s="412"/>
      <c r="E10" s="412"/>
      <c r="F10" s="412"/>
      <c r="G10" s="412"/>
      <c r="H10" s="412"/>
      <c r="I10" s="400"/>
      <c r="J10" s="400"/>
      <c r="K10" s="400"/>
      <c r="L10" s="400"/>
    </row>
    <row r="12" spans="1:12" s="84" customFormat="1" ht="22.5" customHeight="1">
      <c r="A12" s="414" t="s">
        <v>121</v>
      </c>
      <c r="B12" s="415"/>
      <c r="C12" s="415"/>
      <c r="D12" s="415"/>
      <c r="E12" s="415"/>
      <c r="F12" s="415"/>
      <c r="G12" s="415"/>
      <c r="H12" s="415"/>
      <c r="I12" s="416"/>
      <c r="J12" s="416"/>
      <c r="K12" s="416"/>
      <c r="L12" s="417"/>
    </row>
    <row r="13" spans="1:12" s="200" customFormat="1" ht="24">
      <c r="A13" s="379" t="s">
        <v>0</v>
      </c>
      <c r="B13" s="379" t="s">
        <v>1</v>
      </c>
      <c r="C13" s="379" t="s">
        <v>2</v>
      </c>
      <c r="D13" s="379" t="s">
        <v>16</v>
      </c>
      <c r="E13" s="379" t="s">
        <v>191</v>
      </c>
      <c r="F13" s="380" t="s">
        <v>193</v>
      </c>
      <c r="G13" s="379" t="s">
        <v>5</v>
      </c>
      <c r="H13" s="379" t="s">
        <v>6</v>
      </c>
      <c r="I13" s="379" t="s">
        <v>7</v>
      </c>
      <c r="J13" s="380" t="s">
        <v>165</v>
      </c>
      <c r="K13" s="380" t="s">
        <v>6</v>
      </c>
      <c r="L13" s="380" t="s">
        <v>166</v>
      </c>
    </row>
    <row r="14" spans="1:12" s="44" customFormat="1" ht="11.25">
      <c r="A14" s="327">
        <v>1</v>
      </c>
      <c r="B14" s="327" t="s">
        <v>8</v>
      </c>
      <c r="C14" s="327">
        <v>1</v>
      </c>
      <c r="D14" s="327" t="s">
        <v>17</v>
      </c>
      <c r="E14" s="377" t="s">
        <v>20</v>
      </c>
      <c r="F14" s="377">
        <v>150</v>
      </c>
      <c r="G14" s="328"/>
      <c r="H14" s="329">
        <v>0.23</v>
      </c>
      <c r="I14" s="386">
        <f>G14*H14+G14</f>
        <v>0</v>
      </c>
      <c r="J14" s="386">
        <f>F14*G14</f>
        <v>0</v>
      </c>
      <c r="K14" s="386">
        <f>L14-J14</f>
        <v>0</v>
      </c>
      <c r="L14" s="386">
        <f>J14*1.23</f>
        <v>0</v>
      </c>
    </row>
    <row r="15" spans="1:12" s="4" customFormat="1" ht="11.25">
      <c r="A15" s="3">
        <v>2</v>
      </c>
      <c r="B15" s="3" t="s">
        <v>8</v>
      </c>
      <c r="C15" s="3">
        <v>1</v>
      </c>
      <c r="D15" s="3" t="s">
        <v>17</v>
      </c>
      <c r="E15" s="6" t="s">
        <v>18</v>
      </c>
      <c r="F15" s="225">
        <v>200</v>
      </c>
      <c r="G15" s="23"/>
      <c r="H15" s="160">
        <v>0.23</v>
      </c>
      <c r="I15" s="23">
        <f aca="true" t="shared" si="0" ref="I15:I61">G15*H15+G15</f>
        <v>0</v>
      </c>
      <c r="J15" s="202">
        <f aca="true" t="shared" si="1" ref="J15:J61">F15*G15</f>
        <v>0</v>
      </c>
      <c r="K15" s="202">
        <f aca="true" t="shared" si="2" ref="K15:K61">L15-J15</f>
        <v>0</v>
      </c>
      <c r="L15" s="23">
        <f aca="true" t="shared" si="3" ref="L15:L61">J15*1.23</f>
        <v>0</v>
      </c>
    </row>
    <row r="16" spans="1:12" s="4" customFormat="1" ht="11.25">
      <c r="A16" s="3">
        <v>3</v>
      </c>
      <c r="B16" s="3" t="s">
        <v>8</v>
      </c>
      <c r="C16" s="3">
        <v>1</v>
      </c>
      <c r="D16" s="3" t="s">
        <v>17</v>
      </c>
      <c r="E16" s="6" t="s">
        <v>11</v>
      </c>
      <c r="F16" s="225">
        <v>200</v>
      </c>
      <c r="G16" s="23"/>
      <c r="H16" s="160">
        <v>0.23</v>
      </c>
      <c r="I16" s="23">
        <f t="shared" si="0"/>
        <v>0</v>
      </c>
      <c r="J16" s="202">
        <f t="shared" si="1"/>
        <v>0</v>
      </c>
      <c r="K16" s="202">
        <f t="shared" si="2"/>
        <v>0</v>
      </c>
      <c r="L16" s="23">
        <f t="shared" si="3"/>
        <v>0</v>
      </c>
    </row>
    <row r="17" spans="1:12" s="4" customFormat="1" ht="11.25">
      <c r="A17" s="3">
        <v>4</v>
      </c>
      <c r="B17" s="3" t="s">
        <v>8</v>
      </c>
      <c r="C17" s="3">
        <v>1</v>
      </c>
      <c r="D17" s="3" t="s">
        <v>17</v>
      </c>
      <c r="E17" s="6" t="s">
        <v>19</v>
      </c>
      <c r="F17" s="225">
        <v>101</v>
      </c>
      <c r="G17" s="23"/>
      <c r="H17" s="160">
        <v>0.23</v>
      </c>
      <c r="I17" s="23">
        <f t="shared" si="0"/>
        <v>0</v>
      </c>
      <c r="J17" s="202">
        <f t="shared" si="1"/>
        <v>0</v>
      </c>
      <c r="K17" s="202">
        <f t="shared" si="2"/>
        <v>0</v>
      </c>
      <c r="L17" s="23">
        <f t="shared" si="3"/>
        <v>0</v>
      </c>
    </row>
    <row r="18" spans="1:12" s="4" customFormat="1" ht="11.25">
      <c r="A18" s="3">
        <v>5</v>
      </c>
      <c r="B18" s="3" t="s">
        <v>8</v>
      </c>
      <c r="C18" s="3">
        <v>1</v>
      </c>
      <c r="D18" s="3" t="s">
        <v>17</v>
      </c>
      <c r="E18" s="6" t="s">
        <v>9</v>
      </c>
      <c r="F18" s="225">
        <v>501</v>
      </c>
      <c r="G18" s="23"/>
      <c r="H18" s="160">
        <v>0.23</v>
      </c>
      <c r="I18" s="23">
        <f t="shared" si="0"/>
        <v>0</v>
      </c>
      <c r="J18" s="202">
        <f t="shared" si="1"/>
        <v>0</v>
      </c>
      <c r="K18" s="202">
        <f t="shared" si="2"/>
        <v>0</v>
      </c>
      <c r="L18" s="23">
        <f t="shared" si="3"/>
        <v>0</v>
      </c>
    </row>
    <row r="19" spans="1:12" s="4" customFormat="1" ht="11.25" customHeight="1">
      <c r="A19" s="3">
        <v>6</v>
      </c>
      <c r="B19" s="3" t="s">
        <v>8</v>
      </c>
      <c r="C19" s="3">
        <v>1</v>
      </c>
      <c r="D19" s="3" t="s">
        <v>17</v>
      </c>
      <c r="E19" s="6" t="s">
        <v>10</v>
      </c>
      <c r="F19" s="225">
        <v>1001</v>
      </c>
      <c r="G19" s="23"/>
      <c r="H19" s="160">
        <v>0.23</v>
      </c>
      <c r="I19" s="23">
        <f t="shared" si="0"/>
        <v>0</v>
      </c>
      <c r="J19" s="202">
        <f t="shared" si="1"/>
        <v>0</v>
      </c>
      <c r="K19" s="202">
        <f t="shared" si="2"/>
        <v>0</v>
      </c>
      <c r="L19" s="23">
        <f t="shared" si="3"/>
        <v>0</v>
      </c>
    </row>
    <row r="20" spans="1:12" s="4" customFormat="1" ht="11.25" customHeight="1">
      <c r="A20" s="3">
        <v>7</v>
      </c>
      <c r="B20" s="3" t="s">
        <v>8</v>
      </c>
      <c r="C20" s="3">
        <v>2</v>
      </c>
      <c r="D20" s="3" t="s">
        <v>17</v>
      </c>
      <c r="E20" s="6" t="s">
        <v>20</v>
      </c>
      <c r="F20" s="226">
        <v>150</v>
      </c>
      <c r="G20" s="23"/>
      <c r="H20" s="160">
        <v>0.23</v>
      </c>
      <c r="I20" s="23">
        <f t="shared" si="0"/>
        <v>0</v>
      </c>
      <c r="J20" s="202">
        <f t="shared" si="1"/>
        <v>0</v>
      </c>
      <c r="K20" s="202">
        <f t="shared" si="2"/>
        <v>0</v>
      </c>
      <c r="L20" s="23">
        <f t="shared" si="3"/>
        <v>0</v>
      </c>
    </row>
    <row r="21" spans="1:12" s="4" customFormat="1" ht="11.25" customHeight="1">
      <c r="A21" s="3">
        <v>8</v>
      </c>
      <c r="B21" s="3" t="s">
        <v>8</v>
      </c>
      <c r="C21" s="3">
        <v>2</v>
      </c>
      <c r="D21" s="3" t="s">
        <v>17</v>
      </c>
      <c r="E21" s="6" t="s">
        <v>18</v>
      </c>
      <c r="F21" s="227">
        <v>200</v>
      </c>
      <c r="G21" s="23"/>
      <c r="H21" s="160">
        <v>0.23</v>
      </c>
      <c r="I21" s="23">
        <f t="shared" si="0"/>
        <v>0</v>
      </c>
      <c r="J21" s="202">
        <f t="shared" si="1"/>
        <v>0</v>
      </c>
      <c r="K21" s="202">
        <f t="shared" si="2"/>
        <v>0</v>
      </c>
      <c r="L21" s="23">
        <f t="shared" si="3"/>
        <v>0</v>
      </c>
    </row>
    <row r="22" spans="1:12" s="4" customFormat="1" ht="11.25" customHeight="1">
      <c r="A22" s="3">
        <v>9</v>
      </c>
      <c r="B22" s="3" t="s">
        <v>8</v>
      </c>
      <c r="C22" s="3">
        <v>2</v>
      </c>
      <c r="D22" s="3" t="s">
        <v>17</v>
      </c>
      <c r="E22" s="6" t="s">
        <v>11</v>
      </c>
      <c r="F22" s="227">
        <v>200</v>
      </c>
      <c r="G22" s="23"/>
      <c r="H22" s="160">
        <v>0.23</v>
      </c>
      <c r="I22" s="23">
        <f t="shared" si="0"/>
        <v>0</v>
      </c>
      <c r="J22" s="202">
        <f t="shared" si="1"/>
        <v>0</v>
      </c>
      <c r="K22" s="202">
        <f t="shared" si="2"/>
        <v>0</v>
      </c>
      <c r="L22" s="23">
        <f t="shared" si="3"/>
        <v>0</v>
      </c>
    </row>
    <row r="23" spans="1:12" s="4" customFormat="1" ht="11.25" customHeight="1">
      <c r="A23" s="3">
        <v>10</v>
      </c>
      <c r="B23" s="3" t="s">
        <v>8</v>
      </c>
      <c r="C23" s="3">
        <v>2</v>
      </c>
      <c r="D23" s="3" t="s">
        <v>17</v>
      </c>
      <c r="E23" s="6" t="s">
        <v>19</v>
      </c>
      <c r="F23" s="227">
        <v>101</v>
      </c>
      <c r="G23" s="23"/>
      <c r="H23" s="160">
        <v>0.23</v>
      </c>
      <c r="I23" s="23">
        <f t="shared" si="0"/>
        <v>0</v>
      </c>
      <c r="J23" s="202">
        <f t="shared" si="1"/>
        <v>0</v>
      </c>
      <c r="K23" s="202">
        <f t="shared" si="2"/>
        <v>0</v>
      </c>
      <c r="L23" s="23">
        <f t="shared" si="3"/>
        <v>0</v>
      </c>
    </row>
    <row r="24" spans="1:12" s="4" customFormat="1" ht="11.25" customHeight="1">
      <c r="A24" s="3">
        <v>11</v>
      </c>
      <c r="B24" s="3" t="s">
        <v>8</v>
      </c>
      <c r="C24" s="3">
        <v>2</v>
      </c>
      <c r="D24" s="3" t="s">
        <v>17</v>
      </c>
      <c r="E24" s="6" t="s">
        <v>9</v>
      </c>
      <c r="F24" s="227">
        <v>501</v>
      </c>
      <c r="G24" s="23"/>
      <c r="H24" s="160">
        <v>0.23</v>
      </c>
      <c r="I24" s="23">
        <f t="shared" si="0"/>
        <v>0</v>
      </c>
      <c r="J24" s="202">
        <f t="shared" si="1"/>
        <v>0</v>
      </c>
      <c r="K24" s="202">
        <f t="shared" si="2"/>
        <v>0</v>
      </c>
      <c r="L24" s="23">
        <f t="shared" si="3"/>
        <v>0</v>
      </c>
    </row>
    <row r="25" spans="1:12" s="4" customFormat="1" ht="11.25" customHeight="1">
      <c r="A25" s="3">
        <v>12</v>
      </c>
      <c r="B25" s="3" t="s">
        <v>8</v>
      </c>
      <c r="C25" s="3">
        <v>2</v>
      </c>
      <c r="D25" s="3" t="s">
        <v>17</v>
      </c>
      <c r="E25" s="6" t="s">
        <v>10</v>
      </c>
      <c r="F25" s="227">
        <v>1001</v>
      </c>
      <c r="G25" s="23"/>
      <c r="H25" s="160">
        <v>0.23</v>
      </c>
      <c r="I25" s="23">
        <f t="shared" si="0"/>
        <v>0</v>
      </c>
      <c r="J25" s="202">
        <f t="shared" si="1"/>
        <v>0</v>
      </c>
      <c r="K25" s="202">
        <f t="shared" si="2"/>
        <v>0</v>
      </c>
      <c r="L25" s="23">
        <f t="shared" si="3"/>
        <v>0</v>
      </c>
    </row>
    <row r="26" spans="1:12" s="4" customFormat="1" ht="11.25" customHeight="1">
      <c r="A26" s="3">
        <v>13</v>
      </c>
      <c r="B26" s="3" t="s">
        <v>8</v>
      </c>
      <c r="C26" s="3">
        <v>1</v>
      </c>
      <c r="D26" s="3" t="s">
        <v>100</v>
      </c>
      <c r="E26" s="6" t="s">
        <v>20</v>
      </c>
      <c r="F26" s="226">
        <v>150</v>
      </c>
      <c r="G26" s="23"/>
      <c r="H26" s="160">
        <v>0.23</v>
      </c>
      <c r="I26" s="23">
        <f t="shared" si="0"/>
        <v>0</v>
      </c>
      <c r="J26" s="202">
        <f t="shared" si="1"/>
        <v>0</v>
      </c>
      <c r="K26" s="202">
        <f t="shared" si="2"/>
        <v>0</v>
      </c>
      <c r="L26" s="23">
        <f t="shared" si="3"/>
        <v>0</v>
      </c>
    </row>
    <row r="27" spans="1:12" s="4" customFormat="1" ht="11.25" customHeight="1">
      <c r="A27" s="3">
        <v>14</v>
      </c>
      <c r="B27" s="3" t="s">
        <v>8</v>
      </c>
      <c r="C27" s="3">
        <v>1</v>
      </c>
      <c r="D27" s="3" t="s">
        <v>100</v>
      </c>
      <c r="E27" s="6" t="s">
        <v>18</v>
      </c>
      <c r="F27" s="227">
        <v>200</v>
      </c>
      <c r="G27" s="23"/>
      <c r="H27" s="160">
        <v>0.23</v>
      </c>
      <c r="I27" s="23">
        <f t="shared" si="0"/>
        <v>0</v>
      </c>
      <c r="J27" s="202">
        <f t="shared" si="1"/>
        <v>0</v>
      </c>
      <c r="K27" s="202">
        <f t="shared" si="2"/>
        <v>0</v>
      </c>
      <c r="L27" s="23">
        <f t="shared" si="3"/>
        <v>0</v>
      </c>
    </row>
    <row r="28" spans="1:12" s="4" customFormat="1" ht="11.25" customHeight="1">
      <c r="A28" s="3">
        <v>15</v>
      </c>
      <c r="B28" s="3" t="s">
        <v>8</v>
      </c>
      <c r="C28" s="3">
        <v>1</v>
      </c>
      <c r="D28" s="3" t="s">
        <v>100</v>
      </c>
      <c r="E28" s="6" t="s">
        <v>11</v>
      </c>
      <c r="F28" s="227">
        <v>200</v>
      </c>
      <c r="G28" s="23"/>
      <c r="H28" s="160">
        <v>0.23</v>
      </c>
      <c r="I28" s="23">
        <f t="shared" si="0"/>
        <v>0</v>
      </c>
      <c r="J28" s="202">
        <f t="shared" si="1"/>
        <v>0</v>
      </c>
      <c r="K28" s="202">
        <f t="shared" si="2"/>
        <v>0</v>
      </c>
      <c r="L28" s="23">
        <f t="shared" si="3"/>
        <v>0</v>
      </c>
    </row>
    <row r="29" spans="1:12" s="4" customFormat="1" ht="11.25" customHeight="1">
      <c r="A29" s="3">
        <v>16</v>
      </c>
      <c r="B29" s="3" t="s">
        <v>8</v>
      </c>
      <c r="C29" s="3">
        <v>1</v>
      </c>
      <c r="D29" s="3" t="s">
        <v>100</v>
      </c>
      <c r="E29" s="6" t="s">
        <v>19</v>
      </c>
      <c r="F29" s="227">
        <v>101</v>
      </c>
      <c r="G29" s="23"/>
      <c r="H29" s="160">
        <v>0.23</v>
      </c>
      <c r="I29" s="23">
        <f t="shared" si="0"/>
        <v>0</v>
      </c>
      <c r="J29" s="202">
        <f t="shared" si="1"/>
        <v>0</v>
      </c>
      <c r="K29" s="202">
        <f t="shared" si="2"/>
        <v>0</v>
      </c>
      <c r="L29" s="23">
        <f t="shared" si="3"/>
        <v>0</v>
      </c>
    </row>
    <row r="30" spans="1:12" s="4" customFormat="1" ht="11.25" customHeight="1">
      <c r="A30" s="3">
        <v>17</v>
      </c>
      <c r="B30" s="3" t="s">
        <v>8</v>
      </c>
      <c r="C30" s="3">
        <v>1</v>
      </c>
      <c r="D30" s="3" t="s">
        <v>100</v>
      </c>
      <c r="E30" s="6" t="s">
        <v>9</v>
      </c>
      <c r="F30" s="227">
        <v>501</v>
      </c>
      <c r="G30" s="23"/>
      <c r="H30" s="160">
        <v>0.23</v>
      </c>
      <c r="I30" s="23">
        <f t="shared" si="0"/>
        <v>0</v>
      </c>
      <c r="J30" s="202">
        <f t="shared" si="1"/>
        <v>0</v>
      </c>
      <c r="K30" s="202">
        <f t="shared" si="2"/>
        <v>0</v>
      </c>
      <c r="L30" s="23">
        <f t="shared" si="3"/>
        <v>0</v>
      </c>
    </row>
    <row r="31" spans="1:12" s="4" customFormat="1" ht="11.25" customHeight="1">
      <c r="A31" s="3">
        <v>18</v>
      </c>
      <c r="B31" s="3" t="s">
        <v>8</v>
      </c>
      <c r="C31" s="3">
        <v>1</v>
      </c>
      <c r="D31" s="3" t="s">
        <v>100</v>
      </c>
      <c r="E31" s="6" t="s">
        <v>10</v>
      </c>
      <c r="F31" s="227">
        <v>1001</v>
      </c>
      <c r="G31" s="23"/>
      <c r="H31" s="160">
        <v>0.23</v>
      </c>
      <c r="I31" s="23">
        <f t="shared" si="0"/>
        <v>0</v>
      </c>
      <c r="J31" s="202">
        <f t="shared" si="1"/>
        <v>0</v>
      </c>
      <c r="K31" s="202">
        <f t="shared" si="2"/>
        <v>0</v>
      </c>
      <c r="L31" s="23">
        <f t="shared" si="3"/>
        <v>0</v>
      </c>
    </row>
    <row r="32" spans="1:12" s="4" customFormat="1" ht="11.25" customHeight="1">
      <c r="A32" s="3">
        <v>19</v>
      </c>
      <c r="B32" s="3" t="s">
        <v>8</v>
      </c>
      <c r="C32" s="3">
        <v>2</v>
      </c>
      <c r="D32" s="3" t="s">
        <v>100</v>
      </c>
      <c r="E32" s="6" t="s">
        <v>20</v>
      </c>
      <c r="F32" s="226">
        <v>150</v>
      </c>
      <c r="G32" s="23"/>
      <c r="H32" s="160">
        <v>0.23</v>
      </c>
      <c r="I32" s="23">
        <f t="shared" si="0"/>
        <v>0</v>
      </c>
      <c r="J32" s="202">
        <f t="shared" si="1"/>
        <v>0</v>
      </c>
      <c r="K32" s="202">
        <f t="shared" si="2"/>
        <v>0</v>
      </c>
      <c r="L32" s="23">
        <f t="shared" si="3"/>
        <v>0</v>
      </c>
    </row>
    <row r="33" spans="1:12" s="4" customFormat="1" ht="11.25" customHeight="1">
      <c r="A33" s="3">
        <v>20</v>
      </c>
      <c r="B33" s="3" t="s">
        <v>8</v>
      </c>
      <c r="C33" s="3">
        <v>2</v>
      </c>
      <c r="D33" s="3" t="s">
        <v>100</v>
      </c>
      <c r="E33" s="6" t="s">
        <v>18</v>
      </c>
      <c r="F33" s="227">
        <v>200</v>
      </c>
      <c r="G33" s="23"/>
      <c r="H33" s="160">
        <v>0.23</v>
      </c>
      <c r="I33" s="23">
        <f t="shared" si="0"/>
        <v>0</v>
      </c>
      <c r="J33" s="202">
        <f t="shared" si="1"/>
        <v>0</v>
      </c>
      <c r="K33" s="202">
        <f t="shared" si="2"/>
        <v>0</v>
      </c>
      <c r="L33" s="23">
        <f t="shared" si="3"/>
        <v>0</v>
      </c>
    </row>
    <row r="34" spans="1:12" s="4" customFormat="1" ht="11.25" customHeight="1">
      <c r="A34" s="3">
        <v>21</v>
      </c>
      <c r="B34" s="3" t="s">
        <v>8</v>
      </c>
      <c r="C34" s="3">
        <v>2</v>
      </c>
      <c r="D34" s="3" t="s">
        <v>100</v>
      </c>
      <c r="E34" s="6" t="s">
        <v>11</v>
      </c>
      <c r="F34" s="227">
        <v>200</v>
      </c>
      <c r="G34" s="23"/>
      <c r="H34" s="160">
        <v>0.23</v>
      </c>
      <c r="I34" s="23">
        <f t="shared" si="0"/>
        <v>0</v>
      </c>
      <c r="J34" s="202">
        <f t="shared" si="1"/>
        <v>0</v>
      </c>
      <c r="K34" s="202">
        <f t="shared" si="2"/>
        <v>0</v>
      </c>
      <c r="L34" s="23">
        <f t="shared" si="3"/>
        <v>0</v>
      </c>
    </row>
    <row r="35" spans="1:12" s="4" customFormat="1" ht="11.25" customHeight="1">
      <c r="A35" s="3">
        <v>22</v>
      </c>
      <c r="B35" s="3" t="s">
        <v>8</v>
      </c>
      <c r="C35" s="3">
        <v>2</v>
      </c>
      <c r="D35" s="3" t="s">
        <v>100</v>
      </c>
      <c r="E35" s="6" t="s">
        <v>19</v>
      </c>
      <c r="F35" s="227">
        <v>101</v>
      </c>
      <c r="G35" s="23"/>
      <c r="H35" s="160">
        <v>0.23</v>
      </c>
      <c r="I35" s="23">
        <f t="shared" si="0"/>
        <v>0</v>
      </c>
      <c r="J35" s="202">
        <f t="shared" si="1"/>
        <v>0</v>
      </c>
      <c r="K35" s="202">
        <f t="shared" si="2"/>
        <v>0</v>
      </c>
      <c r="L35" s="23">
        <f t="shared" si="3"/>
        <v>0</v>
      </c>
    </row>
    <row r="36" spans="1:12" s="4" customFormat="1" ht="11.25" customHeight="1">
      <c r="A36" s="3">
        <v>23</v>
      </c>
      <c r="B36" s="3" t="s">
        <v>8</v>
      </c>
      <c r="C36" s="3">
        <v>2</v>
      </c>
      <c r="D36" s="3" t="s">
        <v>100</v>
      </c>
      <c r="E36" s="6" t="s">
        <v>9</v>
      </c>
      <c r="F36" s="227">
        <v>501</v>
      </c>
      <c r="G36" s="23"/>
      <c r="H36" s="160">
        <v>0.23</v>
      </c>
      <c r="I36" s="23">
        <f t="shared" si="0"/>
        <v>0</v>
      </c>
      <c r="J36" s="202">
        <f t="shared" si="1"/>
        <v>0</v>
      </c>
      <c r="K36" s="202">
        <f t="shared" si="2"/>
        <v>0</v>
      </c>
      <c r="L36" s="23">
        <f t="shared" si="3"/>
        <v>0</v>
      </c>
    </row>
    <row r="37" spans="1:12" s="4" customFormat="1" ht="11.25" customHeight="1">
      <c r="A37" s="3">
        <v>24</v>
      </c>
      <c r="B37" s="3" t="s">
        <v>8</v>
      </c>
      <c r="C37" s="3">
        <v>2</v>
      </c>
      <c r="D37" s="3" t="s">
        <v>100</v>
      </c>
      <c r="E37" s="6" t="s">
        <v>10</v>
      </c>
      <c r="F37" s="225">
        <v>1001</v>
      </c>
      <c r="G37" s="23"/>
      <c r="H37" s="160">
        <v>0.23</v>
      </c>
      <c r="I37" s="23">
        <f t="shared" si="0"/>
        <v>0</v>
      </c>
      <c r="J37" s="202">
        <f t="shared" si="1"/>
        <v>0</v>
      </c>
      <c r="K37" s="202">
        <f t="shared" si="2"/>
        <v>0</v>
      </c>
      <c r="L37" s="23">
        <f t="shared" si="3"/>
        <v>0</v>
      </c>
    </row>
    <row r="38" spans="1:12" s="44" customFormat="1" ht="11.25" customHeight="1">
      <c r="A38" s="327">
        <v>25</v>
      </c>
      <c r="B38" s="327" t="s">
        <v>13</v>
      </c>
      <c r="C38" s="327">
        <v>1</v>
      </c>
      <c r="D38" s="327" t="s">
        <v>17</v>
      </c>
      <c r="E38" s="377" t="s">
        <v>20</v>
      </c>
      <c r="F38" s="377">
        <v>10</v>
      </c>
      <c r="G38" s="328"/>
      <c r="H38" s="329">
        <v>0.23</v>
      </c>
      <c r="I38" s="386">
        <f t="shared" si="0"/>
        <v>0</v>
      </c>
      <c r="J38" s="386">
        <f t="shared" si="1"/>
        <v>0</v>
      </c>
      <c r="K38" s="386">
        <f t="shared" si="2"/>
        <v>0</v>
      </c>
      <c r="L38" s="386">
        <f t="shared" si="3"/>
        <v>0</v>
      </c>
    </row>
    <row r="39" spans="1:12" s="4" customFormat="1" ht="11.25" customHeight="1">
      <c r="A39" s="3">
        <v>26</v>
      </c>
      <c r="B39" s="3" t="s">
        <v>13</v>
      </c>
      <c r="C39" s="3">
        <v>1</v>
      </c>
      <c r="D39" s="3" t="s">
        <v>17</v>
      </c>
      <c r="E39" s="6" t="s">
        <v>18</v>
      </c>
      <c r="F39" s="225">
        <v>11</v>
      </c>
      <c r="G39" s="23"/>
      <c r="H39" s="160">
        <v>0.23</v>
      </c>
      <c r="I39" s="202">
        <f t="shared" si="0"/>
        <v>0</v>
      </c>
      <c r="J39" s="202">
        <f t="shared" si="1"/>
        <v>0</v>
      </c>
      <c r="K39" s="202">
        <f t="shared" si="2"/>
        <v>0</v>
      </c>
      <c r="L39" s="202">
        <f t="shared" si="3"/>
        <v>0</v>
      </c>
    </row>
    <row r="40" spans="1:12" s="4" customFormat="1" ht="11.25" customHeight="1">
      <c r="A40" s="3">
        <v>27</v>
      </c>
      <c r="B40" s="3" t="s">
        <v>13</v>
      </c>
      <c r="C40" s="3">
        <v>1</v>
      </c>
      <c r="D40" s="3" t="s">
        <v>17</v>
      </c>
      <c r="E40" s="6" t="s">
        <v>11</v>
      </c>
      <c r="F40" s="227">
        <v>51</v>
      </c>
      <c r="G40" s="23"/>
      <c r="H40" s="160">
        <v>0.23</v>
      </c>
      <c r="I40" s="202">
        <f t="shared" si="0"/>
        <v>0</v>
      </c>
      <c r="J40" s="202">
        <f t="shared" si="1"/>
        <v>0</v>
      </c>
      <c r="K40" s="202">
        <f t="shared" si="2"/>
        <v>0</v>
      </c>
      <c r="L40" s="202">
        <f t="shared" si="3"/>
        <v>0</v>
      </c>
    </row>
    <row r="41" spans="1:12" s="4" customFormat="1" ht="11.25" customHeight="1">
      <c r="A41" s="3">
        <v>28</v>
      </c>
      <c r="B41" s="3" t="s">
        <v>13</v>
      </c>
      <c r="C41" s="3">
        <v>1</v>
      </c>
      <c r="D41" s="3" t="s">
        <v>17</v>
      </c>
      <c r="E41" s="6" t="s">
        <v>19</v>
      </c>
      <c r="F41" s="227">
        <v>101</v>
      </c>
      <c r="G41" s="23"/>
      <c r="H41" s="160">
        <v>0.23</v>
      </c>
      <c r="I41" s="202">
        <f t="shared" si="0"/>
        <v>0</v>
      </c>
      <c r="J41" s="202">
        <f t="shared" si="1"/>
        <v>0</v>
      </c>
      <c r="K41" s="202">
        <f t="shared" si="2"/>
        <v>0</v>
      </c>
      <c r="L41" s="202">
        <f t="shared" si="3"/>
        <v>0</v>
      </c>
    </row>
    <row r="42" spans="1:12" s="4" customFormat="1" ht="11.25" customHeight="1">
      <c r="A42" s="3">
        <v>29</v>
      </c>
      <c r="B42" s="3" t="s">
        <v>13</v>
      </c>
      <c r="C42" s="3">
        <v>1</v>
      </c>
      <c r="D42" s="3" t="s">
        <v>17</v>
      </c>
      <c r="E42" s="6" t="s">
        <v>9</v>
      </c>
      <c r="F42" s="227">
        <v>501</v>
      </c>
      <c r="G42" s="23"/>
      <c r="H42" s="160">
        <v>0.23</v>
      </c>
      <c r="I42" s="202">
        <f t="shared" si="0"/>
        <v>0</v>
      </c>
      <c r="J42" s="202">
        <f t="shared" si="1"/>
        <v>0</v>
      </c>
      <c r="K42" s="202">
        <f t="shared" si="2"/>
        <v>0</v>
      </c>
      <c r="L42" s="202">
        <f t="shared" si="3"/>
        <v>0</v>
      </c>
    </row>
    <row r="43" spans="1:12" s="4" customFormat="1" ht="11.25" customHeight="1">
      <c r="A43" s="3">
        <v>30</v>
      </c>
      <c r="B43" s="3" t="s">
        <v>13</v>
      </c>
      <c r="C43" s="3">
        <v>1</v>
      </c>
      <c r="D43" s="3" t="s">
        <v>17</v>
      </c>
      <c r="E43" s="6" t="s">
        <v>10</v>
      </c>
      <c r="F43" s="227">
        <v>1001</v>
      </c>
      <c r="G43" s="23"/>
      <c r="H43" s="160">
        <v>0.23</v>
      </c>
      <c r="I43" s="202">
        <f t="shared" si="0"/>
        <v>0</v>
      </c>
      <c r="J43" s="202">
        <f t="shared" si="1"/>
        <v>0</v>
      </c>
      <c r="K43" s="202">
        <f t="shared" si="2"/>
        <v>0</v>
      </c>
      <c r="L43" s="202">
        <f t="shared" si="3"/>
        <v>0</v>
      </c>
    </row>
    <row r="44" spans="1:12" s="4" customFormat="1" ht="11.25" customHeight="1">
      <c r="A44" s="3">
        <v>31</v>
      </c>
      <c r="B44" s="3" t="s">
        <v>13</v>
      </c>
      <c r="C44" s="3">
        <v>2</v>
      </c>
      <c r="D44" s="3" t="s">
        <v>17</v>
      </c>
      <c r="E44" s="6" t="s">
        <v>20</v>
      </c>
      <c r="F44" s="226">
        <v>10</v>
      </c>
      <c r="G44" s="23"/>
      <c r="H44" s="160">
        <v>0.23</v>
      </c>
      <c r="I44" s="202">
        <f t="shared" si="0"/>
        <v>0</v>
      </c>
      <c r="J44" s="202">
        <f t="shared" si="1"/>
        <v>0</v>
      </c>
      <c r="K44" s="202">
        <f t="shared" si="2"/>
        <v>0</v>
      </c>
      <c r="L44" s="202">
        <f t="shared" si="3"/>
        <v>0</v>
      </c>
    </row>
    <row r="45" spans="1:12" s="4" customFormat="1" ht="11.25" customHeight="1">
      <c r="A45" s="3">
        <v>32</v>
      </c>
      <c r="B45" s="3" t="s">
        <v>13</v>
      </c>
      <c r="C45" s="3">
        <v>2</v>
      </c>
      <c r="D45" s="3" t="s">
        <v>17</v>
      </c>
      <c r="E45" s="6" t="s">
        <v>18</v>
      </c>
      <c r="F45" s="227">
        <v>11</v>
      </c>
      <c r="G45" s="23"/>
      <c r="H45" s="160">
        <v>0.23</v>
      </c>
      <c r="I45" s="202">
        <f t="shared" si="0"/>
        <v>0</v>
      </c>
      <c r="J45" s="202">
        <f t="shared" si="1"/>
        <v>0</v>
      </c>
      <c r="K45" s="202">
        <f t="shared" si="2"/>
        <v>0</v>
      </c>
      <c r="L45" s="202">
        <f t="shared" si="3"/>
        <v>0</v>
      </c>
    </row>
    <row r="46" spans="1:12" s="4" customFormat="1" ht="11.25" customHeight="1">
      <c r="A46" s="3">
        <v>33</v>
      </c>
      <c r="B46" s="3" t="s">
        <v>13</v>
      </c>
      <c r="C46" s="3">
        <v>2</v>
      </c>
      <c r="D46" s="3" t="s">
        <v>17</v>
      </c>
      <c r="E46" s="6" t="s">
        <v>11</v>
      </c>
      <c r="F46" s="227">
        <v>51</v>
      </c>
      <c r="G46" s="23"/>
      <c r="H46" s="160">
        <v>0.23</v>
      </c>
      <c r="I46" s="202">
        <f t="shared" si="0"/>
        <v>0</v>
      </c>
      <c r="J46" s="202">
        <f t="shared" si="1"/>
        <v>0</v>
      </c>
      <c r="K46" s="202">
        <f t="shared" si="2"/>
        <v>0</v>
      </c>
      <c r="L46" s="202">
        <f t="shared" si="3"/>
        <v>0</v>
      </c>
    </row>
    <row r="47" spans="1:12" s="4" customFormat="1" ht="11.25" customHeight="1">
      <c r="A47" s="3">
        <v>34</v>
      </c>
      <c r="B47" s="3" t="s">
        <v>13</v>
      </c>
      <c r="C47" s="3">
        <v>2</v>
      </c>
      <c r="D47" s="3" t="s">
        <v>17</v>
      </c>
      <c r="E47" s="6" t="s">
        <v>19</v>
      </c>
      <c r="F47" s="227">
        <v>101</v>
      </c>
      <c r="G47" s="23"/>
      <c r="H47" s="160">
        <v>0.23</v>
      </c>
      <c r="I47" s="202">
        <f t="shared" si="0"/>
        <v>0</v>
      </c>
      <c r="J47" s="202">
        <f t="shared" si="1"/>
        <v>0</v>
      </c>
      <c r="K47" s="202">
        <f t="shared" si="2"/>
        <v>0</v>
      </c>
      <c r="L47" s="202">
        <f t="shared" si="3"/>
        <v>0</v>
      </c>
    </row>
    <row r="48" spans="1:12" s="4" customFormat="1" ht="11.25" customHeight="1">
      <c r="A48" s="3">
        <v>35</v>
      </c>
      <c r="B48" s="3" t="s">
        <v>13</v>
      </c>
      <c r="C48" s="3">
        <v>2</v>
      </c>
      <c r="D48" s="3" t="s">
        <v>17</v>
      </c>
      <c r="E48" s="6" t="s">
        <v>9</v>
      </c>
      <c r="F48" s="227">
        <v>501</v>
      </c>
      <c r="G48" s="23"/>
      <c r="H48" s="160">
        <v>0.23</v>
      </c>
      <c r="I48" s="202">
        <f t="shared" si="0"/>
        <v>0</v>
      </c>
      <c r="J48" s="202">
        <f t="shared" si="1"/>
        <v>0</v>
      </c>
      <c r="K48" s="202">
        <f t="shared" si="2"/>
        <v>0</v>
      </c>
      <c r="L48" s="202">
        <f t="shared" si="3"/>
        <v>0</v>
      </c>
    </row>
    <row r="49" spans="1:12" s="4" customFormat="1" ht="11.25" customHeight="1">
      <c r="A49" s="3">
        <v>36</v>
      </c>
      <c r="B49" s="3" t="s">
        <v>13</v>
      </c>
      <c r="C49" s="3">
        <v>2</v>
      </c>
      <c r="D49" s="3" t="s">
        <v>17</v>
      </c>
      <c r="E49" s="6" t="s">
        <v>10</v>
      </c>
      <c r="F49" s="227">
        <v>1001</v>
      </c>
      <c r="G49" s="23"/>
      <c r="H49" s="160">
        <v>0.23</v>
      </c>
      <c r="I49" s="202">
        <f t="shared" si="0"/>
        <v>0</v>
      </c>
      <c r="J49" s="202">
        <f t="shared" si="1"/>
        <v>0</v>
      </c>
      <c r="K49" s="202">
        <f t="shared" si="2"/>
        <v>0</v>
      </c>
      <c r="L49" s="202">
        <f t="shared" si="3"/>
        <v>0</v>
      </c>
    </row>
    <row r="50" spans="1:12" s="4" customFormat="1" ht="11.25" customHeight="1">
      <c r="A50" s="3">
        <v>37</v>
      </c>
      <c r="B50" s="3" t="s">
        <v>13</v>
      </c>
      <c r="C50" s="3">
        <v>1</v>
      </c>
      <c r="D50" s="3" t="s">
        <v>100</v>
      </c>
      <c r="E50" s="6" t="s">
        <v>20</v>
      </c>
      <c r="F50" s="226">
        <v>10</v>
      </c>
      <c r="G50" s="23"/>
      <c r="H50" s="160">
        <v>0.23</v>
      </c>
      <c r="I50" s="202">
        <f t="shared" si="0"/>
        <v>0</v>
      </c>
      <c r="J50" s="202">
        <f t="shared" si="1"/>
        <v>0</v>
      </c>
      <c r="K50" s="202">
        <f t="shared" si="2"/>
        <v>0</v>
      </c>
      <c r="L50" s="202">
        <f t="shared" si="3"/>
        <v>0</v>
      </c>
    </row>
    <row r="51" spans="1:12" s="4" customFormat="1" ht="11.25" customHeight="1">
      <c r="A51" s="3">
        <v>38</v>
      </c>
      <c r="B51" s="3" t="s">
        <v>13</v>
      </c>
      <c r="C51" s="3">
        <v>1</v>
      </c>
      <c r="D51" s="3" t="s">
        <v>100</v>
      </c>
      <c r="E51" s="6" t="s">
        <v>18</v>
      </c>
      <c r="F51" s="227">
        <v>11</v>
      </c>
      <c r="G51" s="23"/>
      <c r="H51" s="160">
        <v>0.23</v>
      </c>
      <c r="I51" s="202">
        <f t="shared" si="0"/>
        <v>0</v>
      </c>
      <c r="J51" s="202">
        <f t="shared" si="1"/>
        <v>0</v>
      </c>
      <c r="K51" s="202">
        <f t="shared" si="2"/>
        <v>0</v>
      </c>
      <c r="L51" s="202">
        <f t="shared" si="3"/>
        <v>0</v>
      </c>
    </row>
    <row r="52" spans="1:12" s="4" customFormat="1" ht="11.25" customHeight="1">
      <c r="A52" s="3">
        <v>39</v>
      </c>
      <c r="B52" s="3" t="s">
        <v>13</v>
      </c>
      <c r="C52" s="3">
        <v>1</v>
      </c>
      <c r="D52" s="3" t="s">
        <v>100</v>
      </c>
      <c r="E52" s="6" t="s">
        <v>11</v>
      </c>
      <c r="F52" s="227">
        <v>51</v>
      </c>
      <c r="G52" s="23"/>
      <c r="H52" s="160">
        <v>0.23</v>
      </c>
      <c r="I52" s="202">
        <f t="shared" si="0"/>
        <v>0</v>
      </c>
      <c r="J52" s="202">
        <f t="shared" si="1"/>
        <v>0</v>
      </c>
      <c r="K52" s="202">
        <f t="shared" si="2"/>
        <v>0</v>
      </c>
      <c r="L52" s="202">
        <f t="shared" si="3"/>
        <v>0</v>
      </c>
    </row>
    <row r="53" spans="1:12" s="4" customFormat="1" ht="11.25" customHeight="1">
      <c r="A53" s="3">
        <v>40</v>
      </c>
      <c r="B53" s="3" t="s">
        <v>13</v>
      </c>
      <c r="C53" s="3">
        <v>1</v>
      </c>
      <c r="D53" s="3" t="s">
        <v>100</v>
      </c>
      <c r="E53" s="6" t="s">
        <v>19</v>
      </c>
      <c r="F53" s="227">
        <v>101</v>
      </c>
      <c r="G53" s="23"/>
      <c r="H53" s="160">
        <v>0.23</v>
      </c>
      <c r="I53" s="202">
        <f t="shared" si="0"/>
        <v>0</v>
      </c>
      <c r="J53" s="202">
        <f t="shared" si="1"/>
        <v>0</v>
      </c>
      <c r="K53" s="202">
        <f t="shared" si="2"/>
        <v>0</v>
      </c>
      <c r="L53" s="202">
        <f t="shared" si="3"/>
        <v>0</v>
      </c>
    </row>
    <row r="54" spans="1:12" s="4" customFormat="1" ht="11.25" customHeight="1">
      <c r="A54" s="3">
        <v>41</v>
      </c>
      <c r="B54" s="3" t="s">
        <v>13</v>
      </c>
      <c r="C54" s="3">
        <v>1</v>
      </c>
      <c r="D54" s="3" t="s">
        <v>100</v>
      </c>
      <c r="E54" s="6" t="s">
        <v>9</v>
      </c>
      <c r="F54" s="227">
        <v>501</v>
      </c>
      <c r="G54" s="23"/>
      <c r="H54" s="160">
        <v>0.23</v>
      </c>
      <c r="I54" s="202">
        <f t="shared" si="0"/>
        <v>0</v>
      </c>
      <c r="J54" s="202">
        <f t="shared" si="1"/>
        <v>0</v>
      </c>
      <c r="K54" s="202">
        <f t="shared" si="2"/>
        <v>0</v>
      </c>
      <c r="L54" s="202">
        <f t="shared" si="3"/>
        <v>0</v>
      </c>
    </row>
    <row r="55" spans="1:12" s="4" customFormat="1" ht="11.25" customHeight="1">
      <c r="A55" s="3">
        <v>42</v>
      </c>
      <c r="B55" s="3" t="s">
        <v>13</v>
      </c>
      <c r="C55" s="3">
        <v>1</v>
      </c>
      <c r="D55" s="3" t="s">
        <v>100</v>
      </c>
      <c r="E55" s="6" t="s">
        <v>10</v>
      </c>
      <c r="F55" s="227">
        <v>1001</v>
      </c>
      <c r="G55" s="23"/>
      <c r="H55" s="160">
        <v>0.23</v>
      </c>
      <c r="I55" s="202">
        <f t="shared" si="0"/>
        <v>0</v>
      </c>
      <c r="J55" s="202">
        <f t="shared" si="1"/>
        <v>0</v>
      </c>
      <c r="K55" s="202">
        <f t="shared" si="2"/>
        <v>0</v>
      </c>
      <c r="L55" s="202">
        <f t="shared" si="3"/>
        <v>0</v>
      </c>
    </row>
    <row r="56" spans="1:12" s="4" customFormat="1" ht="11.25" customHeight="1">
      <c r="A56" s="3">
        <v>43</v>
      </c>
      <c r="B56" s="3" t="s">
        <v>13</v>
      </c>
      <c r="C56" s="3">
        <v>2</v>
      </c>
      <c r="D56" s="3" t="s">
        <v>100</v>
      </c>
      <c r="E56" s="6" t="s">
        <v>20</v>
      </c>
      <c r="F56" s="226">
        <v>10</v>
      </c>
      <c r="G56" s="23"/>
      <c r="H56" s="160">
        <v>0.23</v>
      </c>
      <c r="I56" s="202">
        <f t="shared" si="0"/>
        <v>0</v>
      </c>
      <c r="J56" s="202">
        <f t="shared" si="1"/>
        <v>0</v>
      </c>
      <c r="K56" s="202">
        <f t="shared" si="2"/>
        <v>0</v>
      </c>
      <c r="L56" s="202">
        <f t="shared" si="3"/>
        <v>0</v>
      </c>
    </row>
    <row r="57" spans="1:12" s="4" customFormat="1" ht="11.25" customHeight="1">
      <c r="A57" s="3">
        <v>44</v>
      </c>
      <c r="B57" s="3" t="s">
        <v>13</v>
      </c>
      <c r="C57" s="3">
        <v>2</v>
      </c>
      <c r="D57" s="3" t="s">
        <v>100</v>
      </c>
      <c r="E57" s="6" t="s">
        <v>18</v>
      </c>
      <c r="F57" s="227">
        <v>11</v>
      </c>
      <c r="G57" s="23"/>
      <c r="H57" s="160">
        <v>0.23</v>
      </c>
      <c r="I57" s="202">
        <f t="shared" si="0"/>
        <v>0</v>
      </c>
      <c r="J57" s="202">
        <f t="shared" si="1"/>
        <v>0</v>
      </c>
      <c r="K57" s="202">
        <f t="shared" si="2"/>
        <v>0</v>
      </c>
      <c r="L57" s="202">
        <f t="shared" si="3"/>
        <v>0</v>
      </c>
    </row>
    <row r="58" spans="1:12" s="4" customFormat="1" ht="11.25" customHeight="1">
      <c r="A58" s="3">
        <v>45</v>
      </c>
      <c r="B58" s="3" t="s">
        <v>13</v>
      </c>
      <c r="C58" s="3">
        <v>2</v>
      </c>
      <c r="D58" s="3" t="s">
        <v>100</v>
      </c>
      <c r="E58" s="6" t="s">
        <v>11</v>
      </c>
      <c r="F58" s="227">
        <v>51</v>
      </c>
      <c r="G58" s="23"/>
      <c r="H58" s="160">
        <v>0.23</v>
      </c>
      <c r="I58" s="202">
        <f t="shared" si="0"/>
        <v>0</v>
      </c>
      <c r="J58" s="202">
        <f t="shared" si="1"/>
        <v>0</v>
      </c>
      <c r="K58" s="202">
        <f t="shared" si="2"/>
        <v>0</v>
      </c>
      <c r="L58" s="202">
        <f t="shared" si="3"/>
        <v>0</v>
      </c>
    </row>
    <row r="59" spans="1:12" s="4" customFormat="1" ht="11.25" customHeight="1">
      <c r="A59" s="3">
        <v>46</v>
      </c>
      <c r="B59" s="3" t="s">
        <v>13</v>
      </c>
      <c r="C59" s="3">
        <v>2</v>
      </c>
      <c r="D59" s="3" t="s">
        <v>100</v>
      </c>
      <c r="E59" s="6" t="s">
        <v>19</v>
      </c>
      <c r="F59" s="227">
        <v>101</v>
      </c>
      <c r="G59" s="23"/>
      <c r="H59" s="160">
        <v>0.23</v>
      </c>
      <c r="I59" s="202">
        <f t="shared" si="0"/>
        <v>0</v>
      </c>
      <c r="J59" s="202">
        <f t="shared" si="1"/>
        <v>0</v>
      </c>
      <c r="K59" s="202">
        <f t="shared" si="2"/>
        <v>0</v>
      </c>
      <c r="L59" s="202">
        <f t="shared" si="3"/>
        <v>0</v>
      </c>
    </row>
    <row r="60" spans="1:12" s="4" customFormat="1" ht="11.25" customHeight="1">
      <c r="A60" s="3">
        <v>47</v>
      </c>
      <c r="B60" s="3" t="s">
        <v>13</v>
      </c>
      <c r="C60" s="3">
        <v>2</v>
      </c>
      <c r="D60" s="3" t="s">
        <v>100</v>
      </c>
      <c r="E60" s="6" t="s">
        <v>9</v>
      </c>
      <c r="F60" s="227">
        <v>501</v>
      </c>
      <c r="G60" s="23"/>
      <c r="H60" s="160">
        <v>0.23</v>
      </c>
      <c r="I60" s="202">
        <f t="shared" si="0"/>
        <v>0</v>
      </c>
      <c r="J60" s="202">
        <f t="shared" si="1"/>
        <v>0</v>
      </c>
      <c r="K60" s="202">
        <f t="shared" si="2"/>
        <v>0</v>
      </c>
      <c r="L60" s="202">
        <f t="shared" si="3"/>
        <v>0</v>
      </c>
    </row>
    <row r="61" spans="1:12" s="4" customFormat="1" ht="11.25" customHeight="1">
      <c r="A61" s="3">
        <v>48</v>
      </c>
      <c r="B61" s="3" t="s">
        <v>13</v>
      </c>
      <c r="C61" s="3">
        <v>2</v>
      </c>
      <c r="D61" s="3" t="s">
        <v>100</v>
      </c>
      <c r="E61" s="6" t="s">
        <v>10</v>
      </c>
      <c r="F61" s="227">
        <v>1001</v>
      </c>
      <c r="G61" s="23"/>
      <c r="H61" s="160">
        <v>0.23</v>
      </c>
      <c r="I61" s="202">
        <f t="shared" si="0"/>
        <v>0</v>
      </c>
      <c r="J61" s="202">
        <f t="shared" si="1"/>
        <v>0</v>
      </c>
      <c r="K61" s="202">
        <f t="shared" si="2"/>
        <v>0</v>
      </c>
      <c r="L61" s="202">
        <f t="shared" si="3"/>
        <v>0</v>
      </c>
    </row>
    <row r="62" spans="1:12" s="230" customFormat="1" ht="11.25" customHeight="1">
      <c r="A62" s="410" t="s">
        <v>49</v>
      </c>
      <c r="B62" s="421"/>
      <c r="C62" s="421"/>
      <c r="D62" s="421"/>
      <c r="E62" s="231" t="s">
        <v>48</v>
      </c>
      <c r="F62" s="232" t="s">
        <v>48</v>
      </c>
      <c r="G62" s="229"/>
      <c r="H62" s="232" t="s">
        <v>48</v>
      </c>
      <c r="I62" s="228">
        <f>SUM(I14:I61)</f>
        <v>0</v>
      </c>
      <c r="J62" s="228">
        <f>SUM(J14:J61)</f>
        <v>0</v>
      </c>
      <c r="K62" s="228">
        <f>SUM(K14:K61)</f>
        <v>0</v>
      </c>
      <c r="L62" s="228">
        <f>SUM(L14:L61)</f>
        <v>0</v>
      </c>
    </row>
    <row r="63" spans="5:11" s="5" customFormat="1" ht="11.25" customHeight="1">
      <c r="E63" s="36"/>
      <c r="F63" s="24"/>
      <c r="G63" s="37"/>
      <c r="H63" s="37"/>
      <c r="K63" s="24"/>
    </row>
    <row r="64" spans="1:12" s="85" customFormat="1" ht="22.5" customHeight="1">
      <c r="A64" s="405" t="s">
        <v>122</v>
      </c>
      <c r="B64" s="405"/>
      <c r="C64" s="405"/>
      <c r="D64" s="405"/>
      <c r="E64" s="405"/>
      <c r="F64" s="405"/>
      <c r="G64" s="405"/>
      <c r="H64" s="405"/>
      <c r="I64" s="407"/>
      <c r="J64" s="407"/>
      <c r="K64" s="407"/>
      <c r="L64" s="407"/>
    </row>
    <row r="65" spans="1:12" s="200" customFormat="1" ht="24">
      <c r="A65" s="379" t="s">
        <v>0</v>
      </c>
      <c r="B65" s="379" t="s">
        <v>1</v>
      </c>
      <c r="C65" s="379" t="s">
        <v>2</v>
      </c>
      <c r="D65" s="379" t="s">
        <v>16</v>
      </c>
      <c r="E65" s="379" t="s">
        <v>191</v>
      </c>
      <c r="F65" s="380" t="s">
        <v>193</v>
      </c>
      <c r="G65" s="379" t="s">
        <v>5</v>
      </c>
      <c r="H65" s="379" t="s">
        <v>6</v>
      </c>
      <c r="I65" s="379" t="s">
        <v>7</v>
      </c>
      <c r="J65" s="380" t="s">
        <v>165</v>
      </c>
      <c r="K65" s="380" t="s">
        <v>6</v>
      </c>
      <c r="L65" s="380" t="s">
        <v>166</v>
      </c>
    </row>
    <row r="66" spans="1:12" s="44" customFormat="1" ht="11.25">
      <c r="A66" s="327">
        <v>1</v>
      </c>
      <c r="B66" s="327" t="s">
        <v>8</v>
      </c>
      <c r="C66" s="327">
        <v>1</v>
      </c>
      <c r="D66" s="327" t="s">
        <v>17</v>
      </c>
      <c r="E66" s="377" t="s">
        <v>20</v>
      </c>
      <c r="F66" s="387">
        <v>1000</v>
      </c>
      <c r="G66" s="328"/>
      <c r="H66" s="329">
        <v>0.23</v>
      </c>
      <c r="I66" s="386">
        <f>G66*H66+G66</f>
        <v>0</v>
      </c>
      <c r="J66" s="386">
        <f>F66*G66</f>
        <v>0</v>
      </c>
      <c r="K66" s="386">
        <f>L66-J66</f>
        <v>0</v>
      </c>
      <c r="L66" s="386">
        <f>J66*1.23</f>
        <v>0</v>
      </c>
    </row>
    <row r="67" spans="1:12" s="4" customFormat="1" ht="11.25">
      <c r="A67" s="50">
        <v>2</v>
      </c>
      <c r="B67" s="50" t="s">
        <v>8</v>
      </c>
      <c r="C67" s="50">
        <v>1</v>
      </c>
      <c r="D67" s="50" t="s">
        <v>17</v>
      </c>
      <c r="E67" s="51" t="s">
        <v>18</v>
      </c>
      <c r="F67" s="233">
        <v>1000</v>
      </c>
      <c r="G67" s="182"/>
      <c r="H67" s="160">
        <v>0.23</v>
      </c>
      <c r="I67" s="202">
        <f aca="true" t="shared" si="4" ref="I67:I113">G67*H67+G67</f>
        <v>0</v>
      </c>
      <c r="J67" s="23">
        <f aca="true" t="shared" si="5" ref="J67:J113">F67*G67</f>
        <v>0</v>
      </c>
      <c r="K67" s="23">
        <f aca="true" t="shared" si="6" ref="K67:K114">L67-J67</f>
        <v>0</v>
      </c>
      <c r="L67" s="23">
        <f aca="true" t="shared" si="7" ref="L67:L114">J67*1.23</f>
        <v>0</v>
      </c>
    </row>
    <row r="68" spans="1:12" s="4" customFormat="1" ht="11.25">
      <c r="A68" s="50">
        <v>3</v>
      </c>
      <c r="B68" s="50" t="s">
        <v>8</v>
      </c>
      <c r="C68" s="50">
        <v>1</v>
      </c>
      <c r="D68" s="50" t="s">
        <v>17</v>
      </c>
      <c r="E68" s="51" t="s">
        <v>11</v>
      </c>
      <c r="F68" s="233">
        <v>1000</v>
      </c>
      <c r="G68" s="182"/>
      <c r="H68" s="160">
        <v>0.23</v>
      </c>
      <c r="I68" s="202">
        <f t="shared" si="4"/>
        <v>0</v>
      </c>
      <c r="J68" s="23">
        <f t="shared" si="5"/>
        <v>0</v>
      </c>
      <c r="K68" s="23">
        <f t="shared" si="6"/>
        <v>0</v>
      </c>
      <c r="L68" s="23">
        <f t="shared" si="7"/>
        <v>0</v>
      </c>
    </row>
    <row r="69" spans="1:12" s="4" customFormat="1" ht="11.25">
      <c r="A69" s="50">
        <v>4</v>
      </c>
      <c r="B69" s="50" t="s">
        <v>8</v>
      </c>
      <c r="C69" s="50">
        <v>1</v>
      </c>
      <c r="D69" s="50" t="s">
        <v>17</v>
      </c>
      <c r="E69" s="51" t="s">
        <v>19</v>
      </c>
      <c r="F69" s="233">
        <v>1000</v>
      </c>
      <c r="G69" s="182"/>
      <c r="H69" s="160">
        <v>0.23</v>
      </c>
      <c r="I69" s="202">
        <f t="shared" si="4"/>
        <v>0</v>
      </c>
      <c r="J69" s="23">
        <f t="shared" si="5"/>
        <v>0</v>
      </c>
      <c r="K69" s="23">
        <f t="shared" si="6"/>
        <v>0</v>
      </c>
      <c r="L69" s="23">
        <f t="shared" si="7"/>
        <v>0</v>
      </c>
    </row>
    <row r="70" spans="1:12" s="4" customFormat="1" ht="11.25">
      <c r="A70" s="50">
        <v>5</v>
      </c>
      <c r="B70" s="50" t="s">
        <v>8</v>
      </c>
      <c r="C70" s="50">
        <v>1</v>
      </c>
      <c r="D70" s="50" t="s">
        <v>17</v>
      </c>
      <c r="E70" s="51" t="s">
        <v>9</v>
      </c>
      <c r="F70" s="233">
        <v>501</v>
      </c>
      <c r="G70" s="182"/>
      <c r="H70" s="160">
        <v>0.23</v>
      </c>
      <c r="I70" s="202">
        <f t="shared" si="4"/>
        <v>0</v>
      </c>
      <c r="J70" s="23">
        <f t="shared" si="5"/>
        <v>0</v>
      </c>
      <c r="K70" s="23">
        <f t="shared" si="6"/>
        <v>0</v>
      </c>
      <c r="L70" s="23">
        <f t="shared" si="7"/>
        <v>0</v>
      </c>
    </row>
    <row r="71" spans="1:12" s="4" customFormat="1" ht="11.25">
      <c r="A71" s="50">
        <v>6</v>
      </c>
      <c r="B71" s="50" t="s">
        <v>8</v>
      </c>
      <c r="C71" s="50">
        <v>1</v>
      </c>
      <c r="D71" s="50" t="s">
        <v>17</v>
      </c>
      <c r="E71" s="51" t="s">
        <v>10</v>
      </c>
      <c r="F71" s="233">
        <v>1001</v>
      </c>
      <c r="G71" s="182"/>
      <c r="H71" s="160">
        <v>0.23</v>
      </c>
      <c r="I71" s="202">
        <f t="shared" si="4"/>
        <v>0</v>
      </c>
      <c r="J71" s="23">
        <f t="shared" si="5"/>
        <v>0</v>
      </c>
      <c r="K71" s="23">
        <f t="shared" si="6"/>
        <v>0</v>
      </c>
      <c r="L71" s="23">
        <f t="shared" si="7"/>
        <v>0</v>
      </c>
    </row>
    <row r="72" spans="1:12" s="4" customFormat="1" ht="11.25">
      <c r="A72" s="50">
        <v>7</v>
      </c>
      <c r="B72" s="50" t="s">
        <v>8</v>
      </c>
      <c r="C72" s="50">
        <v>2</v>
      </c>
      <c r="D72" s="50" t="s">
        <v>17</v>
      </c>
      <c r="E72" s="51" t="s">
        <v>20</v>
      </c>
      <c r="F72" s="233">
        <v>200</v>
      </c>
      <c r="G72" s="182"/>
      <c r="H72" s="160">
        <v>0.23</v>
      </c>
      <c r="I72" s="202">
        <f t="shared" si="4"/>
        <v>0</v>
      </c>
      <c r="J72" s="23">
        <f t="shared" si="5"/>
        <v>0</v>
      </c>
      <c r="K72" s="23">
        <f t="shared" si="6"/>
        <v>0</v>
      </c>
      <c r="L72" s="23">
        <f t="shared" si="7"/>
        <v>0</v>
      </c>
    </row>
    <row r="73" spans="1:12" s="4" customFormat="1" ht="11.25">
      <c r="A73" s="50">
        <v>8</v>
      </c>
      <c r="B73" s="50" t="s">
        <v>8</v>
      </c>
      <c r="C73" s="50">
        <v>2</v>
      </c>
      <c r="D73" s="50" t="s">
        <v>17</v>
      </c>
      <c r="E73" s="51" t="s">
        <v>18</v>
      </c>
      <c r="F73" s="233">
        <v>1000</v>
      </c>
      <c r="G73" s="182"/>
      <c r="H73" s="160">
        <v>0.23</v>
      </c>
      <c r="I73" s="202">
        <f t="shared" si="4"/>
        <v>0</v>
      </c>
      <c r="J73" s="23">
        <f t="shared" si="5"/>
        <v>0</v>
      </c>
      <c r="K73" s="23">
        <f t="shared" si="6"/>
        <v>0</v>
      </c>
      <c r="L73" s="23">
        <f t="shared" si="7"/>
        <v>0</v>
      </c>
    </row>
    <row r="74" spans="1:12" s="4" customFormat="1" ht="11.25">
      <c r="A74" s="50">
        <v>9</v>
      </c>
      <c r="B74" s="50" t="s">
        <v>8</v>
      </c>
      <c r="C74" s="50">
        <v>2</v>
      </c>
      <c r="D74" s="50" t="s">
        <v>17</v>
      </c>
      <c r="E74" s="51" t="s">
        <v>11</v>
      </c>
      <c r="F74" s="233">
        <v>1000</v>
      </c>
      <c r="G74" s="182"/>
      <c r="H74" s="160">
        <v>0.23</v>
      </c>
      <c r="I74" s="202">
        <f t="shared" si="4"/>
        <v>0</v>
      </c>
      <c r="J74" s="23">
        <f t="shared" si="5"/>
        <v>0</v>
      </c>
      <c r="K74" s="23">
        <f t="shared" si="6"/>
        <v>0</v>
      </c>
      <c r="L74" s="23">
        <f t="shared" si="7"/>
        <v>0</v>
      </c>
    </row>
    <row r="75" spans="1:12" s="4" customFormat="1" ht="11.25">
      <c r="A75" s="50">
        <v>10</v>
      </c>
      <c r="B75" s="50" t="s">
        <v>8</v>
      </c>
      <c r="C75" s="50">
        <v>2</v>
      </c>
      <c r="D75" s="50" t="s">
        <v>17</v>
      </c>
      <c r="E75" s="51" t="s">
        <v>19</v>
      </c>
      <c r="F75" s="233">
        <v>1000</v>
      </c>
      <c r="G75" s="182"/>
      <c r="H75" s="160">
        <v>0.23</v>
      </c>
      <c r="I75" s="202">
        <f t="shared" si="4"/>
        <v>0</v>
      </c>
      <c r="J75" s="23">
        <f t="shared" si="5"/>
        <v>0</v>
      </c>
      <c r="K75" s="23">
        <f t="shared" si="6"/>
        <v>0</v>
      </c>
      <c r="L75" s="23">
        <f t="shared" si="7"/>
        <v>0</v>
      </c>
    </row>
    <row r="76" spans="1:12" s="4" customFormat="1" ht="11.25">
      <c r="A76" s="50">
        <v>11</v>
      </c>
      <c r="B76" s="50" t="s">
        <v>8</v>
      </c>
      <c r="C76" s="50">
        <v>2</v>
      </c>
      <c r="D76" s="50" t="s">
        <v>17</v>
      </c>
      <c r="E76" s="51" t="s">
        <v>9</v>
      </c>
      <c r="F76" s="233">
        <v>501</v>
      </c>
      <c r="G76" s="182"/>
      <c r="H76" s="160">
        <v>0.23</v>
      </c>
      <c r="I76" s="202">
        <f t="shared" si="4"/>
        <v>0</v>
      </c>
      <c r="J76" s="23">
        <f t="shared" si="5"/>
        <v>0</v>
      </c>
      <c r="K76" s="23">
        <f t="shared" si="6"/>
        <v>0</v>
      </c>
      <c r="L76" s="23">
        <f t="shared" si="7"/>
        <v>0</v>
      </c>
    </row>
    <row r="77" spans="1:12" s="4" customFormat="1" ht="11.25">
      <c r="A77" s="50">
        <v>12</v>
      </c>
      <c r="B77" s="50" t="s">
        <v>8</v>
      </c>
      <c r="C77" s="50">
        <v>2</v>
      </c>
      <c r="D77" s="50" t="s">
        <v>17</v>
      </c>
      <c r="E77" s="51" t="s">
        <v>10</v>
      </c>
      <c r="F77" s="233">
        <v>1001</v>
      </c>
      <c r="G77" s="182"/>
      <c r="H77" s="160">
        <v>0.23</v>
      </c>
      <c r="I77" s="202">
        <f t="shared" si="4"/>
        <v>0</v>
      </c>
      <c r="J77" s="23">
        <f t="shared" si="5"/>
        <v>0</v>
      </c>
      <c r="K77" s="23">
        <f t="shared" si="6"/>
        <v>0</v>
      </c>
      <c r="L77" s="23">
        <f t="shared" si="7"/>
        <v>0</v>
      </c>
    </row>
    <row r="78" spans="1:12" s="44" customFormat="1" ht="11.25">
      <c r="A78" s="327">
        <v>13</v>
      </c>
      <c r="B78" s="327" t="s">
        <v>13</v>
      </c>
      <c r="C78" s="327">
        <v>1</v>
      </c>
      <c r="D78" s="327" t="s">
        <v>17</v>
      </c>
      <c r="E78" s="377" t="s">
        <v>20</v>
      </c>
      <c r="F78" s="387">
        <v>20</v>
      </c>
      <c r="G78" s="328"/>
      <c r="H78" s="329">
        <v>0.23</v>
      </c>
      <c r="I78" s="386">
        <f t="shared" si="4"/>
        <v>0</v>
      </c>
      <c r="J78" s="386">
        <f t="shared" si="5"/>
        <v>0</v>
      </c>
      <c r="K78" s="386">
        <f t="shared" si="6"/>
        <v>0</v>
      </c>
      <c r="L78" s="386">
        <f t="shared" si="7"/>
        <v>0</v>
      </c>
    </row>
    <row r="79" spans="1:12" s="4" customFormat="1" ht="11.25">
      <c r="A79" s="50">
        <v>14</v>
      </c>
      <c r="B79" s="50" t="s">
        <v>13</v>
      </c>
      <c r="C79" s="50">
        <v>1</v>
      </c>
      <c r="D79" s="50" t="s">
        <v>17</v>
      </c>
      <c r="E79" s="51" t="s">
        <v>18</v>
      </c>
      <c r="F79" s="51">
        <v>20</v>
      </c>
      <c r="G79" s="182"/>
      <c r="H79" s="160">
        <v>0.23</v>
      </c>
      <c r="I79" s="202">
        <f t="shared" si="4"/>
        <v>0</v>
      </c>
      <c r="J79" s="23">
        <f t="shared" si="5"/>
        <v>0</v>
      </c>
      <c r="K79" s="23">
        <f t="shared" si="6"/>
        <v>0</v>
      </c>
      <c r="L79" s="23">
        <f t="shared" si="7"/>
        <v>0</v>
      </c>
    </row>
    <row r="80" spans="1:12" s="4" customFormat="1" ht="11.25">
      <c r="A80" s="50">
        <v>15</v>
      </c>
      <c r="B80" s="50" t="s">
        <v>13</v>
      </c>
      <c r="C80" s="50">
        <v>1</v>
      </c>
      <c r="D80" s="50" t="s">
        <v>17</v>
      </c>
      <c r="E80" s="51" t="s">
        <v>11</v>
      </c>
      <c r="F80" s="51">
        <v>51</v>
      </c>
      <c r="G80" s="182"/>
      <c r="H80" s="160">
        <v>0.23</v>
      </c>
      <c r="I80" s="202">
        <f t="shared" si="4"/>
        <v>0</v>
      </c>
      <c r="J80" s="23">
        <f t="shared" si="5"/>
        <v>0</v>
      </c>
      <c r="K80" s="23">
        <f t="shared" si="6"/>
        <v>0</v>
      </c>
      <c r="L80" s="23">
        <f t="shared" si="7"/>
        <v>0</v>
      </c>
    </row>
    <row r="81" spans="1:12" s="4" customFormat="1" ht="11.25">
      <c r="A81" s="50">
        <v>16</v>
      </c>
      <c r="B81" s="50" t="s">
        <v>13</v>
      </c>
      <c r="C81" s="50">
        <v>1</v>
      </c>
      <c r="D81" s="50" t="s">
        <v>17</v>
      </c>
      <c r="E81" s="51" t="s">
        <v>19</v>
      </c>
      <c r="F81" s="51">
        <v>101</v>
      </c>
      <c r="G81" s="182"/>
      <c r="H81" s="160">
        <v>0.23</v>
      </c>
      <c r="I81" s="202">
        <f t="shared" si="4"/>
        <v>0</v>
      </c>
      <c r="J81" s="23">
        <f t="shared" si="5"/>
        <v>0</v>
      </c>
      <c r="K81" s="23">
        <f t="shared" si="6"/>
        <v>0</v>
      </c>
      <c r="L81" s="23">
        <f t="shared" si="7"/>
        <v>0</v>
      </c>
    </row>
    <row r="82" spans="1:12" s="4" customFormat="1" ht="11.25">
      <c r="A82" s="50">
        <v>17</v>
      </c>
      <c r="B82" s="50" t="s">
        <v>13</v>
      </c>
      <c r="C82" s="50">
        <v>1</v>
      </c>
      <c r="D82" s="50" t="s">
        <v>17</v>
      </c>
      <c r="E82" s="51" t="s">
        <v>9</v>
      </c>
      <c r="F82" s="51">
        <v>501</v>
      </c>
      <c r="G82" s="182"/>
      <c r="H82" s="160">
        <v>0.23</v>
      </c>
      <c r="I82" s="202">
        <f t="shared" si="4"/>
        <v>0</v>
      </c>
      <c r="J82" s="23">
        <f t="shared" si="5"/>
        <v>0</v>
      </c>
      <c r="K82" s="23">
        <f t="shared" si="6"/>
        <v>0</v>
      </c>
      <c r="L82" s="23">
        <f t="shared" si="7"/>
        <v>0</v>
      </c>
    </row>
    <row r="83" spans="1:12" s="4" customFormat="1" ht="11.25">
      <c r="A83" s="50">
        <v>18</v>
      </c>
      <c r="B83" s="50" t="s">
        <v>13</v>
      </c>
      <c r="C83" s="50">
        <v>1</v>
      </c>
      <c r="D83" s="50" t="s">
        <v>17</v>
      </c>
      <c r="E83" s="51" t="s">
        <v>10</v>
      </c>
      <c r="F83" s="51">
        <v>1001</v>
      </c>
      <c r="G83" s="182"/>
      <c r="H83" s="160">
        <v>0.23</v>
      </c>
      <c r="I83" s="202">
        <f t="shared" si="4"/>
        <v>0</v>
      </c>
      <c r="J83" s="23">
        <f t="shared" si="5"/>
        <v>0</v>
      </c>
      <c r="K83" s="23">
        <f t="shared" si="6"/>
        <v>0</v>
      </c>
      <c r="L83" s="23">
        <f t="shared" si="7"/>
        <v>0</v>
      </c>
    </row>
    <row r="84" spans="1:12" s="4" customFormat="1" ht="11.25">
      <c r="A84" s="50">
        <v>19</v>
      </c>
      <c r="B84" s="50" t="s">
        <v>13</v>
      </c>
      <c r="C84" s="50">
        <v>2</v>
      </c>
      <c r="D84" s="50" t="s">
        <v>17</v>
      </c>
      <c r="E84" s="51" t="s">
        <v>20</v>
      </c>
      <c r="F84" s="233">
        <v>20</v>
      </c>
      <c r="G84" s="182"/>
      <c r="H84" s="160">
        <v>0.23</v>
      </c>
      <c r="I84" s="202">
        <f t="shared" si="4"/>
        <v>0</v>
      </c>
      <c r="J84" s="23">
        <f t="shared" si="5"/>
        <v>0</v>
      </c>
      <c r="K84" s="23">
        <f t="shared" si="6"/>
        <v>0</v>
      </c>
      <c r="L84" s="23">
        <f t="shared" si="7"/>
        <v>0</v>
      </c>
    </row>
    <row r="85" spans="1:12" s="4" customFormat="1" ht="11.25">
      <c r="A85" s="50">
        <v>20</v>
      </c>
      <c r="B85" s="50" t="s">
        <v>13</v>
      </c>
      <c r="C85" s="50">
        <v>2</v>
      </c>
      <c r="D85" s="50" t="s">
        <v>17</v>
      </c>
      <c r="E85" s="51" t="s">
        <v>18</v>
      </c>
      <c r="F85" s="51">
        <v>20</v>
      </c>
      <c r="G85" s="182"/>
      <c r="H85" s="160">
        <v>0.23</v>
      </c>
      <c r="I85" s="202">
        <f t="shared" si="4"/>
        <v>0</v>
      </c>
      <c r="J85" s="23">
        <f t="shared" si="5"/>
        <v>0</v>
      </c>
      <c r="K85" s="23">
        <f t="shared" si="6"/>
        <v>0</v>
      </c>
      <c r="L85" s="23">
        <f t="shared" si="7"/>
        <v>0</v>
      </c>
    </row>
    <row r="86" spans="1:12" s="4" customFormat="1" ht="11.25">
      <c r="A86" s="50">
        <v>21</v>
      </c>
      <c r="B86" s="50" t="s">
        <v>13</v>
      </c>
      <c r="C86" s="50">
        <v>2</v>
      </c>
      <c r="D86" s="50" t="s">
        <v>17</v>
      </c>
      <c r="E86" s="51" t="s">
        <v>11</v>
      </c>
      <c r="F86" s="51">
        <v>51</v>
      </c>
      <c r="G86" s="182"/>
      <c r="H86" s="160">
        <v>0.23</v>
      </c>
      <c r="I86" s="202">
        <f t="shared" si="4"/>
        <v>0</v>
      </c>
      <c r="J86" s="23">
        <f t="shared" si="5"/>
        <v>0</v>
      </c>
      <c r="K86" s="23">
        <f t="shared" si="6"/>
        <v>0</v>
      </c>
      <c r="L86" s="23">
        <f t="shared" si="7"/>
        <v>0</v>
      </c>
    </row>
    <row r="87" spans="1:12" s="4" customFormat="1" ht="11.25">
      <c r="A87" s="50">
        <v>22</v>
      </c>
      <c r="B87" s="50" t="s">
        <v>13</v>
      </c>
      <c r="C87" s="50">
        <v>2</v>
      </c>
      <c r="D87" s="50" t="s">
        <v>17</v>
      </c>
      <c r="E87" s="51" t="s">
        <v>19</v>
      </c>
      <c r="F87" s="51">
        <v>101</v>
      </c>
      <c r="G87" s="182"/>
      <c r="H87" s="160">
        <v>0.23</v>
      </c>
      <c r="I87" s="202">
        <f t="shared" si="4"/>
        <v>0</v>
      </c>
      <c r="J87" s="23">
        <f t="shared" si="5"/>
        <v>0</v>
      </c>
      <c r="K87" s="23">
        <f t="shared" si="6"/>
        <v>0</v>
      </c>
      <c r="L87" s="23">
        <f t="shared" si="7"/>
        <v>0</v>
      </c>
    </row>
    <row r="88" spans="1:12" s="4" customFormat="1" ht="11.25">
      <c r="A88" s="50">
        <v>23</v>
      </c>
      <c r="B88" s="50" t="s">
        <v>13</v>
      </c>
      <c r="C88" s="50">
        <v>2</v>
      </c>
      <c r="D88" s="50" t="s">
        <v>17</v>
      </c>
      <c r="E88" s="51" t="s">
        <v>9</v>
      </c>
      <c r="F88" s="51">
        <v>501</v>
      </c>
      <c r="G88" s="182"/>
      <c r="H88" s="160">
        <v>0.23</v>
      </c>
      <c r="I88" s="202">
        <f t="shared" si="4"/>
        <v>0</v>
      </c>
      <c r="J88" s="23">
        <f t="shared" si="5"/>
        <v>0</v>
      </c>
      <c r="K88" s="23">
        <f t="shared" si="6"/>
        <v>0</v>
      </c>
      <c r="L88" s="23">
        <f t="shared" si="7"/>
        <v>0</v>
      </c>
    </row>
    <row r="89" spans="1:12" s="4" customFormat="1" ht="11.25">
      <c r="A89" s="50">
        <v>24</v>
      </c>
      <c r="B89" s="50" t="s">
        <v>13</v>
      </c>
      <c r="C89" s="50">
        <v>2</v>
      </c>
      <c r="D89" s="50" t="s">
        <v>17</v>
      </c>
      <c r="E89" s="51" t="s">
        <v>10</v>
      </c>
      <c r="F89" s="51">
        <v>1001</v>
      </c>
      <c r="G89" s="182"/>
      <c r="H89" s="160">
        <v>0.23</v>
      </c>
      <c r="I89" s="202">
        <f t="shared" si="4"/>
        <v>0</v>
      </c>
      <c r="J89" s="23">
        <f t="shared" si="5"/>
        <v>0</v>
      </c>
      <c r="K89" s="23">
        <f t="shared" si="6"/>
        <v>0</v>
      </c>
      <c r="L89" s="23">
        <f t="shared" si="7"/>
        <v>0</v>
      </c>
    </row>
    <row r="90" spans="1:12" s="44" customFormat="1" ht="11.25">
      <c r="A90" s="327">
        <v>25</v>
      </c>
      <c r="B90" s="327" t="s">
        <v>61</v>
      </c>
      <c r="C90" s="327">
        <v>1</v>
      </c>
      <c r="D90" s="327" t="s">
        <v>100</v>
      </c>
      <c r="E90" s="377" t="s">
        <v>20</v>
      </c>
      <c r="F90" s="377">
        <v>10</v>
      </c>
      <c r="G90" s="328"/>
      <c r="H90" s="329">
        <v>0.23</v>
      </c>
      <c r="I90" s="386">
        <f t="shared" si="4"/>
        <v>0</v>
      </c>
      <c r="J90" s="386">
        <f t="shared" si="5"/>
        <v>0</v>
      </c>
      <c r="K90" s="386">
        <f t="shared" si="6"/>
        <v>0</v>
      </c>
      <c r="L90" s="386">
        <f t="shared" si="7"/>
        <v>0</v>
      </c>
    </row>
    <row r="91" spans="1:12" s="4" customFormat="1" ht="11.25">
      <c r="A91" s="50">
        <v>26</v>
      </c>
      <c r="B91" s="50" t="s">
        <v>61</v>
      </c>
      <c r="C91" s="50">
        <v>1</v>
      </c>
      <c r="D91" s="50" t="s">
        <v>100</v>
      </c>
      <c r="E91" s="51" t="s">
        <v>18</v>
      </c>
      <c r="F91" s="51">
        <v>11</v>
      </c>
      <c r="G91" s="182"/>
      <c r="H91" s="160">
        <v>0.23</v>
      </c>
      <c r="I91" s="202">
        <f t="shared" si="4"/>
        <v>0</v>
      </c>
      <c r="J91" s="202">
        <f t="shared" si="5"/>
        <v>0</v>
      </c>
      <c r="K91" s="23">
        <f t="shared" si="6"/>
        <v>0</v>
      </c>
      <c r="L91" s="23">
        <f t="shared" si="7"/>
        <v>0</v>
      </c>
    </row>
    <row r="92" spans="1:12" s="4" customFormat="1" ht="11.25">
      <c r="A92" s="50">
        <v>27</v>
      </c>
      <c r="B92" s="50" t="s">
        <v>61</v>
      </c>
      <c r="C92" s="50">
        <v>1</v>
      </c>
      <c r="D92" s="50" t="s">
        <v>100</v>
      </c>
      <c r="E92" s="51" t="s">
        <v>11</v>
      </c>
      <c r="F92" s="51">
        <v>51</v>
      </c>
      <c r="G92" s="182"/>
      <c r="H92" s="160">
        <v>0.23</v>
      </c>
      <c r="I92" s="202">
        <f t="shared" si="4"/>
        <v>0</v>
      </c>
      <c r="J92" s="202">
        <f t="shared" si="5"/>
        <v>0</v>
      </c>
      <c r="K92" s="23">
        <f t="shared" si="6"/>
        <v>0</v>
      </c>
      <c r="L92" s="23">
        <f t="shared" si="7"/>
        <v>0</v>
      </c>
    </row>
    <row r="93" spans="1:12" s="4" customFormat="1" ht="11.25">
      <c r="A93" s="50">
        <v>28</v>
      </c>
      <c r="B93" s="50" t="s">
        <v>61</v>
      </c>
      <c r="C93" s="50">
        <v>1</v>
      </c>
      <c r="D93" s="50" t="s">
        <v>100</v>
      </c>
      <c r="E93" s="51" t="s">
        <v>19</v>
      </c>
      <c r="F93" s="51">
        <v>101</v>
      </c>
      <c r="G93" s="182"/>
      <c r="H93" s="160">
        <v>0.23</v>
      </c>
      <c r="I93" s="202">
        <f t="shared" si="4"/>
        <v>0</v>
      </c>
      <c r="J93" s="202">
        <f t="shared" si="5"/>
        <v>0</v>
      </c>
      <c r="K93" s="23">
        <f t="shared" si="6"/>
        <v>0</v>
      </c>
      <c r="L93" s="23">
        <f t="shared" si="7"/>
        <v>0</v>
      </c>
    </row>
    <row r="94" spans="1:12" s="4" customFormat="1" ht="11.25">
      <c r="A94" s="50">
        <v>29</v>
      </c>
      <c r="B94" s="50" t="s">
        <v>61</v>
      </c>
      <c r="C94" s="50">
        <v>1</v>
      </c>
      <c r="D94" s="50" t="s">
        <v>100</v>
      </c>
      <c r="E94" s="51" t="s">
        <v>9</v>
      </c>
      <c r="F94" s="51">
        <v>501</v>
      </c>
      <c r="G94" s="182"/>
      <c r="H94" s="160">
        <v>0.23</v>
      </c>
      <c r="I94" s="202">
        <f t="shared" si="4"/>
        <v>0</v>
      </c>
      <c r="J94" s="202">
        <f t="shared" si="5"/>
        <v>0</v>
      </c>
      <c r="K94" s="23">
        <f t="shared" si="6"/>
        <v>0</v>
      </c>
      <c r="L94" s="23">
        <f t="shared" si="7"/>
        <v>0</v>
      </c>
    </row>
    <row r="95" spans="1:12" s="4" customFormat="1" ht="11.25">
      <c r="A95" s="50">
        <v>30</v>
      </c>
      <c r="B95" s="50" t="s">
        <v>61</v>
      </c>
      <c r="C95" s="50">
        <v>1</v>
      </c>
      <c r="D95" s="50" t="s">
        <v>100</v>
      </c>
      <c r="E95" s="51" t="s">
        <v>10</v>
      </c>
      <c r="F95" s="51">
        <v>1001</v>
      </c>
      <c r="G95" s="182"/>
      <c r="H95" s="160">
        <v>0.23</v>
      </c>
      <c r="I95" s="202">
        <f t="shared" si="4"/>
        <v>0</v>
      </c>
      <c r="J95" s="202">
        <f t="shared" si="5"/>
        <v>0</v>
      </c>
      <c r="K95" s="23">
        <f t="shared" si="6"/>
        <v>0</v>
      </c>
      <c r="L95" s="23">
        <f t="shared" si="7"/>
        <v>0</v>
      </c>
    </row>
    <row r="96" spans="1:12" s="4" customFormat="1" ht="11.25">
      <c r="A96" s="50">
        <v>31</v>
      </c>
      <c r="B96" s="50" t="s">
        <v>61</v>
      </c>
      <c r="C96" s="50">
        <v>2</v>
      </c>
      <c r="D96" s="50" t="s">
        <v>100</v>
      </c>
      <c r="E96" s="51" t="s">
        <v>20</v>
      </c>
      <c r="F96" s="51">
        <v>10</v>
      </c>
      <c r="G96" s="182"/>
      <c r="H96" s="160">
        <v>0.23</v>
      </c>
      <c r="I96" s="202">
        <f t="shared" si="4"/>
        <v>0</v>
      </c>
      <c r="J96" s="202">
        <f t="shared" si="5"/>
        <v>0</v>
      </c>
      <c r="K96" s="23">
        <f t="shared" si="6"/>
        <v>0</v>
      </c>
      <c r="L96" s="23">
        <f t="shared" si="7"/>
        <v>0</v>
      </c>
    </row>
    <row r="97" spans="1:12" s="4" customFormat="1" ht="11.25">
      <c r="A97" s="50">
        <v>32</v>
      </c>
      <c r="B97" s="50" t="s">
        <v>61</v>
      </c>
      <c r="C97" s="50">
        <v>2</v>
      </c>
      <c r="D97" s="50" t="s">
        <v>100</v>
      </c>
      <c r="E97" s="51" t="s">
        <v>18</v>
      </c>
      <c r="F97" s="51">
        <v>11</v>
      </c>
      <c r="G97" s="182"/>
      <c r="H97" s="160">
        <v>0.23</v>
      </c>
      <c r="I97" s="202">
        <f t="shared" si="4"/>
        <v>0</v>
      </c>
      <c r="J97" s="202">
        <f t="shared" si="5"/>
        <v>0</v>
      </c>
      <c r="K97" s="23">
        <f t="shared" si="6"/>
        <v>0</v>
      </c>
      <c r="L97" s="23">
        <f t="shared" si="7"/>
        <v>0</v>
      </c>
    </row>
    <row r="98" spans="1:12" s="4" customFormat="1" ht="11.25">
      <c r="A98" s="50">
        <v>33</v>
      </c>
      <c r="B98" s="50" t="s">
        <v>61</v>
      </c>
      <c r="C98" s="50">
        <v>2</v>
      </c>
      <c r="D98" s="50" t="s">
        <v>100</v>
      </c>
      <c r="E98" s="51" t="s">
        <v>11</v>
      </c>
      <c r="F98" s="51">
        <v>51</v>
      </c>
      <c r="G98" s="182"/>
      <c r="H98" s="160">
        <v>0.23</v>
      </c>
      <c r="I98" s="202">
        <f t="shared" si="4"/>
        <v>0</v>
      </c>
      <c r="J98" s="202">
        <f t="shared" si="5"/>
        <v>0</v>
      </c>
      <c r="K98" s="23">
        <f t="shared" si="6"/>
        <v>0</v>
      </c>
      <c r="L98" s="23">
        <f t="shared" si="7"/>
        <v>0</v>
      </c>
    </row>
    <row r="99" spans="1:12" s="4" customFormat="1" ht="11.25">
      <c r="A99" s="50">
        <v>34</v>
      </c>
      <c r="B99" s="50" t="s">
        <v>61</v>
      </c>
      <c r="C99" s="50">
        <v>2</v>
      </c>
      <c r="D99" s="50" t="s">
        <v>100</v>
      </c>
      <c r="E99" s="51" t="s">
        <v>19</v>
      </c>
      <c r="F99" s="51">
        <v>101</v>
      </c>
      <c r="G99" s="182"/>
      <c r="H99" s="160">
        <v>0.23</v>
      </c>
      <c r="I99" s="202">
        <f t="shared" si="4"/>
        <v>0</v>
      </c>
      <c r="J99" s="202">
        <f t="shared" si="5"/>
        <v>0</v>
      </c>
      <c r="K99" s="23">
        <f t="shared" si="6"/>
        <v>0</v>
      </c>
      <c r="L99" s="23">
        <f t="shared" si="7"/>
        <v>0</v>
      </c>
    </row>
    <row r="100" spans="1:12" s="4" customFormat="1" ht="11.25">
      <c r="A100" s="50">
        <v>35</v>
      </c>
      <c r="B100" s="50" t="s">
        <v>61</v>
      </c>
      <c r="C100" s="50">
        <v>2</v>
      </c>
      <c r="D100" s="50" t="s">
        <v>100</v>
      </c>
      <c r="E100" s="51" t="s">
        <v>9</v>
      </c>
      <c r="F100" s="51">
        <v>501</v>
      </c>
      <c r="G100" s="182"/>
      <c r="H100" s="160">
        <v>0.23</v>
      </c>
      <c r="I100" s="202">
        <f t="shared" si="4"/>
        <v>0</v>
      </c>
      <c r="J100" s="202">
        <f t="shared" si="5"/>
        <v>0</v>
      </c>
      <c r="K100" s="23">
        <f t="shared" si="6"/>
        <v>0</v>
      </c>
      <c r="L100" s="23">
        <f t="shared" si="7"/>
        <v>0</v>
      </c>
    </row>
    <row r="101" spans="1:12" s="4" customFormat="1" ht="11.25">
      <c r="A101" s="50">
        <v>36</v>
      </c>
      <c r="B101" s="50" t="s">
        <v>61</v>
      </c>
      <c r="C101" s="50">
        <v>2</v>
      </c>
      <c r="D101" s="50" t="s">
        <v>100</v>
      </c>
      <c r="E101" s="51" t="s">
        <v>10</v>
      </c>
      <c r="F101" s="51">
        <v>1001</v>
      </c>
      <c r="G101" s="182"/>
      <c r="H101" s="160">
        <v>0.23</v>
      </c>
      <c r="I101" s="202">
        <f t="shared" si="4"/>
        <v>0</v>
      </c>
      <c r="J101" s="202">
        <f t="shared" si="5"/>
        <v>0</v>
      </c>
      <c r="K101" s="23">
        <f t="shared" si="6"/>
        <v>0</v>
      </c>
      <c r="L101" s="23">
        <f t="shared" si="7"/>
        <v>0</v>
      </c>
    </row>
    <row r="102" spans="1:12" s="4" customFormat="1" ht="11.25">
      <c r="A102" s="327">
        <v>37</v>
      </c>
      <c r="B102" s="327" t="s">
        <v>60</v>
      </c>
      <c r="C102" s="327">
        <v>1</v>
      </c>
      <c r="D102" s="327" t="s">
        <v>100</v>
      </c>
      <c r="E102" s="377" t="s">
        <v>20</v>
      </c>
      <c r="F102" s="387">
        <v>10</v>
      </c>
      <c r="G102" s="328"/>
      <c r="H102" s="329">
        <v>0.23</v>
      </c>
      <c r="I102" s="386">
        <f t="shared" si="4"/>
        <v>0</v>
      </c>
      <c r="J102" s="386">
        <f t="shared" si="5"/>
        <v>0</v>
      </c>
      <c r="K102" s="386">
        <f t="shared" si="6"/>
        <v>0</v>
      </c>
      <c r="L102" s="386">
        <f t="shared" si="7"/>
        <v>0</v>
      </c>
    </row>
    <row r="103" spans="1:12" s="4" customFormat="1" ht="11.25">
      <c r="A103" s="50">
        <v>38</v>
      </c>
      <c r="B103" s="50" t="s">
        <v>60</v>
      </c>
      <c r="C103" s="50">
        <v>1</v>
      </c>
      <c r="D103" s="50" t="s">
        <v>100</v>
      </c>
      <c r="E103" s="51" t="s">
        <v>18</v>
      </c>
      <c r="F103" s="233">
        <v>11</v>
      </c>
      <c r="G103" s="182"/>
      <c r="H103" s="160">
        <v>0.23</v>
      </c>
      <c r="I103" s="202">
        <f t="shared" si="4"/>
        <v>0</v>
      </c>
      <c r="J103" s="23">
        <f t="shared" si="5"/>
        <v>0</v>
      </c>
      <c r="K103" s="23">
        <f t="shared" si="6"/>
        <v>0</v>
      </c>
      <c r="L103" s="23">
        <f t="shared" si="7"/>
        <v>0</v>
      </c>
    </row>
    <row r="104" spans="1:12" s="4" customFormat="1" ht="11.25">
      <c r="A104" s="50">
        <v>39</v>
      </c>
      <c r="B104" s="50" t="s">
        <v>60</v>
      </c>
      <c r="C104" s="50">
        <v>1</v>
      </c>
      <c r="D104" s="50" t="s">
        <v>100</v>
      </c>
      <c r="E104" s="51" t="s">
        <v>11</v>
      </c>
      <c r="F104" s="233">
        <v>51</v>
      </c>
      <c r="G104" s="182"/>
      <c r="H104" s="160">
        <v>0.23</v>
      </c>
      <c r="I104" s="202">
        <f t="shared" si="4"/>
        <v>0</v>
      </c>
      <c r="J104" s="23">
        <f t="shared" si="5"/>
        <v>0</v>
      </c>
      <c r="K104" s="23">
        <f t="shared" si="6"/>
        <v>0</v>
      </c>
      <c r="L104" s="23">
        <f t="shared" si="7"/>
        <v>0</v>
      </c>
    </row>
    <row r="105" spans="1:12" s="4" customFormat="1" ht="11.25">
      <c r="A105" s="50">
        <v>40</v>
      </c>
      <c r="B105" s="50" t="s">
        <v>60</v>
      </c>
      <c r="C105" s="50">
        <v>1</v>
      </c>
      <c r="D105" s="50" t="s">
        <v>100</v>
      </c>
      <c r="E105" s="51" t="s">
        <v>19</v>
      </c>
      <c r="F105" s="233">
        <v>101</v>
      </c>
      <c r="G105" s="182"/>
      <c r="H105" s="160">
        <v>0.23</v>
      </c>
      <c r="I105" s="202">
        <f t="shared" si="4"/>
        <v>0</v>
      </c>
      <c r="J105" s="23">
        <f t="shared" si="5"/>
        <v>0</v>
      </c>
      <c r="K105" s="23">
        <f t="shared" si="6"/>
        <v>0</v>
      </c>
      <c r="L105" s="23">
        <f t="shared" si="7"/>
        <v>0</v>
      </c>
    </row>
    <row r="106" spans="1:12" s="4" customFormat="1" ht="11.25">
      <c r="A106" s="50">
        <v>41</v>
      </c>
      <c r="B106" s="50" t="s">
        <v>60</v>
      </c>
      <c r="C106" s="50">
        <v>1</v>
      </c>
      <c r="D106" s="50" t="s">
        <v>100</v>
      </c>
      <c r="E106" s="51" t="s">
        <v>9</v>
      </c>
      <c r="F106" s="233">
        <v>501</v>
      </c>
      <c r="G106" s="182"/>
      <c r="H106" s="160">
        <v>0.23</v>
      </c>
      <c r="I106" s="202">
        <f t="shared" si="4"/>
        <v>0</v>
      </c>
      <c r="J106" s="23">
        <f t="shared" si="5"/>
        <v>0</v>
      </c>
      <c r="K106" s="23">
        <f t="shared" si="6"/>
        <v>0</v>
      </c>
      <c r="L106" s="23">
        <f t="shared" si="7"/>
        <v>0</v>
      </c>
    </row>
    <row r="107" spans="1:12" s="4" customFormat="1" ht="11.25">
      <c r="A107" s="50">
        <v>42</v>
      </c>
      <c r="B107" s="50" t="s">
        <v>60</v>
      </c>
      <c r="C107" s="50">
        <v>1</v>
      </c>
      <c r="D107" s="50" t="s">
        <v>100</v>
      </c>
      <c r="E107" s="51" t="s">
        <v>10</v>
      </c>
      <c r="F107" s="233">
        <v>1001</v>
      </c>
      <c r="G107" s="182"/>
      <c r="H107" s="160">
        <v>0.23</v>
      </c>
      <c r="I107" s="202">
        <f t="shared" si="4"/>
        <v>0</v>
      </c>
      <c r="J107" s="23">
        <f t="shared" si="5"/>
        <v>0</v>
      </c>
      <c r="K107" s="23">
        <f t="shared" si="6"/>
        <v>0</v>
      </c>
      <c r="L107" s="23">
        <f t="shared" si="7"/>
        <v>0</v>
      </c>
    </row>
    <row r="108" spans="1:12" s="4" customFormat="1" ht="11.25">
      <c r="A108" s="50">
        <v>43</v>
      </c>
      <c r="B108" s="50" t="s">
        <v>60</v>
      </c>
      <c r="C108" s="50">
        <v>2</v>
      </c>
      <c r="D108" s="50" t="s">
        <v>100</v>
      </c>
      <c r="E108" s="51" t="s">
        <v>20</v>
      </c>
      <c r="F108" s="233">
        <v>10</v>
      </c>
      <c r="G108" s="182"/>
      <c r="H108" s="160">
        <v>0.23</v>
      </c>
      <c r="I108" s="202">
        <f t="shared" si="4"/>
        <v>0</v>
      </c>
      <c r="J108" s="23">
        <f t="shared" si="5"/>
        <v>0</v>
      </c>
      <c r="K108" s="23">
        <f t="shared" si="6"/>
        <v>0</v>
      </c>
      <c r="L108" s="23">
        <f t="shared" si="7"/>
        <v>0</v>
      </c>
    </row>
    <row r="109" spans="1:12" s="4" customFormat="1" ht="11.25">
      <c r="A109" s="50">
        <v>44</v>
      </c>
      <c r="B109" s="50" t="s">
        <v>60</v>
      </c>
      <c r="C109" s="50">
        <v>2</v>
      </c>
      <c r="D109" s="50" t="s">
        <v>100</v>
      </c>
      <c r="E109" s="51" t="s">
        <v>18</v>
      </c>
      <c r="F109" s="233">
        <v>11</v>
      </c>
      <c r="G109" s="182"/>
      <c r="H109" s="160">
        <v>0.23</v>
      </c>
      <c r="I109" s="202">
        <f t="shared" si="4"/>
        <v>0</v>
      </c>
      <c r="J109" s="23">
        <f t="shared" si="5"/>
        <v>0</v>
      </c>
      <c r="K109" s="23">
        <f t="shared" si="6"/>
        <v>0</v>
      </c>
      <c r="L109" s="23">
        <f t="shared" si="7"/>
        <v>0</v>
      </c>
    </row>
    <row r="110" spans="1:12" s="4" customFormat="1" ht="11.25">
      <c r="A110" s="50">
        <v>45</v>
      </c>
      <c r="B110" s="50" t="s">
        <v>60</v>
      </c>
      <c r="C110" s="50">
        <v>2</v>
      </c>
      <c r="D110" s="50" t="s">
        <v>100</v>
      </c>
      <c r="E110" s="51" t="s">
        <v>11</v>
      </c>
      <c r="F110" s="233">
        <v>51</v>
      </c>
      <c r="G110" s="182"/>
      <c r="H110" s="160">
        <v>0.23</v>
      </c>
      <c r="I110" s="202">
        <f t="shared" si="4"/>
        <v>0</v>
      </c>
      <c r="J110" s="23">
        <f t="shared" si="5"/>
        <v>0</v>
      </c>
      <c r="K110" s="23">
        <f t="shared" si="6"/>
        <v>0</v>
      </c>
      <c r="L110" s="23">
        <f t="shared" si="7"/>
        <v>0</v>
      </c>
    </row>
    <row r="111" spans="1:12" s="4" customFormat="1" ht="11.25">
      <c r="A111" s="50">
        <v>46</v>
      </c>
      <c r="B111" s="50" t="s">
        <v>60</v>
      </c>
      <c r="C111" s="50">
        <v>2</v>
      </c>
      <c r="D111" s="50" t="s">
        <v>100</v>
      </c>
      <c r="E111" s="51" t="s">
        <v>19</v>
      </c>
      <c r="F111" s="233">
        <v>101</v>
      </c>
      <c r="G111" s="182"/>
      <c r="H111" s="160">
        <v>0.23</v>
      </c>
      <c r="I111" s="202">
        <f t="shared" si="4"/>
        <v>0</v>
      </c>
      <c r="J111" s="23">
        <f t="shared" si="5"/>
        <v>0</v>
      </c>
      <c r="K111" s="23">
        <f t="shared" si="6"/>
        <v>0</v>
      </c>
      <c r="L111" s="23">
        <f t="shared" si="7"/>
        <v>0</v>
      </c>
    </row>
    <row r="112" spans="1:12" s="4" customFormat="1" ht="11.25">
      <c r="A112" s="50">
        <v>47</v>
      </c>
      <c r="B112" s="50" t="s">
        <v>60</v>
      </c>
      <c r="C112" s="50">
        <v>2</v>
      </c>
      <c r="D112" s="50" t="s">
        <v>100</v>
      </c>
      <c r="E112" s="51" t="s">
        <v>9</v>
      </c>
      <c r="F112" s="233">
        <v>501</v>
      </c>
      <c r="G112" s="182"/>
      <c r="H112" s="160">
        <v>0.23</v>
      </c>
      <c r="I112" s="202">
        <f t="shared" si="4"/>
        <v>0</v>
      </c>
      <c r="J112" s="23">
        <f t="shared" si="5"/>
        <v>0</v>
      </c>
      <c r="K112" s="23">
        <f t="shared" si="6"/>
        <v>0</v>
      </c>
      <c r="L112" s="23">
        <f t="shared" si="7"/>
        <v>0</v>
      </c>
    </row>
    <row r="113" spans="1:12" s="4" customFormat="1" ht="11.25">
      <c r="A113" s="50">
        <v>48</v>
      </c>
      <c r="B113" s="50" t="s">
        <v>60</v>
      </c>
      <c r="C113" s="50">
        <v>2</v>
      </c>
      <c r="D113" s="50" t="s">
        <v>100</v>
      </c>
      <c r="E113" s="51" t="s">
        <v>10</v>
      </c>
      <c r="F113" s="233">
        <v>1001</v>
      </c>
      <c r="G113" s="182"/>
      <c r="H113" s="160">
        <v>0.23</v>
      </c>
      <c r="I113" s="202">
        <f t="shared" si="4"/>
        <v>0</v>
      </c>
      <c r="J113" s="23">
        <f t="shared" si="5"/>
        <v>0</v>
      </c>
      <c r="K113" s="23">
        <f t="shared" si="6"/>
        <v>0</v>
      </c>
      <c r="L113" s="23">
        <f t="shared" si="7"/>
        <v>0</v>
      </c>
    </row>
    <row r="114" spans="1:12" s="16" customFormat="1" ht="11.25" customHeight="1">
      <c r="A114" s="422" t="s">
        <v>49</v>
      </c>
      <c r="B114" s="423"/>
      <c r="C114" s="423"/>
      <c r="D114" s="423"/>
      <c r="E114" s="235" t="s">
        <v>48</v>
      </c>
      <c r="F114" s="98" t="s">
        <v>48</v>
      </c>
      <c r="G114" s="228"/>
      <c r="H114" s="235" t="s">
        <v>48</v>
      </c>
      <c r="I114" s="228">
        <f>SUM(I66:I113)</f>
        <v>0</v>
      </c>
      <c r="J114" s="228">
        <f>SUM(J66:J113)</f>
        <v>0</v>
      </c>
      <c r="K114" s="228">
        <f t="shared" si="6"/>
        <v>0</v>
      </c>
      <c r="L114" s="228">
        <f t="shared" si="7"/>
        <v>0</v>
      </c>
    </row>
    <row r="115" spans="5:11" s="5" customFormat="1" ht="11.25" customHeight="1">
      <c r="E115" s="36"/>
      <c r="F115" s="24"/>
      <c r="G115" s="37"/>
      <c r="H115" s="37"/>
      <c r="K115" s="24"/>
    </row>
    <row r="116" spans="1:12" s="85" customFormat="1" ht="22.5" customHeight="1">
      <c r="A116" s="405" t="s">
        <v>123</v>
      </c>
      <c r="B116" s="405"/>
      <c r="C116" s="405"/>
      <c r="D116" s="405"/>
      <c r="E116" s="405"/>
      <c r="F116" s="405"/>
      <c r="G116" s="405"/>
      <c r="H116" s="405"/>
      <c r="I116" s="407"/>
      <c r="J116" s="407"/>
      <c r="K116" s="407"/>
      <c r="L116" s="407"/>
    </row>
    <row r="117" spans="1:12" s="200" customFormat="1" ht="24">
      <c r="A117" s="379" t="s">
        <v>0</v>
      </c>
      <c r="B117" s="379" t="s">
        <v>1</v>
      </c>
      <c r="C117" s="379" t="s">
        <v>2</v>
      </c>
      <c r="D117" s="379" t="s">
        <v>16</v>
      </c>
      <c r="E117" s="379" t="s">
        <v>191</v>
      </c>
      <c r="F117" s="380" t="s">
        <v>193</v>
      </c>
      <c r="G117" s="379" t="s">
        <v>5</v>
      </c>
      <c r="H117" s="379" t="s">
        <v>6</v>
      </c>
      <c r="I117" s="379" t="s">
        <v>7</v>
      </c>
      <c r="J117" s="380" t="s">
        <v>165</v>
      </c>
      <c r="K117" s="380" t="s">
        <v>6</v>
      </c>
      <c r="L117" s="380" t="s">
        <v>166</v>
      </c>
    </row>
    <row r="118" spans="1:12" s="44" customFormat="1" ht="11.25">
      <c r="A118" s="327">
        <v>1</v>
      </c>
      <c r="B118" s="327" t="s">
        <v>8</v>
      </c>
      <c r="C118" s="327">
        <v>1</v>
      </c>
      <c r="D118" s="327" t="s">
        <v>17</v>
      </c>
      <c r="E118" s="377" t="s">
        <v>20</v>
      </c>
      <c r="F118" s="377">
        <v>150</v>
      </c>
      <c r="G118" s="328"/>
      <c r="H118" s="329">
        <v>0.23</v>
      </c>
      <c r="I118" s="386">
        <f>G118*H118+G118</f>
        <v>0</v>
      </c>
      <c r="J118" s="386">
        <f>F118*G118</f>
        <v>0</v>
      </c>
      <c r="K118" s="386">
        <f>L118-J118</f>
        <v>0</v>
      </c>
      <c r="L118" s="386">
        <f>J118*1.23</f>
        <v>0</v>
      </c>
    </row>
    <row r="119" spans="1:12" s="44" customFormat="1" ht="11.25">
      <c r="A119" s="50">
        <v>2</v>
      </c>
      <c r="B119" s="50" t="s">
        <v>8</v>
      </c>
      <c r="C119" s="50">
        <v>1</v>
      </c>
      <c r="D119" s="50" t="s">
        <v>17</v>
      </c>
      <c r="E119" s="51" t="s">
        <v>18</v>
      </c>
      <c r="F119" s="225">
        <v>200</v>
      </c>
      <c r="G119" s="182"/>
      <c r="H119" s="160">
        <v>0.23</v>
      </c>
      <c r="I119" s="202">
        <f aca="true" t="shared" si="8" ref="I119:I165">G119*H119+G119</f>
        <v>0</v>
      </c>
      <c r="J119" s="202">
        <f aca="true" t="shared" si="9" ref="J119:J165">F119*G119</f>
        <v>0</v>
      </c>
      <c r="K119" s="23">
        <f aca="true" t="shared" si="10" ref="K119:K166">L119-J119</f>
        <v>0</v>
      </c>
      <c r="L119" s="23">
        <f aca="true" t="shared" si="11" ref="L119:L166">J119*1.23</f>
        <v>0</v>
      </c>
    </row>
    <row r="120" spans="1:12" s="44" customFormat="1" ht="11.25">
      <c r="A120" s="50">
        <v>3</v>
      </c>
      <c r="B120" s="50" t="s">
        <v>8</v>
      </c>
      <c r="C120" s="50">
        <v>1</v>
      </c>
      <c r="D120" s="50" t="s">
        <v>17</v>
      </c>
      <c r="E120" s="51" t="s">
        <v>11</v>
      </c>
      <c r="F120" s="225">
        <v>200</v>
      </c>
      <c r="G120" s="182"/>
      <c r="H120" s="160">
        <v>0.23</v>
      </c>
      <c r="I120" s="202">
        <f t="shared" si="8"/>
        <v>0</v>
      </c>
      <c r="J120" s="202">
        <f t="shared" si="9"/>
        <v>0</v>
      </c>
      <c r="K120" s="23">
        <f t="shared" si="10"/>
        <v>0</v>
      </c>
      <c r="L120" s="23">
        <f t="shared" si="11"/>
        <v>0</v>
      </c>
    </row>
    <row r="121" spans="1:12" s="44" customFormat="1" ht="11.25">
      <c r="A121" s="50">
        <v>4</v>
      </c>
      <c r="B121" s="50" t="s">
        <v>8</v>
      </c>
      <c r="C121" s="50">
        <v>1</v>
      </c>
      <c r="D121" s="50" t="s">
        <v>17</v>
      </c>
      <c r="E121" s="51" t="s">
        <v>19</v>
      </c>
      <c r="F121" s="225">
        <v>101</v>
      </c>
      <c r="G121" s="182"/>
      <c r="H121" s="160">
        <v>0.23</v>
      </c>
      <c r="I121" s="202">
        <f t="shared" si="8"/>
        <v>0</v>
      </c>
      <c r="J121" s="202">
        <f t="shared" si="9"/>
        <v>0</v>
      </c>
      <c r="K121" s="23">
        <f t="shared" si="10"/>
        <v>0</v>
      </c>
      <c r="L121" s="23">
        <f t="shared" si="11"/>
        <v>0</v>
      </c>
    </row>
    <row r="122" spans="1:12" s="44" customFormat="1" ht="11.25">
      <c r="A122" s="50">
        <v>5</v>
      </c>
      <c r="B122" s="50" t="s">
        <v>8</v>
      </c>
      <c r="C122" s="50">
        <v>1</v>
      </c>
      <c r="D122" s="50" t="s">
        <v>17</v>
      </c>
      <c r="E122" s="51" t="s">
        <v>9</v>
      </c>
      <c r="F122" s="225">
        <v>501</v>
      </c>
      <c r="G122" s="182"/>
      <c r="H122" s="160">
        <v>0.23</v>
      </c>
      <c r="I122" s="202">
        <f t="shared" si="8"/>
        <v>0</v>
      </c>
      <c r="J122" s="202">
        <f t="shared" si="9"/>
        <v>0</v>
      </c>
      <c r="K122" s="23">
        <f t="shared" si="10"/>
        <v>0</v>
      </c>
      <c r="L122" s="23">
        <f t="shared" si="11"/>
        <v>0</v>
      </c>
    </row>
    <row r="123" spans="1:12" s="44" customFormat="1" ht="11.25">
      <c r="A123" s="50">
        <v>6</v>
      </c>
      <c r="B123" s="50" t="s">
        <v>8</v>
      </c>
      <c r="C123" s="50">
        <v>1</v>
      </c>
      <c r="D123" s="50" t="s">
        <v>17</v>
      </c>
      <c r="E123" s="51" t="s">
        <v>10</v>
      </c>
      <c r="F123" s="225">
        <v>1001</v>
      </c>
      <c r="G123" s="182"/>
      <c r="H123" s="160">
        <v>0.23</v>
      </c>
      <c r="I123" s="202">
        <f t="shared" si="8"/>
        <v>0</v>
      </c>
      <c r="J123" s="202">
        <f t="shared" si="9"/>
        <v>0</v>
      </c>
      <c r="K123" s="23">
        <f t="shared" si="10"/>
        <v>0</v>
      </c>
      <c r="L123" s="23">
        <f t="shared" si="11"/>
        <v>0</v>
      </c>
    </row>
    <row r="124" spans="1:12" s="44" customFormat="1" ht="11.25">
      <c r="A124" s="50">
        <v>7</v>
      </c>
      <c r="B124" s="50" t="s">
        <v>8</v>
      </c>
      <c r="C124" s="50">
        <v>2</v>
      </c>
      <c r="D124" s="50" t="s">
        <v>17</v>
      </c>
      <c r="E124" s="51" t="s">
        <v>20</v>
      </c>
      <c r="F124" s="226">
        <v>150</v>
      </c>
      <c r="G124" s="182"/>
      <c r="H124" s="160">
        <v>0.23</v>
      </c>
      <c r="I124" s="202">
        <f t="shared" si="8"/>
        <v>0</v>
      </c>
      <c r="J124" s="202">
        <f t="shared" si="9"/>
        <v>0</v>
      </c>
      <c r="K124" s="23">
        <f t="shared" si="10"/>
        <v>0</v>
      </c>
      <c r="L124" s="23">
        <f t="shared" si="11"/>
        <v>0</v>
      </c>
    </row>
    <row r="125" spans="1:12" s="44" customFormat="1" ht="11.25">
      <c r="A125" s="50">
        <v>8</v>
      </c>
      <c r="B125" s="50" t="s">
        <v>8</v>
      </c>
      <c r="C125" s="50">
        <v>2</v>
      </c>
      <c r="D125" s="50" t="s">
        <v>17</v>
      </c>
      <c r="E125" s="51" t="s">
        <v>18</v>
      </c>
      <c r="F125" s="227">
        <v>200</v>
      </c>
      <c r="G125" s="182"/>
      <c r="H125" s="160">
        <v>0.23</v>
      </c>
      <c r="I125" s="202">
        <f t="shared" si="8"/>
        <v>0</v>
      </c>
      <c r="J125" s="202">
        <f t="shared" si="9"/>
        <v>0</v>
      </c>
      <c r="K125" s="23">
        <f t="shared" si="10"/>
        <v>0</v>
      </c>
      <c r="L125" s="23">
        <f t="shared" si="11"/>
        <v>0</v>
      </c>
    </row>
    <row r="126" spans="1:12" s="44" customFormat="1" ht="11.25">
      <c r="A126" s="50">
        <v>9</v>
      </c>
      <c r="B126" s="50" t="s">
        <v>8</v>
      </c>
      <c r="C126" s="50">
        <v>2</v>
      </c>
      <c r="D126" s="50" t="s">
        <v>17</v>
      </c>
      <c r="E126" s="51" t="s">
        <v>11</v>
      </c>
      <c r="F126" s="227">
        <v>200</v>
      </c>
      <c r="G126" s="182"/>
      <c r="H126" s="160">
        <v>0.23</v>
      </c>
      <c r="I126" s="202">
        <f t="shared" si="8"/>
        <v>0</v>
      </c>
      <c r="J126" s="202">
        <f t="shared" si="9"/>
        <v>0</v>
      </c>
      <c r="K126" s="23">
        <f t="shared" si="10"/>
        <v>0</v>
      </c>
      <c r="L126" s="23">
        <f t="shared" si="11"/>
        <v>0</v>
      </c>
    </row>
    <row r="127" spans="1:12" s="44" customFormat="1" ht="11.25" customHeight="1">
      <c r="A127" s="50">
        <v>10</v>
      </c>
      <c r="B127" s="50" t="s">
        <v>8</v>
      </c>
      <c r="C127" s="50">
        <v>2</v>
      </c>
      <c r="D127" s="50" t="s">
        <v>17</v>
      </c>
      <c r="E127" s="51" t="s">
        <v>19</v>
      </c>
      <c r="F127" s="227">
        <v>101</v>
      </c>
      <c r="G127" s="182"/>
      <c r="H127" s="160">
        <v>0.23</v>
      </c>
      <c r="I127" s="202">
        <f t="shared" si="8"/>
        <v>0</v>
      </c>
      <c r="J127" s="202">
        <f t="shared" si="9"/>
        <v>0</v>
      </c>
      <c r="K127" s="23">
        <f t="shared" si="10"/>
        <v>0</v>
      </c>
      <c r="L127" s="23">
        <f t="shared" si="11"/>
        <v>0</v>
      </c>
    </row>
    <row r="128" spans="1:12" s="44" customFormat="1" ht="11.25" customHeight="1">
      <c r="A128" s="50">
        <v>11</v>
      </c>
      <c r="B128" s="50" t="s">
        <v>8</v>
      </c>
      <c r="C128" s="50">
        <v>2</v>
      </c>
      <c r="D128" s="50" t="s">
        <v>17</v>
      </c>
      <c r="E128" s="51" t="s">
        <v>9</v>
      </c>
      <c r="F128" s="227">
        <v>501</v>
      </c>
      <c r="G128" s="182"/>
      <c r="H128" s="160">
        <v>0.23</v>
      </c>
      <c r="I128" s="202">
        <f t="shared" si="8"/>
        <v>0</v>
      </c>
      <c r="J128" s="202">
        <f t="shared" si="9"/>
        <v>0</v>
      </c>
      <c r="K128" s="23">
        <f t="shared" si="10"/>
        <v>0</v>
      </c>
      <c r="L128" s="23">
        <f t="shared" si="11"/>
        <v>0</v>
      </c>
    </row>
    <row r="129" spans="1:12" s="44" customFormat="1" ht="11.25" customHeight="1">
      <c r="A129" s="50">
        <v>12</v>
      </c>
      <c r="B129" s="50" t="s">
        <v>8</v>
      </c>
      <c r="C129" s="50">
        <v>2</v>
      </c>
      <c r="D129" s="50" t="s">
        <v>17</v>
      </c>
      <c r="E129" s="51" t="s">
        <v>10</v>
      </c>
      <c r="F129" s="227">
        <v>1001</v>
      </c>
      <c r="G129" s="182"/>
      <c r="H129" s="160">
        <v>0.23</v>
      </c>
      <c r="I129" s="202">
        <f t="shared" si="8"/>
        <v>0</v>
      </c>
      <c r="J129" s="202">
        <f t="shared" si="9"/>
        <v>0</v>
      </c>
      <c r="K129" s="23">
        <f t="shared" si="10"/>
        <v>0</v>
      </c>
      <c r="L129" s="23">
        <f t="shared" si="11"/>
        <v>0</v>
      </c>
    </row>
    <row r="130" spans="1:12" s="44" customFormat="1" ht="11.25" customHeight="1">
      <c r="A130" s="50">
        <v>13</v>
      </c>
      <c r="B130" s="50" t="s">
        <v>8</v>
      </c>
      <c r="C130" s="50">
        <v>1</v>
      </c>
      <c r="D130" s="50" t="s">
        <v>100</v>
      </c>
      <c r="E130" s="51" t="s">
        <v>20</v>
      </c>
      <c r="F130" s="226">
        <v>150</v>
      </c>
      <c r="G130" s="182"/>
      <c r="H130" s="160">
        <v>0.23</v>
      </c>
      <c r="I130" s="202">
        <f t="shared" si="8"/>
        <v>0</v>
      </c>
      <c r="J130" s="202">
        <f t="shared" si="9"/>
        <v>0</v>
      </c>
      <c r="K130" s="23">
        <f t="shared" si="10"/>
        <v>0</v>
      </c>
      <c r="L130" s="23">
        <f t="shared" si="11"/>
        <v>0</v>
      </c>
    </row>
    <row r="131" spans="1:12" s="44" customFormat="1" ht="11.25" customHeight="1">
      <c r="A131" s="50">
        <v>14</v>
      </c>
      <c r="B131" s="50" t="s">
        <v>8</v>
      </c>
      <c r="C131" s="50">
        <v>1</v>
      </c>
      <c r="D131" s="50" t="s">
        <v>100</v>
      </c>
      <c r="E131" s="51" t="s">
        <v>18</v>
      </c>
      <c r="F131" s="227">
        <v>200</v>
      </c>
      <c r="G131" s="182"/>
      <c r="H131" s="160">
        <v>0.23</v>
      </c>
      <c r="I131" s="202">
        <f t="shared" si="8"/>
        <v>0</v>
      </c>
      <c r="J131" s="202">
        <f t="shared" si="9"/>
        <v>0</v>
      </c>
      <c r="K131" s="23">
        <f t="shared" si="10"/>
        <v>0</v>
      </c>
      <c r="L131" s="23">
        <f t="shared" si="11"/>
        <v>0</v>
      </c>
    </row>
    <row r="132" spans="1:12" s="44" customFormat="1" ht="11.25" customHeight="1">
      <c r="A132" s="50">
        <v>15</v>
      </c>
      <c r="B132" s="50" t="s">
        <v>8</v>
      </c>
      <c r="C132" s="50">
        <v>1</v>
      </c>
      <c r="D132" s="50" t="s">
        <v>100</v>
      </c>
      <c r="E132" s="51" t="s">
        <v>11</v>
      </c>
      <c r="F132" s="227">
        <v>200</v>
      </c>
      <c r="G132" s="182"/>
      <c r="H132" s="160">
        <v>0.23</v>
      </c>
      <c r="I132" s="202">
        <f t="shared" si="8"/>
        <v>0</v>
      </c>
      <c r="J132" s="202">
        <f t="shared" si="9"/>
        <v>0</v>
      </c>
      <c r="K132" s="23">
        <f t="shared" si="10"/>
        <v>0</v>
      </c>
      <c r="L132" s="23">
        <f t="shared" si="11"/>
        <v>0</v>
      </c>
    </row>
    <row r="133" spans="1:12" s="44" customFormat="1" ht="11.25" customHeight="1">
      <c r="A133" s="50">
        <v>16</v>
      </c>
      <c r="B133" s="50" t="s">
        <v>8</v>
      </c>
      <c r="C133" s="50">
        <v>1</v>
      </c>
      <c r="D133" s="50" t="s">
        <v>100</v>
      </c>
      <c r="E133" s="51" t="s">
        <v>19</v>
      </c>
      <c r="F133" s="227">
        <v>101</v>
      </c>
      <c r="G133" s="182"/>
      <c r="H133" s="160">
        <v>0.23</v>
      </c>
      <c r="I133" s="202">
        <f t="shared" si="8"/>
        <v>0</v>
      </c>
      <c r="J133" s="202">
        <f t="shared" si="9"/>
        <v>0</v>
      </c>
      <c r="K133" s="23">
        <f t="shared" si="10"/>
        <v>0</v>
      </c>
      <c r="L133" s="23">
        <f t="shared" si="11"/>
        <v>0</v>
      </c>
    </row>
    <row r="134" spans="1:12" s="44" customFormat="1" ht="11.25" customHeight="1">
      <c r="A134" s="50">
        <v>17</v>
      </c>
      <c r="B134" s="50" t="s">
        <v>8</v>
      </c>
      <c r="C134" s="50">
        <v>1</v>
      </c>
      <c r="D134" s="50" t="s">
        <v>100</v>
      </c>
      <c r="E134" s="51" t="s">
        <v>9</v>
      </c>
      <c r="F134" s="227">
        <v>501</v>
      </c>
      <c r="G134" s="182"/>
      <c r="H134" s="160">
        <v>0.23</v>
      </c>
      <c r="I134" s="202">
        <f t="shared" si="8"/>
        <v>0</v>
      </c>
      <c r="J134" s="202">
        <f t="shared" si="9"/>
        <v>0</v>
      </c>
      <c r="K134" s="23">
        <f t="shared" si="10"/>
        <v>0</v>
      </c>
      <c r="L134" s="23">
        <f t="shared" si="11"/>
        <v>0</v>
      </c>
    </row>
    <row r="135" spans="1:12" s="44" customFormat="1" ht="11.25" customHeight="1">
      <c r="A135" s="50">
        <v>18</v>
      </c>
      <c r="B135" s="50" t="s">
        <v>8</v>
      </c>
      <c r="C135" s="50">
        <v>1</v>
      </c>
      <c r="D135" s="50" t="s">
        <v>100</v>
      </c>
      <c r="E135" s="51" t="s">
        <v>10</v>
      </c>
      <c r="F135" s="227">
        <v>1001</v>
      </c>
      <c r="G135" s="182"/>
      <c r="H135" s="160">
        <v>0.23</v>
      </c>
      <c r="I135" s="202">
        <f t="shared" si="8"/>
        <v>0</v>
      </c>
      <c r="J135" s="202">
        <f t="shared" si="9"/>
        <v>0</v>
      </c>
      <c r="K135" s="23">
        <f t="shared" si="10"/>
        <v>0</v>
      </c>
      <c r="L135" s="23">
        <f t="shared" si="11"/>
        <v>0</v>
      </c>
    </row>
    <row r="136" spans="1:12" s="44" customFormat="1" ht="11.25" customHeight="1">
      <c r="A136" s="50">
        <v>19</v>
      </c>
      <c r="B136" s="50" t="s">
        <v>8</v>
      </c>
      <c r="C136" s="50">
        <v>2</v>
      </c>
      <c r="D136" s="50" t="s">
        <v>100</v>
      </c>
      <c r="E136" s="51" t="s">
        <v>20</v>
      </c>
      <c r="F136" s="226">
        <v>150</v>
      </c>
      <c r="G136" s="182"/>
      <c r="H136" s="160">
        <v>0.23</v>
      </c>
      <c r="I136" s="202">
        <f t="shared" si="8"/>
        <v>0</v>
      </c>
      <c r="J136" s="202">
        <f t="shared" si="9"/>
        <v>0</v>
      </c>
      <c r="K136" s="23">
        <f t="shared" si="10"/>
        <v>0</v>
      </c>
      <c r="L136" s="23">
        <f t="shared" si="11"/>
        <v>0</v>
      </c>
    </row>
    <row r="137" spans="1:12" s="44" customFormat="1" ht="11.25" customHeight="1">
      <c r="A137" s="50">
        <v>20</v>
      </c>
      <c r="B137" s="50" t="s">
        <v>8</v>
      </c>
      <c r="C137" s="50">
        <v>2</v>
      </c>
      <c r="D137" s="50" t="s">
        <v>100</v>
      </c>
      <c r="E137" s="51" t="s">
        <v>18</v>
      </c>
      <c r="F137" s="227">
        <v>200</v>
      </c>
      <c r="G137" s="182"/>
      <c r="H137" s="160">
        <v>0.23</v>
      </c>
      <c r="I137" s="202">
        <f t="shared" si="8"/>
        <v>0</v>
      </c>
      <c r="J137" s="202">
        <f t="shared" si="9"/>
        <v>0</v>
      </c>
      <c r="K137" s="23">
        <f t="shared" si="10"/>
        <v>0</v>
      </c>
      <c r="L137" s="23">
        <f t="shared" si="11"/>
        <v>0</v>
      </c>
    </row>
    <row r="138" spans="1:12" s="44" customFormat="1" ht="11.25" customHeight="1">
      <c r="A138" s="50">
        <v>21</v>
      </c>
      <c r="B138" s="50" t="s">
        <v>8</v>
      </c>
      <c r="C138" s="50">
        <v>2</v>
      </c>
      <c r="D138" s="50" t="s">
        <v>100</v>
      </c>
      <c r="E138" s="51" t="s">
        <v>11</v>
      </c>
      <c r="F138" s="227">
        <v>200</v>
      </c>
      <c r="G138" s="182"/>
      <c r="H138" s="160">
        <v>0.23</v>
      </c>
      <c r="I138" s="202">
        <f t="shared" si="8"/>
        <v>0</v>
      </c>
      <c r="J138" s="202">
        <f t="shared" si="9"/>
        <v>0</v>
      </c>
      <c r="K138" s="23">
        <f t="shared" si="10"/>
        <v>0</v>
      </c>
      <c r="L138" s="23">
        <f t="shared" si="11"/>
        <v>0</v>
      </c>
    </row>
    <row r="139" spans="1:12" s="44" customFormat="1" ht="11.25" customHeight="1">
      <c r="A139" s="50">
        <v>22</v>
      </c>
      <c r="B139" s="50" t="s">
        <v>8</v>
      </c>
      <c r="C139" s="50">
        <v>2</v>
      </c>
      <c r="D139" s="50" t="s">
        <v>100</v>
      </c>
      <c r="E139" s="51" t="s">
        <v>19</v>
      </c>
      <c r="F139" s="227">
        <v>101</v>
      </c>
      <c r="G139" s="182"/>
      <c r="H139" s="160">
        <v>0.23</v>
      </c>
      <c r="I139" s="202">
        <f t="shared" si="8"/>
        <v>0</v>
      </c>
      <c r="J139" s="202">
        <f t="shared" si="9"/>
        <v>0</v>
      </c>
      <c r="K139" s="23">
        <f t="shared" si="10"/>
        <v>0</v>
      </c>
      <c r="L139" s="23">
        <f t="shared" si="11"/>
        <v>0</v>
      </c>
    </row>
    <row r="140" spans="1:12" s="44" customFormat="1" ht="11.25" customHeight="1">
      <c r="A140" s="50">
        <v>23</v>
      </c>
      <c r="B140" s="50" t="s">
        <v>8</v>
      </c>
      <c r="C140" s="50">
        <v>2</v>
      </c>
      <c r="D140" s="50" t="s">
        <v>100</v>
      </c>
      <c r="E140" s="51" t="s">
        <v>9</v>
      </c>
      <c r="F140" s="227">
        <v>501</v>
      </c>
      <c r="G140" s="182"/>
      <c r="H140" s="160">
        <v>0.23</v>
      </c>
      <c r="I140" s="202">
        <f t="shared" si="8"/>
        <v>0</v>
      </c>
      <c r="J140" s="202">
        <f t="shared" si="9"/>
        <v>0</v>
      </c>
      <c r="K140" s="23">
        <f t="shared" si="10"/>
        <v>0</v>
      </c>
      <c r="L140" s="23">
        <f t="shared" si="11"/>
        <v>0</v>
      </c>
    </row>
    <row r="141" spans="1:12" s="44" customFormat="1" ht="10.5" customHeight="1">
      <c r="A141" s="50">
        <v>24</v>
      </c>
      <c r="B141" s="50" t="s">
        <v>8</v>
      </c>
      <c r="C141" s="50">
        <v>2</v>
      </c>
      <c r="D141" s="50" t="s">
        <v>100</v>
      </c>
      <c r="E141" s="51" t="s">
        <v>10</v>
      </c>
      <c r="F141" s="225">
        <v>1001</v>
      </c>
      <c r="G141" s="182"/>
      <c r="H141" s="160">
        <v>0.23</v>
      </c>
      <c r="I141" s="202">
        <f t="shared" si="8"/>
        <v>0</v>
      </c>
      <c r="J141" s="202">
        <f t="shared" si="9"/>
        <v>0</v>
      </c>
      <c r="K141" s="23">
        <f t="shared" si="10"/>
        <v>0</v>
      </c>
      <c r="L141" s="23">
        <f t="shared" si="11"/>
        <v>0</v>
      </c>
    </row>
    <row r="142" spans="1:12" s="44" customFormat="1" ht="11.25">
      <c r="A142" s="327">
        <v>25</v>
      </c>
      <c r="B142" s="327" t="s">
        <v>13</v>
      </c>
      <c r="C142" s="327">
        <v>1</v>
      </c>
      <c r="D142" s="327" t="s">
        <v>17</v>
      </c>
      <c r="E142" s="377" t="s">
        <v>20</v>
      </c>
      <c r="F142" s="377">
        <v>10</v>
      </c>
      <c r="G142" s="328"/>
      <c r="H142" s="329">
        <v>0.23</v>
      </c>
      <c r="I142" s="386">
        <f t="shared" si="8"/>
        <v>0</v>
      </c>
      <c r="J142" s="386">
        <f t="shared" si="9"/>
        <v>0</v>
      </c>
      <c r="K142" s="386">
        <f t="shared" si="10"/>
        <v>0</v>
      </c>
      <c r="L142" s="386">
        <f t="shared" si="11"/>
        <v>0</v>
      </c>
    </row>
    <row r="143" spans="1:12" s="44" customFormat="1" ht="11.25">
      <c r="A143" s="50">
        <v>26</v>
      </c>
      <c r="B143" s="50" t="s">
        <v>13</v>
      </c>
      <c r="C143" s="50">
        <v>1</v>
      </c>
      <c r="D143" s="50" t="s">
        <v>17</v>
      </c>
      <c r="E143" s="51" t="s">
        <v>18</v>
      </c>
      <c r="F143" s="225">
        <v>11</v>
      </c>
      <c r="G143" s="182"/>
      <c r="H143" s="160">
        <v>0.23</v>
      </c>
      <c r="I143" s="202">
        <f t="shared" si="8"/>
        <v>0</v>
      </c>
      <c r="J143" s="202">
        <f t="shared" si="9"/>
        <v>0</v>
      </c>
      <c r="K143" s="202">
        <f t="shared" si="10"/>
        <v>0</v>
      </c>
      <c r="L143" s="23">
        <f t="shared" si="11"/>
        <v>0</v>
      </c>
    </row>
    <row r="144" spans="1:12" s="44" customFormat="1" ht="11.25">
      <c r="A144" s="50">
        <v>27</v>
      </c>
      <c r="B144" s="50" t="s">
        <v>13</v>
      </c>
      <c r="C144" s="50">
        <v>1</v>
      </c>
      <c r="D144" s="50" t="s">
        <v>17</v>
      </c>
      <c r="E144" s="51" t="s">
        <v>11</v>
      </c>
      <c r="F144" s="227">
        <v>51</v>
      </c>
      <c r="G144" s="182"/>
      <c r="H144" s="160">
        <v>0.23</v>
      </c>
      <c r="I144" s="202">
        <f t="shared" si="8"/>
        <v>0</v>
      </c>
      <c r="J144" s="202">
        <f t="shared" si="9"/>
        <v>0</v>
      </c>
      <c r="K144" s="202">
        <f t="shared" si="10"/>
        <v>0</v>
      </c>
      <c r="L144" s="23">
        <f t="shared" si="11"/>
        <v>0</v>
      </c>
    </row>
    <row r="145" spans="1:12" s="44" customFormat="1" ht="11.25">
      <c r="A145" s="50">
        <v>28</v>
      </c>
      <c r="B145" s="50" t="s">
        <v>13</v>
      </c>
      <c r="C145" s="50">
        <v>1</v>
      </c>
      <c r="D145" s="50" t="s">
        <v>17</v>
      </c>
      <c r="E145" s="51" t="s">
        <v>19</v>
      </c>
      <c r="F145" s="227">
        <v>101</v>
      </c>
      <c r="G145" s="182"/>
      <c r="H145" s="160">
        <v>0.23</v>
      </c>
      <c r="I145" s="202">
        <f t="shared" si="8"/>
        <v>0</v>
      </c>
      <c r="J145" s="202">
        <f t="shared" si="9"/>
        <v>0</v>
      </c>
      <c r="K145" s="202">
        <f t="shared" si="10"/>
        <v>0</v>
      </c>
      <c r="L145" s="23">
        <f t="shared" si="11"/>
        <v>0</v>
      </c>
    </row>
    <row r="146" spans="1:12" s="44" customFormat="1" ht="11.25">
      <c r="A146" s="50">
        <v>29</v>
      </c>
      <c r="B146" s="50" t="s">
        <v>13</v>
      </c>
      <c r="C146" s="50">
        <v>1</v>
      </c>
      <c r="D146" s="50" t="s">
        <v>17</v>
      </c>
      <c r="E146" s="51" t="s">
        <v>9</v>
      </c>
      <c r="F146" s="227">
        <v>501</v>
      </c>
      <c r="G146" s="182"/>
      <c r="H146" s="160">
        <v>0.23</v>
      </c>
      <c r="I146" s="202">
        <f t="shared" si="8"/>
        <v>0</v>
      </c>
      <c r="J146" s="202">
        <f t="shared" si="9"/>
        <v>0</v>
      </c>
      <c r="K146" s="202">
        <f t="shared" si="10"/>
        <v>0</v>
      </c>
      <c r="L146" s="23">
        <f t="shared" si="11"/>
        <v>0</v>
      </c>
    </row>
    <row r="147" spans="1:12" s="44" customFormat="1" ht="11.25">
      <c r="A147" s="50">
        <v>30</v>
      </c>
      <c r="B147" s="50" t="s">
        <v>13</v>
      </c>
      <c r="C147" s="50">
        <v>1</v>
      </c>
      <c r="D147" s="50" t="s">
        <v>17</v>
      </c>
      <c r="E147" s="51" t="s">
        <v>10</v>
      </c>
      <c r="F147" s="227">
        <v>1001</v>
      </c>
      <c r="G147" s="182"/>
      <c r="H147" s="160">
        <v>0.23</v>
      </c>
      <c r="I147" s="202">
        <f t="shared" si="8"/>
        <v>0</v>
      </c>
      <c r="J147" s="202">
        <f t="shared" si="9"/>
        <v>0</v>
      </c>
      <c r="K147" s="202">
        <f t="shared" si="10"/>
        <v>0</v>
      </c>
      <c r="L147" s="23">
        <f t="shared" si="11"/>
        <v>0</v>
      </c>
    </row>
    <row r="148" spans="1:12" s="44" customFormat="1" ht="11.25">
      <c r="A148" s="50">
        <v>31</v>
      </c>
      <c r="B148" s="50" t="s">
        <v>13</v>
      </c>
      <c r="C148" s="50">
        <v>2</v>
      </c>
      <c r="D148" s="50" t="s">
        <v>17</v>
      </c>
      <c r="E148" s="51" t="s">
        <v>20</v>
      </c>
      <c r="F148" s="226">
        <v>10</v>
      </c>
      <c r="G148" s="182"/>
      <c r="H148" s="160">
        <v>0.23</v>
      </c>
      <c r="I148" s="202">
        <f t="shared" si="8"/>
        <v>0</v>
      </c>
      <c r="J148" s="202">
        <f t="shared" si="9"/>
        <v>0</v>
      </c>
      <c r="K148" s="202">
        <f t="shared" si="10"/>
        <v>0</v>
      </c>
      <c r="L148" s="23">
        <f t="shared" si="11"/>
        <v>0</v>
      </c>
    </row>
    <row r="149" spans="1:12" s="44" customFormat="1" ht="11.25">
      <c r="A149" s="50">
        <v>32</v>
      </c>
      <c r="B149" s="50" t="s">
        <v>13</v>
      </c>
      <c r="C149" s="50">
        <v>2</v>
      </c>
      <c r="D149" s="50" t="s">
        <v>17</v>
      </c>
      <c r="E149" s="51" t="s">
        <v>18</v>
      </c>
      <c r="F149" s="227">
        <v>11</v>
      </c>
      <c r="G149" s="182"/>
      <c r="H149" s="160">
        <v>0.23</v>
      </c>
      <c r="I149" s="202">
        <f t="shared" si="8"/>
        <v>0</v>
      </c>
      <c r="J149" s="202">
        <f t="shared" si="9"/>
        <v>0</v>
      </c>
      <c r="K149" s="202">
        <f t="shared" si="10"/>
        <v>0</v>
      </c>
      <c r="L149" s="23">
        <f t="shared" si="11"/>
        <v>0</v>
      </c>
    </row>
    <row r="150" spans="1:12" s="44" customFormat="1" ht="11.25">
      <c r="A150" s="50">
        <v>33</v>
      </c>
      <c r="B150" s="50" t="s">
        <v>13</v>
      </c>
      <c r="C150" s="50">
        <v>2</v>
      </c>
      <c r="D150" s="50" t="s">
        <v>17</v>
      </c>
      <c r="E150" s="51" t="s">
        <v>11</v>
      </c>
      <c r="F150" s="227">
        <v>51</v>
      </c>
      <c r="G150" s="182"/>
      <c r="H150" s="160">
        <v>0.23</v>
      </c>
      <c r="I150" s="202">
        <f t="shared" si="8"/>
        <v>0</v>
      </c>
      <c r="J150" s="202">
        <f t="shared" si="9"/>
        <v>0</v>
      </c>
      <c r="K150" s="202">
        <f t="shared" si="10"/>
        <v>0</v>
      </c>
      <c r="L150" s="23">
        <f t="shared" si="11"/>
        <v>0</v>
      </c>
    </row>
    <row r="151" spans="1:12" s="44" customFormat="1" ht="11.25">
      <c r="A151" s="50">
        <v>34</v>
      </c>
      <c r="B151" s="50" t="s">
        <v>13</v>
      </c>
      <c r="C151" s="50">
        <v>2</v>
      </c>
      <c r="D151" s="50" t="s">
        <v>17</v>
      </c>
      <c r="E151" s="51" t="s">
        <v>19</v>
      </c>
      <c r="F151" s="227">
        <v>101</v>
      </c>
      <c r="G151" s="182"/>
      <c r="H151" s="160">
        <v>0.23</v>
      </c>
      <c r="I151" s="202">
        <f t="shared" si="8"/>
        <v>0</v>
      </c>
      <c r="J151" s="202">
        <f t="shared" si="9"/>
        <v>0</v>
      </c>
      <c r="K151" s="202">
        <f t="shared" si="10"/>
        <v>0</v>
      </c>
      <c r="L151" s="23">
        <f t="shared" si="11"/>
        <v>0</v>
      </c>
    </row>
    <row r="152" spans="1:12" s="44" customFormat="1" ht="11.25">
      <c r="A152" s="50">
        <v>35</v>
      </c>
      <c r="B152" s="50" t="s">
        <v>13</v>
      </c>
      <c r="C152" s="50">
        <v>2</v>
      </c>
      <c r="D152" s="50" t="s">
        <v>17</v>
      </c>
      <c r="E152" s="51" t="s">
        <v>9</v>
      </c>
      <c r="F152" s="227">
        <v>501</v>
      </c>
      <c r="G152" s="182"/>
      <c r="H152" s="160">
        <v>0.23</v>
      </c>
      <c r="I152" s="202">
        <f t="shared" si="8"/>
        <v>0</v>
      </c>
      <c r="J152" s="202">
        <f t="shared" si="9"/>
        <v>0</v>
      </c>
      <c r="K152" s="202">
        <f t="shared" si="10"/>
        <v>0</v>
      </c>
      <c r="L152" s="23">
        <f t="shared" si="11"/>
        <v>0</v>
      </c>
    </row>
    <row r="153" spans="1:12" s="44" customFormat="1" ht="11.25">
      <c r="A153" s="50">
        <v>36</v>
      </c>
      <c r="B153" s="50" t="s">
        <v>13</v>
      </c>
      <c r="C153" s="50">
        <v>2</v>
      </c>
      <c r="D153" s="50" t="s">
        <v>17</v>
      </c>
      <c r="E153" s="51" t="s">
        <v>10</v>
      </c>
      <c r="F153" s="227">
        <v>1001</v>
      </c>
      <c r="G153" s="182"/>
      <c r="H153" s="160">
        <v>0.23</v>
      </c>
      <c r="I153" s="202">
        <f t="shared" si="8"/>
        <v>0</v>
      </c>
      <c r="J153" s="202">
        <f t="shared" si="9"/>
        <v>0</v>
      </c>
      <c r="K153" s="202">
        <f t="shared" si="10"/>
        <v>0</v>
      </c>
      <c r="L153" s="23">
        <f t="shared" si="11"/>
        <v>0</v>
      </c>
    </row>
    <row r="154" spans="1:12" s="44" customFormat="1" ht="11.25" customHeight="1">
      <c r="A154" s="50">
        <v>37</v>
      </c>
      <c r="B154" s="50" t="s">
        <v>13</v>
      </c>
      <c r="C154" s="50">
        <v>1</v>
      </c>
      <c r="D154" s="50" t="s">
        <v>100</v>
      </c>
      <c r="E154" s="51" t="s">
        <v>20</v>
      </c>
      <c r="F154" s="226">
        <v>10</v>
      </c>
      <c r="G154" s="182"/>
      <c r="H154" s="160">
        <v>0.23</v>
      </c>
      <c r="I154" s="202">
        <f t="shared" si="8"/>
        <v>0</v>
      </c>
      <c r="J154" s="202">
        <f t="shared" si="9"/>
        <v>0</v>
      </c>
      <c r="K154" s="202">
        <f t="shared" si="10"/>
        <v>0</v>
      </c>
      <c r="L154" s="23">
        <f t="shared" si="11"/>
        <v>0</v>
      </c>
    </row>
    <row r="155" spans="1:12" s="44" customFormat="1" ht="11.25" customHeight="1">
      <c r="A155" s="50">
        <v>38</v>
      </c>
      <c r="B155" s="50" t="s">
        <v>13</v>
      </c>
      <c r="C155" s="50">
        <v>1</v>
      </c>
      <c r="D155" s="50" t="s">
        <v>100</v>
      </c>
      <c r="E155" s="51" t="s">
        <v>18</v>
      </c>
      <c r="F155" s="227">
        <v>11</v>
      </c>
      <c r="G155" s="182"/>
      <c r="H155" s="160">
        <v>0.23</v>
      </c>
      <c r="I155" s="202">
        <f t="shared" si="8"/>
        <v>0</v>
      </c>
      <c r="J155" s="202">
        <f t="shared" si="9"/>
        <v>0</v>
      </c>
      <c r="K155" s="202">
        <f t="shared" si="10"/>
        <v>0</v>
      </c>
      <c r="L155" s="23">
        <f t="shared" si="11"/>
        <v>0</v>
      </c>
    </row>
    <row r="156" spans="1:12" s="44" customFormat="1" ht="11.25" customHeight="1">
      <c r="A156" s="50">
        <v>39</v>
      </c>
      <c r="B156" s="50" t="s">
        <v>13</v>
      </c>
      <c r="C156" s="50">
        <v>1</v>
      </c>
      <c r="D156" s="50" t="s">
        <v>100</v>
      </c>
      <c r="E156" s="51" t="s">
        <v>11</v>
      </c>
      <c r="F156" s="227">
        <v>51</v>
      </c>
      <c r="G156" s="182"/>
      <c r="H156" s="160">
        <v>0.23</v>
      </c>
      <c r="I156" s="202">
        <f t="shared" si="8"/>
        <v>0</v>
      </c>
      <c r="J156" s="202">
        <f t="shared" si="9"/>
        <v>0</v>
      </c>
      <c r="K156" s="202">
        <f t="shared" si="10"/>
        <v>0</v>
      </c>
      <c r="L156" s="23">
        <f t="shared" si="11"/>
        <v>0</v>
      </c>
    </row>
    <row r="157" spans="1:12" s="44" customFormat="1" ht="11.25" customHeight="1">
      <c r="A157" s="50">
        <v>40</v>
      </c>
      <c r="B157" s="50" t="s">
        <v>13</v>
      </c>
      <c r="C157" s="50">
        <v>1</v>
      </c>
      <c r="D157" s="50" t="s">
        <v>100</v>
      </c>
      <c r="E157" s="51" t="s">
        <v>19</v>
      </c>
      <c r="F157" s="227">
        <v>101</v>
      </c>
      <c r="G157" s="182"/>
      <c r="H157" s="160">
        <v>0.23</v>
      </c>
      <c r="I157" s="202">
        <f t="shared" si="8"/>
        <v>0</v>
      </c>
      <c r="J157" s="202">
        <f t="shared" si="9"/>
        <v>0</v>
      </c>
      <c r="K157" s="202">
        <f t="shared" si="10"/>
        <v>0</v>
      </c>
      <c r="L157" s="23">
        <f t="shared" si="11"/>
        <v>0</v>
      </c>
    </row>
    <row r="158" spans="1:12" s="44" customFormat="1" ht="11.25" customHeight="1">
      <c r="A158" s="50">
        <v>41</v>
      </c>
      <c r="B158" s="50" t="s">
        <v>13</v>
      </c>
      <c r="C158" s="50">
        <v>1</v>
      </c>
      <c r="D158" s="50" t="s">
        <v>100</v>
      </c>
      <c r="E158" s="51" t="s">
        <v>9</v>
      </c>
      <c r="F158" s="227">
        <v>501</v>
      </c>
      <c r="G158" s="182"/>
      <c r="H158" s="160">
        <v>0.23</v>
      </c>
      <c r="I158" s="202">
        <f t="shared" si="8"/>
        <v>0</v>
      </c>
      <c r="J158" s="202">
        <f t="shared" si="9"/>
        <v>0</v>
      </c>
      <c r="K158" s="202">
        <f t="shared" si="10"/>
        <v>0</v>
      </c>
      <c r="L158" s="23">
        <f t="shared" si="11"/>
        <v>0</v>
      </c>
    </row>
    <row r="159" spans="1:12" s="44" customFormat="1" ht="11.25" customHeight="1">
      <c r="A159" s="50">
        <v>42</v>
      </c>
      <c r="B159" s="50" t="s">
        <v>13</v>
      </c>
      <c r="C159" s="50">
        <v>1</v>
      </c>
      <c r="D159" s="50" t="s">
        <v>100</v>
      </c>
      <c r="E159" s="51" t="s">
        <v>10</v>
      </c>
      <c r="F159" s="227">
        <v>1001</v>
      </c>
      <c r="G159" s="182"/>
      <c r="H159" s="160">
        <v>0.23</v>
      </c>
      <c r="I159" s="202">
        <f t="shared" si="8"/>
        <v>0</v>
      </c>
      <c r="J159" s="202">
        <f t="shared" si="9"/>
        <v>0</v>
      </c>
      <c r="K159" s="202">
        <f t="shared" si="10"/>
        <v>0</v>
      </c>
      <c r="L159" s="23">
        <f t="shared" si="11"/>
        <v>0</v>
      </c>
    </row>
    <row r="160" spans="1:12" s="44" customFormat="1" ht="11.25" customHeight="1">
      <c r="A160" s="50">
        <v>43</v>
      </c>
      <c r="B160" s="50" t="s">
        <v>13</v>
      </c>
      <c r="C160" s="50">
        <v>2</v>
      </c>
      <c r="D160" s="50" t="s">
        <v>100</v>
      </c>
      <c r="E160" s="51" t="s">
        <v>20</v>
      </c>
      <c r="F160" s="226">
        <v>10</v>
      </c>
      <c r="G160" s="182"/>
      <c r="H160" s="160">
        <v>0.23</v>
      </c>
      <c r="I160" s="202">
        <f t="shared" si="8"/>
        <v>0</v>
      </c>
      <c r="J160" s="202">
        <f t="shared" si="9"/>
        <v>0</v>
      </c>
      <c r="K160" s="202">
        <f t="shared" si="10"/>
        <v>0</v>
      </c>
      <c r="L160" s="23">
        <f t="shared" si="11"/>
        <v>0</v>
      </c>
    </row>
    <row r="161" spans="1:12" s="44" customFormat="1" ht="11.25" customHeight="1">
      <c r="A161" s="50">
        <v>44</v>
      </c>
      <c r="B161" s="50" t="s">
        <v>13</v>
      </c>
      <c r="C161" s="50">
        <v>2</v>
      </c>
      <c r="D161" s="50" t="s">
        <v>100</v>
      </c>
      <c r="E161" s="51" t="s">
        <v>18</v>
      </c>
      <c r="F161" s="227">
        <v>11</v>
      </c>
      <c r="G161" s="182"/>
      <c r="H161" s="160">
        <v>0.23</v>
      </c>
      <c r="I161" s="202">
        <f t="shared" si="8"/>
        <v>0</v>
      </c>
      <c r="J161" s="202">
        <f t="shared" si="9"/>
        <v>0</v>
      </c>
      <c r="K161" s="202">
        <f t="shared" si="10"/>
        <v>0</v>
      </c>
      <c r="L161" s="23">
        <f t="shared" si="11"/>
        <v>0</v>
      </c>
    </row>
    <row r="162" spans="1:12" s="44" customFormat="1" ht="11.25" customHeight="1">
      <c r="A162" s="50">
        <v>45</v>
      </c>
      <c r="B162" s="50" t="s">
        <v>13</v>
      </c>
      <c r="C162" s="50">
        <v>2</v>
      </c>
      <c r="D162" s="50" t="s">
        <v>100</v>
      </c>
      <c r="E162" s="51" t="s">
        <v>11</v>
      </c>
      <c r="F162" s="227">
        <v>51</v>
      </c>
      <c r="G162" s="182"/>
      <c r="H162" s="160">
        <v>0.23</v>
      </c>
      <c r="I162" s="202">
        <f t="shared" si="8"/>
        <v>0</v>
      </c>
      <c r="J162" s="202">
        <f t="shared" si="9"/>
        <v>0</v>
      </c>
      <c r="K162" s="202">
        <f t="shared" si="10"/>
        <v>0</v>
      </c>
      <c r="L162" s="23">
        <f t="shared" si="11"/>
        <v>0</v>
      </c>
    </row>
    <row r="163" spans="1:12" s="44" customFormat="1" ht="11.25" customHeight="1">
      <c r="A163" s="50">
        <v>46</v>
      </c>
      <c r="B163" s="50" t="s">
        <v>13</v>
      </c>
      <c r="C163" s="50">
        <v>2</v>
      </c>
      <c r="D163" s="50" t="s">
        <v>100</v>
      </c>
      <c r="E163" s="51" t="s">
        <v>19</v>
      </c>
      <c r="F163" s="227">
        <v>101</v>
      </c>
      <c r="G163" s="182"/>
      <c r="H163" s="160">
        <v>0.23</v>
      </c>
      <c r="I163" s="202">
        <f t="shared" si="8"/>
        <v>0</v>
      </c>
      <c r="J163" s="202">
        <f t="shared" si="9"/>
        <v>0</v>
      </c>
      <c r="K163" s="202">
        <f t="shared" si="10"/>
        <v>0</v>
      </c>
      <c r="L163" s="23">
        <f t="shared" si="11"/>
        <v>0</v>
      </c>
    </row>
    <row r="164" spans="1:12" s="44" customFormat="1" ht="11.25" customHeight="1">
      <c r="A164" s="50">
        <v>47</v>
      </c>
      <c r="B164" s="50" t="s">
        <v>13</v>
      </c>
      <c r="C164" s="50">
        <v>2</v>
      </c>
      <c r="D164" s="50" t="s">
        <v>100</v>
      </c>
      <c r="E164" s="51" t="s">
        <v>9</v>
      </c>
      <c r="F164" s="227">
        <v>501</v>
      </c>
      <c r="G164" s="182"/>
      <c r="H164" s="160">
        <v>0.23</v>
      </c>
      <c r="I164" s="202">
        <f t="shared" si="8"/>
        <v>0</v>
      </c>
      <c r="J164" s="202">
        <f t="shared" si="9"/>
        <v>0</v>
      </c>
      <c r="K164" s="202">
        <f t="shared" si="10"/>
        <v>0</v>
      </c>
      <c r="L164" s="23">
        <f t="shared" si="11"/>
        <v>0</v>
      </c>
    </row>
    <row r="165" spans="1:12" s="44" customFormat="1" ht="11.25" customHeight="1">
      <c r="A165" s="50">
        <v>48</v>
      </c>
      <c r="B165" s="50" t="s">
        <v>13</v>
      </c>
      <c r="C165" s="50">
        <v>2</v>
      </c>
      <c r="D165" s="50" t="s">
        <v>100</v>
      </c>
      <c r="E165" s="51" t="s">
        <v>10</v>
      </c>
      <c r="F165" s="227">
        <v>1001</v>
      </c>
      <c r="G165" s="182"/>
      <c r="H165" s="160">
        <v>0.23</v>
      </c>
      <c r="I165" s="202">
        <f t="shared" si="8"/>
        <v>0</v>
      </c>
      <c r="J165" s="202">
        <f t="shared" si="9"/>
        <v>0</v>
      </c>
      <c r="K165" s="202">
        <f t="shared" si="10"/>
        <v>0</v>
      </c>
      <c r="L165" s="23">
        <f t="shared" si="11"/>
        <v>0</v>
      </c>
    </row>
    <row r="166" spans="1:12" s="16" customFormat="1" ht="11.25" customHeight="1">
      <c r="A166" s="422" t="s">
        <v>49</v>
      </c>
      <c r="B166" s="423"/>
      <c r="C166" s="423"/>
      <c r="D166" s="423"/>
      <c r="E166" s="235" t="s">
        <v>48</v>
      </c>
      <c r="F166" s="98" t="s">
        <v>48</v>
      </c>
      <c r="G166" s="228"/>
      <c r="H166" s="235" t="s">
        <v>48</v>
      </c>
      <c r="I166" s="228">
        <f>SUM(I118:I165)</f>
        <v>0</v>
      </c>
      <c r="J166" s="228">
        <f>SUM(J118:J165)</f>
        <v>0</v>
      </c>
      <c r="K166" s="228">
        <f t="shared" si="10"/>
        <v>0</v>
      </c>
      <c r="L166" s="228">
        <f t="shared" si="11"/>
        <v>0</v>
      </c>
    </row>
    <row r="167" spans="5:8" s="5" customFormat="1" ht="11.25" customHeight="1">
      <c r="E167" s="36"/>
      <c r="F167" s="24"/>
      <c r="G167" s="37"/>
      <c r="H167" s="37"/>
    </row>
    <row r="168" spans="1:12" s="85" customFormat="1" ht="22.5" customHeight="1">
      <c r="A168" s="405" t="s">
        <v>124</v>
      </c>
      <c r="B168" s="405"/>
      <c r="C168" s="405"/>
      <c r="D168" s="405"/>
      <c r="E168" s="405"/>
      <c r="F168" s="405"/>
      <c r="G168" s="405"/>
      <c r="H168" s="405"/>
      <c r="I168" s="407"/>
      <c r="J168" s="407"/>
      <c r="K168" s="407"/>
      <c r="L168" s="407"/>
    </row>
    <row r="169" spans="1:12" s="200" customFormat="1" ht="24">
      <c r="A169" s="379" t="s">
        <v>0</v>
      </c>
      <c r="B169" s="379" t="s">
        <v>1</v>
      </c>
      <c r="C169" s="379" t="s">
        <v>2</v>
      </c>
      <c r="D169" s="379" t="s">
        <v>16</v>
      </c>
      <c r="E169" s="379" t="s">
        <v>191</v>
      </c>
      <c r="F169" s="380" t="s">
        <v>193</v>
      </c>
      <c r="G169" s="379" t="s">
        <v>5</v>
      </c>
      <c r="H169" s="379" t="s">
        <v>6</v>
      </c>
      <c r="I169" s="379" t="s">
        <v>7</v>
      </c>
      <c r="J169" s="380" t="s">
        <v>165</v>
      </c>
      <c r="K169" s="380" t="s">
        <v>6</v>
      </c>
      <c r="L169" s="380" t="s">
        <v>166</v>
      </c>
    </row>
    <row r="170" spans="1:12" s="4" customFormat="1" ht="11.25">
      <c r="A170" s="327">
        <v>1</v>
      </c>
      <c r="B170" s="327" t="s">
        <v>8</v>
      </c>
      <c r="C170" s="327">
        <v>1</v>
      </c>
      <c r="D170" s="327" t="s">
        <v>17</v>
      </c>
      <c r="E170" s="377" t="s">
        <v>20</v>
      </c>
      <c r="F170" s="387">
        <v>1000</v>
      </c>
      <c r="G170" s="328"/>
      <c r="H170" s="329">
        <v>0.23</v>
      </c>
      <c r="I170" s="388">
        <f>G170*H170+G170</f>
        <v>0</v>
      </c>
      <c r="J170" s="388">
        <f>F170*G170</f>
        <v>0</v>
      </c>
      <c r="K170" s="388">
        <f>L170-J170</f>
        <v>0</v>
      </c>
      <c r="L170" s="388">
        <f>J170*1.23</f>
        <v>0</v>
      </c>
    </row>
    <row r="171" spans="1:12" s="4" customFormat="1" ht="11.25">
      <c r="A171" s="50">
        <v>2</v>
      </c>
      <c r="B171" s="50" t="s">
        <v>8</v>
      </c>
      <c r="C171" s="50">
        <v>1</v>
      </c>
      <c r="D171" s="50" t="s">
        <v>17</v>
      </c>
      <c r="E171" s="51" t="s">
        <v>18</v>
      </c>
      <c r="F171" s="233">
        <v>1000</v>
      </c>
      <c r="G171" s="182"/>
      <c r="H171" s="160">
        <v>0.23</v>
      </c>
      <c r="I171" s="237">
        <f aca="true" t="shared" si="12" ref="I171:I217">G171*H171+G171</f>
        <v>0</v>
      </c>
      <c r="J171" s="237">
        <f aca="true" t="shared" si="13" ref="J171:J217">F171*G171</f>
        <v>0</v>
      </c>
      <c r="K171" s="7">
        <f aca="true" t="shared" si="14" ref="K171:K218">L171-J171</f>
        <v>0</v>
      </c>
      <c r="L171" s="7">
        <f aca="true" t="shared" si="15" ref="L171:L218">J171*1.23</f>
        <v>0</v>
      </c>
    </row>
    <row r="172" spans="1:12" s="4" customFormat="1" ht="11.25">
      <c r="A172" s="50">
        <v>3</v>
      </c>
      <c r="B172" s="50" t="s">
        <v>8</v>
      </c>
      <c r="C172" s="50">
        <v>1</v>
      </c>
      <c r="D172" s="50" t="s">
        <v>17</v>
      </c>
      <c r="E172" s="51" t="s">
        <v>11</v>
      </c>
      <c r="F172" s="233">
        <v>1000</v>
      </c>
      <c r="G172" s="182"/>
      <c r="H172" s="160">
        <v>0.23</v>
      </c>
      <c r="I172" s="237">
        <f t="shared" si="12"/>
        <v>0</v>
      </c>
      <c r="J172" s="237">
        <f t="shared" si="13"/>
        <v>0</v>
      </c>
      <c r="K172" s="7">
        <f t="shared" si="14"/>
        <v>0</v>
      </c>
      <c r="L172" s="7">
        <f t="shared" si="15"/>
        <v>0</v>
      </c>
    </row>
    <row r="173" spans="1:12" s="4" customFormat="1" ht="11.25" customHeight="1">
      <c r="A173" s="50">
        <v>4</v>
      </c>
      <c r="B173" s="50" t="s">
        <v>8</v>
      </c>
      <c r="C173" s="50">
        <v>1</v>
      </c>
      <c r="D173" s="50" t="s">
        <v>17</v>
      </c>
      <c r="E173" s="51" t="s">
        <v>19</v>
      </c>
      <c r="F173" s="233">
        <v>1000</v>
      </c>
      <c r="G173" s="182"/>
      <c r="H173" s="160">
        <v>0.23</v>
      </c>
      <c r="I173" s="237">
        <f t="shared" si="12"/>
        <v>0</v>
      </c>
      <c r="J173" s="237">
        <f t="shared" si="13"/>
        <v>0</v>
      </c>
      <c r="K173" s="7">
        <f t="shared" si="14"/>
        <v>0</v>
      </c>
      <c r="L173" s="7">
        <f t="shared" si="15"/>
        <v>0</v>
      </c>
    </row>
    <row r="174" spans="1:12" s="4" customFormat="1" ht="11.25" customHeight="1">
      <c r="A174" s="50">
        <v>5</v>
      </c>
      <c r="B174" s="50" t="s">
        <v>8</v>
      </c>
      <c r="C174" s="50">
        <v>1</v>
      </c>
      <c r="D174" s="50" t="s">
        <v>17</v>
      </c>
      <c r="E174" s="51" t="s">
        <v>9</v>
      </c>
      <c r="F174" s="233">
        <v>501</v>
      </c>
      <c r="G174" s="182"/>
      <c r="H174" s="160">
        <v>0.23</v>
      </c>
      <c r="I174" s="237">
        <f t="shared" si="12"/>
        <v>0</v>
      </c>
      <c r="J174" s="237">
        <f t="shared" si="13"/>
        <v>0</v>
      </c>
      <c r="K174" s="7">
        <f t="shared" si="14"/>
        <v>0</v>
      </c>
      <c r="L174" s="7">
        <f t="shared" si="15"/>
        <v>0</v>
      </c>
    </row>
    <row r="175" spans="1:12" s="4" customFormat="1" ht="11.25" customHeight="1">
      <c r="A175" s="50">
        <v>6</v>
      </c>
      <c r="B175" s="50" t="s">
        <v>8</v>
      </c>
      <c r="C175" s="50">
        <v>1</v>
      </c>
      <c r="D175" s="50" t="s">
        <v>17</v>
      </c>
      <c r="E175" s="51" t="s">
        <v>10</v>
      </c>
      <c r="F175" s="233">
        <v>1001</v>
      </c>
      <c r="G175" s="182"/>
      <c r="H175" s="160">
        <v>0.23</v>
      </c>
      <c r="I175" s="237">
        <f t="shared" si="12"/>
        <v>0</v>
      </c>
      <c r="J175" s="237">
        <f t="shared" si="13"/>
        <v>0</v>
      </c>
      <c r="K175" s="7">
        <f t="shared" si="14"/>
        <v>0</v>
      </c>
      <c r="L175" s="7">
        <f t="shared" si="15"/>
        <v>0</v>
      </c>
    </row>
    <row r="176" spans="1:12" s="4" customFormat="1" ht="11.25" customHeight="1">
      <c r="A176" s="50">
        <v>7</v>
      </c>
      <c r="B176" s="50" t="s">
        <v>8</v>
      </c>
      <c r="C176" s="50">
        <v>2</v>
      </c>
      <c r="D176" s="50" t="s">
        <v>17</v>
      </c>
      <c r="E176" s="51" t="s">
        <v>20</v>
      </c>
      <c r="F176" s="233">
        <v>200</v>
      </c>
      <c r="G176" s="182"/>
      <c r="H176" s="160">
        <v>0.23</v>
      </c>
      <c r="I176" s="237">
        <f t="shared" si="12"/>
        <v>0</v>
      </c>
      <c r="J176" s="237">
        <f t="shared" si="13"/>
        <v>0</v>
      </c>
      <c r="K176" s="7">
        <f t="shared" si="14"/>
        <v>0</v>
      </c>
      <c r="L176" s="7">
        <f t="shared" si="15"/>
        <v>0</v>
      </c>
    </row>
    <row r="177" spans="1:12" s="4" customFormat="1" ht="11.25" customHeight="1">
      <c r="A177" s="50">
        <v>8</v>
      </c>
      <c r="B177" s="50" t="s">
        <v>8</v>
      </c>
      <c r="C177" s="50">
        <v>2</v>
      </c>
      <c r="D177" s="50" t="s">
        <v>17</v>
      </c>
      <c r="E177" s="51" t="s">
        <v>18</v>
      </c>
      <c r="F177" s="233">
        <v>1000</v>
      </c>
      <c r="G177" s="182"/>
      <c r="H177" s="160">
        <v>0.23</v>
      </c>
      <c r="I177" s="237">
        <f t="shared" si="12"/>
        <v>0</v>
      </c>
      <c r="J177" s="237">
        <f t="shared" si="13"/>
        <v>0</v>
      </c>
      <c r="K177" s="7">
        <f t="shared" si="14"/>
        <v>0</v>
      </c>
      <c r="L177" s="7">
        <f t="shared" si="15"/>
        <v>0</v>
      </c>
    </row>
    <row r="178" spans="1:12" s="4" customFormat="1" ht="11.25" customHeight="1">
      <c r="A178" s="50">
        <v>9</v>
      </c>
      <c r="B178" s="50" t="s">
        <v>8</v>
      </c>
      <c r="C178" s="50">
        <v>2</v>
      </c>
      <c r="D178" s="50" t="s">
        <v>17</v>
      </c>
      <c r="E178" s="51" t="s">
        <v>11</v>
      </c>
      <c r="F178" s="233">
        <v>1000</v>
      </c>
      <c r="G178" s="182"/>
      <c r="H178" s="160">
        <v>0.23</v>
      </c>
      <c r="I178" s="237">
        <f t="shared" si="12"/>
        <v>0</v>
      </c>
      <c r="J178" s="237">
        <f t="shared" si="13"/>
        <v>0</v>
      </c>
      <c r="K178" s="7">
        <f t="shared" si="14"/>
        <v>0</v>
      </c>
      <c r="L178" s="7">
        <f t="shared" si="15"/>
        <v>0</v>
      </c>
    </row>
    <row r="179" spans="1:12" s="4" customFormat="1" ht="11.25" customHeight="1">
      <c r="A179" s="50">
        <v>10</v>
      </c>
      <c r="B179" s="50" t="s">
        <v>8</v>
      </c>
      <c r="C179" s="50">
        <v>2</v>
      </c>
      <c r="D179" s="50" t="s">
        <v>17</v>
      </c>
      <c r="E179" s="51" t="s">
        <v>19</v>
      </c>
      <c r="F179" s="233">
        <v>1000</v>
      </c>
      <c r="G179" s="182"/>
      <c r="H179" s="160">
        <v>0.23</v>
      </c>
      <c r="I179" s="237">
        <f t="shared" si="12"/>
        <v>0</v>
      </c>
      <c r="J179" s="237">
        <f t="shared" si="13"/>
        <v>0</v>
      </c>
      <c r="K179" s="7">
        <f t="shared" si="14"/>
        <v>0</v>
      </c>
      <c r="L179" s="7">
        <f t="shared" si="15"/>
        <v>0</v>
      </c>
    </row>
    <row r="180" spans="1:12" s="4" customFormat="1" ht="11.25" customHeight="1">
      <c r="A180" s="50">
        <v>11</v>
      </c>
      <c r="B180" s="50" t="s">
        <v>8</v>
      </c>
      <c r="C180" s="50">
        <v>2</v>
      </c>
      <c r="D180" s="50" t="s">
        <v>17</v>
      </c>
      <c r="E180" s="51" t="s">
        <v>9</v>
      </c>
      <c r="F180" s="233">
        <v>501</v>
      </c>
      <c r="G180" s="182"/>
      <c r="H180" s="160">
        <v>0.23</v>
      </c>
      <c r="I180" s="237">
        <f t="shared" si="12"/>
        <v>0</v>
      </c>
      <c r="J180" s="237">
        <f t="shared" si="13"/>
        <v>0</v>
      </c>
      <c r="K180" s="7">
        <f t="shared" si="14"/>
        <v>0</v>
      </c>
      <c r="L180" s="7">
        <f t="shared" si="15"/>
        <v>0</v>
      </c>
    </row>
    <row r="181" spans="1:12" s="4" customFormat="1" ht="11.25" customHeight="1">
      <c r="A181" s="50">
        <v>12</v>
      </c>
      <c r="B181" s="50" t="s">
        <v>8</v>
      </c>
      <c r="C181" s="50">
        <v>2</v>
      </c>
      <c r="D181" s="50" t="s">
        <v>17</v>
      </c>
      <c r="E181" s="51" t="s">
        <v>10</v>
      </c>
      <c r="F181" s="233">
        <v>1001</v>
      </c>
      <c r="G181" s="182"/>
      <c r="H181" s="160">
        <v>0.23</v>
      </c>
      <c r="I181" s="237">
        <f t="shared" si="12"/>
        <v>0</v>
      </c>
      <c r="J181" s="237">
        <f t="shared" si="13"/>
        <v>0</v>
      </c>
      <c r="K181" s="7">
        <f t="shared" si="14"/>
        <v>0</v>
      </c>
      <c r="L181" s="7">
        <f t="shared" si="15"/>
        <v>0</v>
      </c>
    </row>
    <row r="182" spans="1:12" s="4" customFormat="1" ht="11.25" customHeight="1">
      <c r="A182" s="330">
        <v>13</v>
      </c>
      <c r="B182" s="330" t="s">
        <v>8</v>
      </c>
      <c r="C182" s="330">
        <v>1</v>
      </c>
      <c r="D182" s="330" t="s">
        <v>100</v>
      </c>
      <c r="E182" s="387" t="s">
        <v>20</v>
      </c>
      <c r="F182" s="387">
        <v>20</v>
      </c>
      <c r="G182" s="332"/>
      <c r="H182" s="329">
        <v>0.23</v>
      </c>
      <c r="I182" s="388">
        <f t="shared" si="12"/>
        <v>0</v>
      </c>
      <c r="J182" s="388">
        <f t="shared" si="13"/>
        <v>0</v>
      </c>
      <c r="K182" s="388">
        <f t="shared" si="14"/>
        <v>0</v>
      </c>
      <c r="L182" s="388">
        <f t="shared" si="15"/>
        <v>0</v>
      </c>
    </row>
    <row r="183" spans="1:12" s="4" customFormat="1" ht="11.25" customHeight="1">
      <c r="A183" s="50">
        <v>14</v>
      </c>
      <c r="B183" s="50" t="s">
        <v>8</v>
      </c>
      <c r="C183" s="50">
        <v>1</v>
      </c>
      <c r="D183" s="50" t="s">
        <v>100</v>
      </c>
      <c r="E183" s="51" t="s">
        <v>18</v>
      </c>
      <c r="F183" s="51">
        <v>20</v>
      </c>
      <c r="G183" s="182"/>
      <c r="H183" s="160">
        <v>0.23</v>
      </c>
      <c r="I183" s="237">
        <f t="shared" si="12"/>
        <v>0</v>
      </c>
      <c r="J183" s="237">
        <f t="shared" si="13"/>
        <v>0</v>
      </c>
      <c r="K183" s="7">
        <f t="shared" si="14"/>
        <v>0</v>
      </c>
      <c r="L183" s="7">
        <f t="shared" si="15"/>
        <v>0</v>
      </c>
    </row>
    <row r="184" spans="1:12" s="4" customFormat="1" ht="11.25" customHeight="1">
      <c r="A184" s="50">
        <v>15</v>
      </c>
      <c r="B184" s="50" t="s">
        <v>8</v>
      </c>
      <c r="C184" s="50">
        <v>1</v>
      </c>
      <c r="D184" s="50" t="s">
        <v>100</v>
      </c>
      <c r="E184" s="51" t="s">
        <v>11</v>
      </c>
      <c r="F184" s="51">
        <v>51</v>
      </c>
      <c r="G184" s="182"/>
      <c r="H184" s="160">
        <v>0.23</v>
      </c>
      <c r="I184" s="237">
        <f t="shared" si="12"/>
        <v>0</v>
      </c>
      <c r="J184" s="237">
        <f t="shared" si="13"/>
        <v>0</v>
      </c>
      <c r="K184" s="7">
        <f t="shared" si="14"/>
        <v>0</v>
      </c>
      <c r="L184" s="7">
        <f t="shared" si="15"/>
        <v>0</v>
      </c>
    </row>
    <row r="185" spans="1:12" s="4" customFormat="1" ht="11.25" customHeight="1">
      <c r="A185" s="50">
        <v>16</v>
      </c>
      <c r="B185" s="50" t="s">
        <v>8</v>
      </c>
      <c r="C185" s="50">
        <v>1</v>
      </c>
      <c r="D185" s="50" t="s">
        <v>100</v>
      </c>
      <c r="E185" s="51" t="s">
        <v>19</v>
      </c>
      <c r="F185" s="51">
        <v>101</v>
      </c>
      <c r="G185" s="182"/>
      <c r="H185" s="160">
        <v>0.23</v>
      </c>
      <c r="I185" s="237">
        <f t="shared" si="12"/>
        <v>0</v>
      </c>
      <c r="J185" s="237">
        <f t="shared" si="13"/>
        <v>0</v>
      </c>
      <c r="K185" s="7">
        <f t="shared" si="14"/>
        <v>0</v>
      </c>
      <c r="L185" s="7">
        <f t="shared" si="15"/>
        <v>0</v>
      </c>
    </row>
    <row r="186" spans="1:12" s="4" customFormat="1" ht="11.25" customHeight="1">
      <c r="A186" s="50">
        <v>17</v>
      </c>
      <c r="B186" s="50" t="s">
        <v>8</v>
      </c>
      <c r="C186" s="50">
        <v>1</v>
      </c>
      <c r="D186" s="50" t="s">
        <v>100</v>
      </c>
      <c r="E186" s="51" t="s">
        <v>9</v>
      </c>
      <c r="F186" s="51">
        <v>501</v>
      </c>
      <c r="G186" s="182"/>
      <c r="H186" s="160">
        <v>0.23</v>
      </c>
      <c r="I186" s="237">
        <f t="shared" si="12"/>
        <v>0</v>
      </c>
      <c r="J186" s="237">
        <f t="shared" si="13"/>
        <v>0</v>
      </c>
      <c r="K186" s="7">
        <f t="shared" si="14"/>
        <v>0</v>
      </c>
      <c r="L186" s="7">
        <f t="shared" si="15"/>
        <v>0</v>
      </c>
    </row>
    <row r="187" spans="1:12" s="4" customFormat="1" ht="11.25" customHeight="1">
      <c r="A187" s="50">
        <v>18</v>
      </c>
      <c r="B187" s="50" t="s">
        <v>8</v>
      </c>
      <c r="C187" s="50">
        <v>1</v>
      </c>
      <c r="D187" s="50" t="s">
        <v>100</v>
      </c>
      <c r="E187" s="51" t="s">
        <v>10</v>
      </c>
      <c r="F187" s="51">
        <v>1001</v>
      </c>
      <c r="G187" s="182"/>
      <c r="H187" s="160">
        <v>0.23</v>
      </c>
      <c r="I187" s="237">
        <f t="shared" si="12"/>
        <v>0</v>
      </c>
      <c r="J187" s="237">
        <f t="shared" si="13"/>
        <v>0</v>
      </c>
      <c r="K187" s="7">
        <f t="shared" si="14"/>
        <v>0</v>
      </c>
      <c r="L187" s="7">
        <f t="shared" si="15"/>
        <v>0</v>
      </c>
    </row>
    <row r="188" spans="1:12" s="4" customFormat="1" ht="11.25" customHeight="1">
      <c r="A188" s="50">
        <v>19</v>
      </c>
      <c r="B188" s="50" t="s">
        <v>8</v>
      </c>
      <c r="C188" s="50">
        <v>2</v>
      </c>
      <c r="D188" s="50" t="s">
        <v>100</v>
      </c>
      <c r="E188" s="51" t="s">
        <v>20</v>
      </c>
      <c r="F188" s="233">
        <v>20</v>
      </c>
      <c r="G188" s="182"/>
      <c r="H188" s="160">
        <v>0.23</v>
      </c>
      <c r="I188" s="237">
        <f t="shared" si="12"/>
        <v>0</v>
      </c>
      <c r="J188" s="237">
        <f t="shared" si="13"/>
        <v>0</v>
      </c>
      <c r="K188" s="7">
        <f t="shared" si="14"/>
        <v>0</v>
      </c>
      <c r="L188" s="7">
        <f t="shared" si="15"/>
        <v>0</v>
      </c>
    </row>
    <row r="189" spans="1:12" s="4" customFormat="1" ht="11.25" customHeight="1">
      <c r="A189" s="50">
        <v>20</v>
      </c>
      <c r="B189" s="50" t="s">
        <v>8</v>
      </c>
      <c r="C189" s="50">
        <v>2</v>
      </c>
      <c r="D189" s="50" t="s">
        <v>100</v>
      </c>
      <c r="E189" s="51" t="s">
        <v>18</v>
      </c>
      <c r="F189" s="51">
        <v>20</v>
      </c>
      <c r="G189" s="182"/>
      <c r="H189" s="160">
        <v>0.23</v>
      </c>
      <c r="I189" s="237">
        <f t="shared" si="12"/>
        <v>0</v>
      </c>
      <c r="J189" s="237">
        <f t="shared" si="13"/>
        <v>0</v>
      </c>
      <c r="K189" s="7">
        <f t="shared" si="14"/>
        <v>0</v>
      </c>
      <c r="L189" s="7">
        <f t="shared" si="15"/>
        <v>0</v>
      </c>
    </row>
    <row r="190" spans="1:12" s="4" customFormat="1" ht="11.25" customHeight="1">
      <c r="A190" s="50">
        <v>21</v>
      </c>
      <c r="B190" s="50" t="s">
        <v>8</v>
      </c>
      <c r="C190" s="50">
        <v>2</v>
      </c>
      <c r="D190" s="50" t="s">
        <v>100</v>
      </c>
      <c r="E190" s="51" t="s">
        <v>11</v>
      </c>
      <c r="F190" s="51">
        <v>51</v>
      </c>
      <c r="G190" s="182"/>
      <c r="H190" s="160">
        <v>0.23</v>
      </c>
      <c r="I190" s="237">
        <f t="shared" si="12"/>
        <v>0</v>
      </c>
      <c r="J190" s="237">
        <f t="shared" si="13"/>
        <v>0</v>
      </c>
      <c r="K190" s="7">
        <f t="shared" si="14"/>
        <v>0</v>
      </c>
      <c r="L190" s="7">
        <f t="shared" si="15"/>
        <v>0</v>
      </c>
    </row>
    <row r="191" spans="1:12" s="4" customFormat="1" ht="11.25" customHeight="1">
      <c r="A191" s="50">
        <v>22</v>
      </c>
      <c r="B191" s="50" t="s">
        <v>8</v>
      </c>
      <c r="C191" s="50">
        <v>2</v>
      </c>
      <c r="D191" s="50" t="s">
        <v>100</v>
      </c>
      <c r="E191" s="51" t="s">
        <v>19</v>
      </c>
      <c r="F191" s="51">
        <v>101</v>
      </c>
      <c r="G191" s="182"/>
      <c r="H191" s="160">
        <v>0.23</v>
      </c>
      <c r="I191" s="237">
        <f t="shared" si="12"/>
        <v>0</v>
      </c>
      <c r="J191" s="237">
        <f t="shared" si="13"/>
        <v>0</v>
      </c>
      <c r="K191" s="7">
        <f t="shared" si="14"/>
        <v>0</v>
      </c>
      <c r="L191" s="7">
        <f t="shared" si="15"/>
        <v>0</v>
      </c>
    </row>
    <row r="192" spans="1:12" s="4" customFormat="1" ht="11.25" customHeight="1">
      <c r="A192" s="50">
        <v>23</v>
      </c>
      <c r="B192" s="50" t="s">
        <v>8</v>
      </c>
      <c r="C192" s="50">
        <v>2</v>
      </c>
      <c r="D192" s="50" t="s">
        <v>100</v>
      </c>
      <c r="E192" s="51" t="s">
        <v>9</v>
      </c>
      <c r="F192" s="51">
        <v>501</v>
      </c>
      <c r="G192" s="182"/>
      <c r="H192" s="160">
        <v>0.23</v>
      </c>
      <c r="I192" s="237">
        <f t="shared" si="12"/>
        <v>0</v>
      </c>
      <c r="J192" s="237">
        <f t="shared" si="13"/>
        <v>0</v>
      </c>
      <c r="K192" s="7">
        <f t="shared" si="14"/>
        <v>0</v>
      </c>
      <c r="L192" s="7">
        <f t="shared" si="15"/>
        <v>0</v>
      </c>
    </row>
    <row r="193" spans="1:12" s="4" customFormat="1" ht="11.25" customHeight="1">
      <c r="A193" s="50">
        <v>24</v>
      </c>
      <c r="B193" s="50" t="s">
        <v>8</v>
      </c>
      <c r="C193" s="50">
        <v>2</v>
      </c>
      <c r="D193" s="50" t="s">
        <v>100</v>
      </c>
      <c r="E193" s="51" t="s">
        <v>10</v>
      </c>
      <c r="F193" s="51">
        <v>1001</v>
      </c>
      <c r="G193" s="182"/>
      <c r="H193" s="160">
        <v>0.23</v>
      </c>
      <c r="I193" s="237">
        <f t="shared" si="12"/>
        <v>0</v>
      </c>
      <c r="J193" s="237">
        <f t="shared" si="13"/>
        <v>0</v>
      </c>
      <c r="K193" s="7">
        <f t="shared" si="14"/>
        <v>0</v>
      </c>
      <c r="L193" s="7">
        <f t="shared" si="15"/>
        <v>0</v>
      </c>
    </row>
    <row r="194" spans="1:12" s="4" customFormat="1" ht="11.25" customHeight="1">
      <c r="A194" s="327">
        <v>25</v>
      </c>
      <c r="B194" s="327" t="s">
        <v>13</v>
      </c>
      <c r="C194" s="327">
        <v>1</v>
      </c>
      <c r="D194" s="327" t="s">
        <v>17</v>
      </c>
      <c r="E194" s="377" t="s">
        <v>20</v>
      </c>
      <c r="F194" s="377">
        <v>10</v>
      </c>
      <c r="G194" s="328"/>
      <c r="H194" s="329">
        <v>0.23</v>
      </c>
      <c r="I194" s="388">
        <f t="shared" si="12"/>
        <v>0</v>
      </c>
      <c r="J194" s="388">
        <f t="shared" si="13"/>
        <v>0</v>
      </c>
      <c r="K194" s="388">
        <f t="shared" si="14"/>
        <v>0</v>
      </c>
      <c r="L194" s="388">
        <f t="shared" si="15"/>
        <v>0</v>
      </c>
    </row>
    <row r="195" spans="1:12" s="4" customFormat="1" ht="11.25" customHeight="1">
      <c r="A195" s="50">
        <v>26</v>
      </c>
      <c r="B195" s="50" t="s">
        <v>13</v>
      </c>
      <c r="C195" s="50">
        <v>1</v>
      </c>
      <c r="D195" s="50" t="s">
        <v>17</v>
      </c>
      <c r="E195" s="51" t="s">
        <v>18</v>
      </c>
      <c r="F195" s="51">
        <v>11</v>
      </c>
      <c r="G195" s="182"/>
      <c r="H195" s="160">
        <v>0.23</v>
      </c>
      <c r="I195" s="237">
        <f t="shared" si="12"/>
        <v>0</v>
      </c>
      <c r="J195" s="237">
        <f t="shared" si="13"/>
        <v>0</v>
      </c>
      <c r="K195" s="237">
        <f t="shared" si="14"/>
        <v>0</v>
      </c>
      <c r="L195" s="7">
        <f t="shared" si="15"/>
        <v>0</v>
      </c>
    </row>
    <row r="196" spans="1:12" s="4" customFormat="1" ht="11.25" customHeight="1">
      <c r="A196" s="50">
        <v>27</v>
      </c>
      <c r="B196" s="50" t="s">
        <v>13</v>
      </c>
      <c r="C196" s="50">
        <v>1</v>
      </c>
      <c r="D196" s="50" t="s">
        <v>17</v>
      </c>
      <c r="E196" s="51" t="s">
        <v>11</v>
      </c>
      <c r="F196" s="51">
        <v>51</v>
      </c>
      <c r="G196" s="182"/>
      <c r="H196" s="160">
        <v>0.23</v>
      </c>
      <c r="I196" s="237">
        <f t="shared" si="12"/>
        <v>0</v>
      </c>
      <c r="J196" s="237">
        <f t="shared" si="13"/>
        <v>0</v>
      </c>
      <c r="K196" s="237">
        <f t="shared" si="14"/>
        <v>0</v>
      </c>
      <c r="L196" s="7">
        <f t="shared" si="15"/>
        <v>0</v>
      </c>
    </row>
    <row r="197" spans="1:12" s="4" customFormat="1" ht="11.25" customHeight="1">
      <c r="A197" s="50">
        <v>28</v>
      </c>
      <c r="B197" s="50" t="s">
        <v>13</v>
      </c>
      <c r="C197" s="50">
        <v>1</v>
      </c>
      <c r="D197" s="50" t="s">
        <v>17</v>
      </c>
      <c r="E197" s="51" t="s">
        <v>19</v>
      </c>
      <c r="F197" s="51">
        <v>101</v>
      </c>
      <c r="G197" s="182"/>
      <c r="H197" s="160">
        <v>0.23</v>
      </c>
      <c r="I197" s="237">
        <f t="shared" si="12"/>
        <v>0</v>
      </c>
      <c r="J197" s="237">
        <f t="shared" si="13"/>
        <v>0</v>
      </c>
      <c r="K197" s="237">
        <f t="shared" si="14"/>
        <v>0</v>
      </c>
      <c r="L197" s="7">
        <f t="shared" si="15"/>
        <v>0</v>
      </c>
    </row>
    <row r="198" spans="1:12" s="4" customFormat="1" ht="11.25" customHeight="1">
      <c r="A198" s="50">
        <v>29</v>
      </c>
      <c r="B198" s="50" t="s">
        <v>13</v>
      </c>
      <c r="C198" s="50">
        <v>1</v>
      </c>
      <c r="D198" s="50" t="s">
        <v>17</v>
      </c>
      <c r="E198" s="51" t="s">
        <v>9</v>
      </c>
      <c r="F198" s="51">
        <v>501</v>
      </c>
      <c r="G198" s="182"/>
      <c r="H198" s="160">
        <v>0.23</v>
      </c>
      <c r="I198" s="237">
        <f t="shared" si="12"/>
        <v>0</v>
      </c>
      <c r="J198" s="237">
        <f t="shared" si="13"/>
        <v>0</v>
      </c>
      <c r="K198" s="237">
        <f t="shared" si="14"/>
        <v>0</v>
      </c>
      <c r="L198" s="7">
        <f t="shared" si="15"/>
        <v>0</v>
      </c>
    </row>
    <row r="199" spans="1:12" s="4" customFormat="1" ht="11.25" customHeight="1">
      <c r="A199" s="50">
        <v>30</v>
      </c>
      <c r="B199" s="50" t="s">
        <v>13</v>
      </c>
      <c r="C199" s="50">
        <v>1</v>
      </c>
      <c r="D199" s="50" t="s">
        <v>17</v>
      </c>
      <c r="E199" s="51" t="s">
        <v>10</v>
      </c>
      <c r="F199" s="51">
        <v>1001</v>
      </c>
      <c r="G199" s="182"/>
      <c r="H199" s="160">
        <v>0.23</v>
      </c>
      <c r="I199" s="237">
        <f t="shared" si="12"/>
        <v>0</v>
      </c>
      <c r="J199" s="237">
        <f t="shared" si="13"/>
        <v>0</v>
      </c>
      <c r="K199" s="237">
        <f t="shared" si="14"/>
        <v>0</v>
      </c>
      <c r="L199" s="7">
        <f t="shared" si="15"/>
        <v>0</v>
      </c>
    </row>
    <row r="200" spans="1:12" s="4" customFormat="1" ht="11.25" customHeight="1">
      <c r="A200" s="50">
        <v>31</v>
      </c>
      <c r="B200" s="50" t="s">
        <v>13</v>
      </c>
      <c r="C200" s="50">
        <v>2</v>
      </c>
      <c r="D200" s="50" t="s">
        <v>17</v>
      </c>
      <c r="E200" s="51" t="s">
        <v>20</v>
      </c>
      <c r="F200" s="51">
        <v>10</v>
      </c>
      <c r="G200" s="182"/>
      <c r="H200" s="160">
        <v>0.23</v>
      </c>
      <c r="I200" s="237">
        <f t="shared" si="12"/>
        <v>0</v>
      </c>
      <c r="J200" s="237">
        <f t="shared" si="13"/>
        <v>0</v>
      </c>
      <c r="K200" s="237">
        <f t="shared" si="14"/>
        <v>0</v>
      </c>
      <c r="L200" s="7">
        <f t="shared" si="15"/>
        <v>0</v>
      </c>
    </row>
    <row r="201" spans="1:12" s="4" customFormat="1" ht="11.25" customHeight="1">
      <c r="A201" s="50">
        <v>32</v>
      </c>
      <c r="B201" s="50" t="s">
        <v>13</v>
      </c>
      <c r="C201" s="50">
        <v>2</v>
      </c>
      <c r="D201" s="50" t="s">
        <v>17</v>
      </c>
      <c r="E201" s="51" t="s">
        <v>18</v>
      </c>
      <c r="F201" s="51">
        <v>11</v>
      </c>
      <c r="G201" s="182"/>
      <c r="H201" s="160">
        <v>0.23</v>
      </c>
      <c r="I201" s="237">
        <f t="shared" si="12"/>
        <v>0</v>
      </c>
      <c r="J201" s="237">
        <f t="shared" si="13"/>
        <v>0</v>
      </c>
      <c r="K201" s="237">
        <f t="shared" si="14"/>
        <v>0</v>
      </c>
      <c r="L201" s="7">
        <f t="shared" si="15"/>
        <v>0</v>
      </c>
    </row>
    <row r="202" spans="1:12" s="4" customFormat="1" ht="11.25" customHeight="1">
      <c r="A202" s="50">
        <v>33</v>
      </c>
      <c r="B202" s="50" t="s">
        <v>13</v>
      </c>
      <c r="C202" s="50">
        <v>2</v>
      </c>
      <c r="D202" s="50" t="s">
        <v>17</v>
      </c>
      <c r="E202" s="51" t="s">
        <v>11</v>
      </c>
      <c r="F202" s="51">
        <v>51</v>
      </c>
      <c r="G202" s="182"/>
      <c r="H202" s="160">
        <v>0.23</v>
      </c>
      <c r="I202" s="237">
        <f t="shared" si="12"/>
        <v>0</v>
      </c>
      <c r="J202" s="237">
        <f t="shared" si="13"/>
        <v>0</v>
      </c>
      <c r="K202" s="237">
        <f t="shared" si="14"/>
        <v>0</v>
      </c>
      <c r="L202" s="7">
        <f t="shared" si="15"/>
        <v>0</v>
      </c>
    </row>
    <row r="203" spans="1:12" s="4" customFormat="1" ht="11.25" customHeight="1">
      <c r="A203" s="50">
        <v>34</v>
      </c>
      <c r="B203" s="50" t="s">
        <v>13</v>
      </c>
      <c r="C203" s="50">
        <v>2</v>
      </c>
      <c r="D203" s="50" t="s">
        <v>17</v>
      </c>
      <c r="E203" s="51" t="s">
        <v>19</v>
      </c>
      <c r="F203" s="51">
        <v>101</v>
      </c>
      <c r="G203" s="182"/>
      <c r="H203" s="160">
        <v>0.23</v>
      </c>
      <c r="I203" s="237">
        <f t="shared" si="12"/>
        <v>0</v>
      </c>
      <c r="J203" s="237">
        <f t="shared" si="13"/>
        <v>0</v>
      </c>
      <c r="K203" s="237">
        <f t="shared" si="14"/>
        <v>0</v>
      </c>
      <c r="L203" s="7">
        <f t="shared" si="15"/>
        <v>0</v>
      </c>
    </row>
    <row r="204" spans="1:12" s="4" customFormat="1" ht="11.25" customHeight="1">
      <c r="A204" s="50">
        <v>35</v>
      </c>
      <c r="B204" s="50" t="s">
        <v>13</v>
      </c>
      <c r="C204" s="50">
        <v>2</v>
      </c>
      <c r="D204" s="50" t="s">
        <v>17</v>
      </c>
      <c r="E204" s="51" t="s">
        <v>9</v>
      </c>
      <c r="F204" s="51">
        <v>501</v>
      </c>
      <c r="G204" s="182"/>
      <c r="H204" s="160">
        <v>0.23</v>
      </c>
      <c r="I204" s="237">
        <f t="shared" si="12"/>
        <v>0</v>
      </c>
      <c r="J204" s="237">
        <f t="shared" si="13"/>
        <v>0</v>
      </c>
      <c r="K204" s="237">
        <f t="shared" si="14"/>
        <v>0</v>
      </c>
      <c r="L204" s="7">
        <f t="shared" si="15"/>
        <v>0</v>
      </c>
    </row>
    <row r="205" spans="1:12" s="4" customFormat="1" ht="11.25" customHeight="1">
      <c r="A205" s="50">
        <v>36</v>
      </c>
      <c r="B205" s="50" t="s">
        <v>13</v>
      </c>
      <c r="C205" s="50">
        <v>2</v>
      </c>
      <c r="D205" s="50" t="s">
        <v>17</v>
      </c>
      <c r="E205" s="51" t="s">
        <v>10</v>
      </c>
      <c r="F205" s="51">
        <v>1001</v>
      </c>
      <c r="G205" s="182"/>
      <c r="H205" s="160">
        <v>0.23</v>
      </c>
      <c r="I205" s="237">
        <f t="shared" si="12"/>
        <v>0</v>
      </c>
      <c r="J205" s="237">
        <f t="shared" si="13"/>
        <v>0</v>
      </c>
      <c r="K205" s="237">
        <f t="shared" si="14"/>
        <v>0</v>
      </c>
      <c r="L205" s="7">
        <f t="shared" si="15"/>
        <v>0</v>
      </c>
    </row>
    <row r="206" spans="1:12" s="4" customFormat="1" ht="11.25" customHeight="1">
      <c r="A206" s="330">
        <v>37</v>
      </c>
      <c r="B206" s="330" t="s">
        <v>13</v>
      </c>
      <c r="C206" s="330">
        <v>1</v>
      </c>
      <c r="D206" s="330" t="s">
        <v>100</v>
      </c>
      <c r="E206" s="387" t="s">
        <v>20</v>
      </c>
      <c r="F206" s="387">
        <v>10</v>
      </c>
      <c r="G206" s="332"/>
      <c r="H206" s="329">
        <v>0.23</v>
      </c>
      <c r="I206" s="388">
        <f t="shared" si="12"/>
        <v>0</v>
      </c>
      <c r="J206" s="388">
        <f t="shared" si="13"/>
        <v>0</v>
      </c>
      <c r="K206" s="388">
        <f t="shared" si="14"/>
        <v>0</v>
      </c>
      <c r="L206" s="388">
        <f t="shared" si="15"/>
        <v>0</v>
      </c>
    </row>
    <row r="207" spans="1:12" s="4" customFormat="1" ht="11.25" customHeight="1">
      <c r="A207" s="50">
        <v>38</v>
      </c>
      <c r="B207" s="50" t="s">
        <v>13</v>
      </c>
      <c r="C207" s="50">
        <v>1</v>
      </c>
      <c r="D207" s="50" t="s">
        <v>100</v>
      </c>
      <c r="E207" s="51" t="s">
        <v>18</v>
      </c>
      <c r="F207" s="233">
        <v>11</v>
      </c>
      <c r="G207" s="182"/>
      <c r="H207" s="160">
        <v>0.23</v>
      </c>
      <c r="I207" s="237">
        <f t="shared" si="12"/>
        <v>0</v>
      </c>
      <c r="J207" s="237">
        <f t="shared" si="13"/>
        <v>0</v>
      </c>
      <c r="K207" s="237">
        <f t="shared" si="14"/>
        <v>0</v>
      </c>
      <c r="L207" s="7">
        <f t="shared" si="15"/>
        <v>0</v>
      </c>
    </row>
    <row r="208" spans="1:12" s="4" customFormat="1" ht="11.25" customHeight="1">
      <c r="A208" s="50">
        <v>39</v>
      </c>
      <c r="B208" s="50" t="s">
        <v>13</v>
      </c>
      <c r="C208" s="50">
        <v>1</v>
      </c>
      <c r="D208" s="50" t="s">
        <v>100</v>
      </c>
      <c r="E208" s="51" t="s">
        <v>11</v>
      </c>
      <c r="F208" s="233">
        <v>51</v>
      </c>
      <c r="G208" s="182"/>
      <c r="H208" s="160">
        <v>0.23</v>
      </c>
      <c r="I208" s="237">
        <f t="shared" si="12"/>
        <v>0</v>
      </c>
      <c r="J208" s="237">
        <f t="shared" si="13"/>
        <v>0</v>
      </c>
      <c r="K208" s="237">
        <f t="shared" si="14"/>
        <v>0</v>
      </c>
      <c r="L208" s="7">
        <f t="shared" si="15"/>
        <v>0</v>
      </c>
    </row>
    <row r="209" spans="1:12" s="4" customFormat="1" ht="11.25" customHeight="1">
      <c r="A209" s="50">
        <v>40</v>
      </c>
      <c r="B209" s="50" t="s">
        <v>13</v>
      </c>
      <c r="C209" s="50">
        <v>1</v>
      </c>
      <c r="D209" s="50" t="s">
        <v>100</v>
      </c>
      <c r="E209" s="51" t="s">
        <v>19</v>
      </c>
      <c r="F209" s="233">
        <v>101</v>
      </c>
      <c r="G209" s="182"/>
      <c r="H209" s="160">
        <v>0.23</v>
      </c>
      <c r="I209" s="237">
        <f t="shared" si="12"/>
        <v>0</v>
      </c>
      <c r="J209" s="237">
        <f t="shared" si="13"/>
        <v>0</v>
      </c>
      <c r="K209" s="237">
        <f t="shared" si="14"/>
        <v>0</v>
      </c>
      <c r="L209" s="7">
        <f t="shared" si="15"/>
        <v>0</v>
      </c>
    </row>
    <row r="210" spans="1:12" s="4" customFormat="1" ht="11.25" customHeight="1">
      <c r="A210" s="50">
        <v>41</v>
      </c>
      <c r="B210" s="50" t="s">
        <v>13</v>
      </c>
      <c r="C210" s="50">
        <v>1</v>
      </c>
      <c r="D210" s="50" t="s">
        <v>100</v>
      </c>
      <c r="E210" s="51" t="s">
        <v>9</v>
      </c>
      <c r="F210" s="233">
        <v>501</v>
      </c>
      <c r="G210" s="182"/>
      <c r="H210" s="160">
        <v>0.23</v>
      </c>
      <c r="I210" s="237">
        <f t="shared" si="12"/>
        <v>0</v>
      </c>
      <c r="J210" s="237">
        <f t="shared" si="13"/>
        <v>0</v>
      </c>
      <c r="K210" s="237">
        <f t="shared" si="14"/>
        <v>0</v>
      </c>
      <c r="L210" s="7">
        <f t="shared" si="15"/>
        <v>0</v>
      </c>
    </row>
    <row r="211" spans="1:12" s="4" customFormat="1" ht="11.25" customHeight="1">
      <c r="A211" s="50">
        <v>42</v>
      </c>
      <c r="B211" s="50" t="s">
        <v>13</v>
      </c>
      <c r="C211" s="50">
        <v>1</v>
      </c>
      <c r="D211" s="50" t="s">
        <v>100</v>
      </c>
      <c r="E211" s="51" t="s">
        <v>10</v>
      </c>
      <c r="F211" s="233">
        <v>1001</v>
      </c>
      <c r="G211" s="182"/>
      <c r="H211" s="160">
        <v>0.23</v>
      </c>
      <c r="I211" s="237">
        <f t="shared" si="12"/>
        <v>0</v>
      </c>
      <c r="J211" s="237">
        <f t="shared" si="13"/>
        <v>0</v>
      </c>
      <c r="K211" s="237">
        <f t="shared" si="14"/>
        <v>0</v>
      </c>
      <c r="L211" s="7">
        <f t="shared" si="15"/>
        <v>0</v>
      </c>
    </row>
    <row r="212" spans="1:12" s="4" customFormat="1" ht="11.25" customHeight="1">
      <c r="A212" s="50">
        <v>43</v>
      </c>
      <c r="B212" s="50" t="s">
        <v>13</v>
      </c>
      <c r="C212" s="50">
        <v>2</v>
      </c>
      <c r="D212" s="50" t="s">
        <v>100</v>
      </c>
      <c r="E212" s="51" t="s">
        <v>20</v>
      </c>
      <c r="F212" s="233">
        <v>10</v>
      </c>
      <c r="G212" s="182"/>
      <c r="H212" s="160">
        <v>0.23</v>
      </c>
      <c r="I212" s="237">
        <f t="shared" si="12"/>
        <v>0</v>
      </c>
      <c r="J212" s="237">
        <f t="shared" si="13"/>
        <v>0</v>
      </c>
      <c r="K212" s="237">
        <f t="shared" si="14"/>
        <v>0</v>
      </c>
      <c r="L212" s="7">
        <f t="shared" si="15"/>
        <v>0</v>
      </c>
    </row>
    <row r="213" spans="1:12" s="4" customFormat="1" ht="11.25" customHeight="1">
      <c r="A213" s="50">
        <v>44</v>
      </c>
      <c r="B213" s="50" t="s">
        <v>13</v>
      </c>
      <c r="C213" s="50">
        <v>2</v>
      </c>
      <c r="D213" s="50" t="s">
        <v>100</v>
      </c>
      <c r="E213" s="51" t="s">
        <v>18</v>
      </c>
      <c r="F213" s="233">
        <v>11</v>
      </c>
      <c r="G213" s="182"/>
      <c r="H213" s="160">
        <v>0.23</v>
      </c>
      <c r="I213" s="237">
        <f t="shared" si="12"/>
        <v>0</v>
      </c>
      <c r="J213" s="237">
        <f t="shared" si="13"/>
        <v>0</v>
      </c>
      <c r="K213" s="237">
        <f t="shared" si="14"/>
        <v>0</v>
      </c>
      <c r="L213" s="7">
        <f t="shared" si="15"/>
        <v>0</v>
      </c>
    </row>
    <row r="214" spans="1:12" s="4" customFormat="1" ht="11.25" customHeight="1">
      <c r="A214" s="50">
        <v>45</v>
      </c>
      <c r="B214" s="50" t="s">
        <v>13</v>
      </c>
      <c r="C214" s="50">
        <v>2</v>
      </c>
      <c r="D214" s="50" t="s">
        <v>100</v>
      </c>
      <c r="E214" s="51" t="s">
        <v>11</v>
      </c>
      <c r="F214" s="233">
        <v>51</v>
      </c>
      <c r="G214" s="182"/>
      <c r="H214" s="160">
        <v>0.23</v>
      </c>
      <c r="I214" s="237">
        <f t="shared" si="12"/>
        <v>0</v>
      </c>
      <c r="J214" s="237">
        <f t="shared" si="13"/>
        <v>0</v>
      </c>
      <c r="K214" s="237">
        <f t="shared" si="14"/>
        <v>0</v>
      </c>
      <c r="L214" s="7">
        <f t="shared" si="15"/>
        <v>0</v>
      </c>
    </row>
    <row r="215" spans="1:12" s="4" customFormat="1" ht="11.25" customHeight="1">
      <c r="A215" s="50">
        <v>46</v>
      </c>
      <c r="B215" s="50" t="s">
        <v>13</v>
      </c>
      <c r="C215" s="50">
        <v>2</v>
      </c>
      <c r="D215" s="50" t="s">
        <v>100</v>
      </c>
      <c r="E215" s="51" t="s">
        <v>19</v>
      </c>
      <c r="F215" s="233">
        <v>101</v>
      </c>
      <c r="G215" s="182"/>
      <c r="H215" s="160">
        <v>0.23</v>
      </c>
      <c r="I215" s="237">
        <f t="shared" si="12"/>
        <v>0</v>
      </c>
      <c r="J215" s="237">
        <f t="shared" si="13"/>
        <v>0</v>
      </c>
      <c r="K215" s="237">
        <f t="shared" si="14"/>
        <v>0</v>
      </c>
      <c r="L215" s="7">
        <f t="shared" si="15"/>
        <v>0</v>
      </c>
    </row>
    <row r="216" spans="1:12" s="4" customFormat="1" ht="11.25" customHeight="1">
      <c r="A216" s="50">
        <v>47</v>
      </c>
      <c r="B216" s="50" t="s">
        <v>13</v>
      </c>
      <c r="C216" s="50">
        <v>2</v>
      </c>
      <c r="D216" s="50" t="s">
        <v>100</v>
      </c>
      <c r="E216" s="51" t="s">
        <v>9</v>
      </c>
      <c r="F216" s="233">
        <v>501</v>
      </c>
      <c r="G216" s="182"/>
      <c r="H216" s="160">
        <v>0.23</v>
      </c>
      <c r="I216" s="237">
        <f t="shared" si="12"/>
        <v>0</v>
      </c>
      <c r="J216" s="237">
        <f t="shared" si="13"/>
        <v>0</v>
      </c>
      <c r="K216" s="237">
        <f t="shared" si="14"/>
        <v>0</v>
      </c>
      <c r="L216" s="7">
        <f t="shared" si="15"/>
        <v>0</v>
      </c>
    </row>
    <row r="217" spans="1:12" s="4" customFormat="1" ht="11.25" customHeight="1">
      <c r="A217" s="50">
        <v>48</v>
      </c>
      <c r="B217" s="50" t="s">
        <v>13</v>
      </c>
      <c r="C217" s="50">
        <v>2</v>
      </c>
      <c r="D217" s="50" t="s">
        <v>100</v>
      </c>
      <c r="E217" s="51" t="s">
        <v>10</v>
      </c>
      <c r="F217" s="233">
        <v>1001</v>
      </c>
      <c r="G217" s="182"/>
      <c r="H217" s="160">
        <v>0.23</v>
      </c>
      <c r="I217" s="237">
        <f t="shared" si="12"/>
        <v>0</v>
      </c>
      <c r="J217" s="237">
        <f t="shared" si="13"/>
        <v>0</v>
      </c>
      <c r="K217" s="237">
        <f t="shared" si="14"/>
        <v>0</v>
      </c>
      <c r="L217" s="7">
        <f t="shared" si="15"/>
        <v>0</v>
      </c>
    </row>
    <row r="218" spans="1:12" s="16" customFormat="1" ht="11.25" customHeight="1">
      <c r="A218" s="422" t="s">
        <v>49</v>
      </c>
      <c r="B218" s="422"/>
      <c r="C218" s="422"/>
      <c r="D218" s="422"/>
      <c r="E218" s="235" t="s">
        <v>48</v>
      </c>
      <c r="F218" s="98" t="s">
        <v>48</v>
      </c>
      <c r="G218" s="236"/>
      <c r="H218" s="98" t="s">
        <v>48</v>
      </c>
      <c r="I218" s="228">
        <f>SUM(I170:I217)</f>
        <v>0</v>
      </c>
      <c r="J218" s="228">
        <f>SUM(J170:J217)</f>
        <v>0</v>
      </c>
      <c r="K218" s="228">
        <f t="shared" si="14"/>
        <v>0</v>
      </c>
      <c r="L218" s="228">
        <f t="shared" si="15"/>
        <v>0</v>
      </c>
    </row>
    <row r="219" spans="1:8" s="5" customFormat="1" ht="12" customHeight="1">
      <c r="A219" s="32"/>
      <c r="B219" s="32"/>
      <c r="C219" s="32"/>
      <c r="D219" s="32"/>
      <c r="E219" s="33"/>
      <c r="F219" s="34"/>
      <c r="G219" s="34"/>
      <c r="H219" s="34"/>
    </row>
    <row r="220" spans="1:12" s="86" customFormat="1" ht="27" customHeight="1">
      <c r="A220" s="405" t="s">
        <v>126</v>
      </c>
      <c r="B220" s="405"/>
      <c r="C220" s="405"/>
      <c r="D220" s="405"/>
      <c r="E220" s="405"/>
      <c r="F220" s="405"/>
      <c r="G220" s="405"/>
      <c r="H220" s="405"/>
      <c r="I220" s="407"/>
      <c r="J220" s="407"/>
      <c r="K220" s="407"/>
      <c r="L220" s="407"/>
    </row>
    <row r="221" spans="1:12" s="5" customFormat="1" ht="24">
      <c r="A221" s="381" t="s">
        <v>0</v>
      </c>
      <c r="B221" s="381" t="s">
        <v>1</v>
      </c>
      <c r="C221" s="381" t="s">
        <v>2</v>
      </c>
      <c r="D221" s="381" t="s">
        <v>22</v>
      </c>
      <c r="E221" s="381" t="s">
        <v>4</v>
      </c>
      <c r="F221" s="382" t="s">
        <v>190</v>
      </c>
      <c r="G221" s="381" t="s">
        <v>5</v>
      </c>
      <c r="H221" s="381" t="s">
        <v>6</v>
      </c>
      <c r="I221" s="381" t="s">
        <v>7</v>
      </c>
      <c r="J221" s="383" t="s">
        <v>165</v>
      </c>
      <c r="K221" s="383" t="s">
        <v>6</v>
      </c>
      <c r="L221" s="383" t="s">
        <v>166</v>
      </c>
    </row>
    <row r="222" spans="1:12" s="5" customFormat="1" ht="11.25">
      <c r="A222" s="3">
        <v>1</v>
      </c>
      <c r="B222" s="3" t="s">
        <v>78</v>
      </c>
      <c r="C222" s="3">
        <v>1</v>
      </c>
      <c r="D222" s="3" t="s">
        <v>79</v>
      </c>
      <c r="E222" s="3" t="s">
        <v>80</v>
      </c>
      <c r="F222" s="3" t="s">
        <v>80</v>
      </c>
      <c r="G222" s="7"/>
      <c r="H222" s="212">
        <v>0.23</v>
      </c>
      <c r="I222" s="7">
        <f>G222*H222+G222</f>
        <v>0</v>
      </c>
      <c r="J222" s="7">
        <f>1*G222</f>
        <v>0</v>
      </c>
      <c r="K222" s="7">
        <f>L222-J222</f>
        <v>0</v>
      </c>
      <c r="L222" s="7">
        <f>J222*1.23</f>
        <v>0</v>
      </c>
    </row>
    <row r="223" spans="1:12" s="5" customFormat="1" ht="11.25">
      <c r="A223" s="3">
        <v>2</v>
      </c>
      <c r="B223" s="3" t="s">
        <v>78</v>
      </c>
      <c r="C223" s="3">
        <v>1</v>
      </c>
      <c r="D223" s="3" t="s">
        <v>81</v>
      </c>
      <c r="E223" s="3" t="s">
        <v>80</v>
      </c>
      <c r="F223" s="3" t="s">
        <v>80</v>
      </c>
      <c r="G223" s="7"/>
      <c r="H223" s="212">
        <v>0.23</v>
      </c>
      <c r="I223" s="7">
        <f>G223*H223+G223</f>
        <v>0</v>
      </c>
      <c r="J223" s="7">
        <f>1*G223</f>
        <v>0</v>
      </c>
      <c r="K223" s="7">
        <f>L223-J223</f>
        <v>0</v>
      </c>
      <c r="L223" s="7">
        <f>J223*1.23</f>
        <v>0</v>
      </c>
    </row>
    <row r="224" spans="1:12" s="5" customFormat="1" ht="11.25">
      <c r="A224" s="3">
        <v>3</v>
      </c>
      <c r="B224" s="3" t="s">
        <v>78</v>
      </c>
      <c r="C224" s="3">
        <v>1</v>
      </c>
      <c r="D224" s="3" t="s">
        <v>82</v>
      </c>
      <c r="E224" s="3" t="s">
        <v>80</v>
      </c>
      <c r="F224" s="3" t="s">
        <v>80</v>
      </c>
      <c r="G224" s="7"/>
      <c r="H224" s="212">
        <v>0.23</v>
      </c>
      <c r="I224" s="7">
        <f>G224*H224+G224</f>
        <v>0</v>
      </c>
      <c r="J224" s="7">
        <f>1*G224</f>
        <v>0</v>
      </c>
      <c r="K224" s="7">
        <f>L224-J224</f>
        <v>0</v>
      </c>
      <c r="L224" s="7">
        <f>J224*1.23</f>
        <v>0</v>
      </c>
    </row>
    <row r="225" spans="1:12" s="16" customFormat="1" ht="11.25" customHeight="1">
      <c r="A225" s="410" t="s">
        <v>49</v>
      </c>
      <c r="B225" s="411"/>
      <c r="C225" s="411"/>
      <c r="D225" s="411"/>
      <c r="E225" s="41" t="s">
        <v>48</v>
      </c>
      <c r="F225" s="41" t="s">
        <v>48</v>
      </c>
      <c r="G225" s="228"/>
      <c r="H225" s="41" t="s">
        <v>48</v>
      </c>
      <c r="I225" s="228">
        <f>SUM(I222:I224)</f>
        <v>0</v>
      </c>
      <c r="J225" s="228">
        <f>SUM(J222:J224)</f>
        <v>0</v>
      </c>
      <c r="K225" s="228">
        <f>SUM(K222:K224)</f>
        <v>0</v>
      </c>
      <c r="L225" s="228">
        <f>SUM(L222:L224)</f>
        <v>0</v>
      </c>
    </row>
    <row r="226" spans="6:11" s="5" customFormat="1" ht="11.25">
      <c r="F226" s="24"/>
      <c r="G226" s="201"/>
      <c r="H226" s="37"/>
      <c r="K226" s="24"/>
    </row>
    <row r="227" spans="1:12" s="86" customFormat="1" ht="27" customHeight="1">
      <c r="A227" s="408" t="s">
        <v>125</v>
      </c>
      <c r="B227" s="408"/>
      <c r="C227" s="408"/>
      <c r="D227" s="408"/>
      <c r="E227" s="408"/>
      <c r="F227" s="408"/>
      <c r="G227" s="408"/>
      <c r="H227" s="408"/>
      <c r="I227" s="409"/>
      <c r="J227" s="409"/>
      <c r="K227" s="409"/>
      <c r="L227" s="409"/>
    </row>
    <row r="228" spans="1:12" s="5" customFormat="1" ht="24">
      <c r="A228" s="381" t="s">
        <v>0</v>
      </c>
      <c r="B228" s="381" t="s">
        <v>1</v>
      </c>
      <c r="C228" s="381" t="s">
        <v>2</v>
      </c>
      <c r="D228" s="381" t="s">
        <v>22</v>
      </c>
      <c r="E228" s="381" t="s">
        <v>4</v>
      </c>
      <c r="F228" s="382" t="s">
        <v>190</v>
      </c>
      <c r="G228" s="381" t="s">
        <v>5</v>
      </c>
      <c r="H228" s="381" t="s">
        <v>6</v>
      </c>
      <c r="I228" s="381" t="s">
        <v>7</v>
      </c>
      <c r="J228" s="383" t="s">
        <v>165</v>
      </c>
      <c r="K228" s="383" t="s">
        <v>6</v>
      </c>
      <c r="L228" s="383" t="s">
        <v>166</v>
      </c>
    </row>
    <row r="229" spans="1:12" s="5" customFormat="1" ht="11.25">
      <c r="A229" s="3">
        <v>1</v>
      </c>
      <c r="B229" s="3" t="s">
        <v>78</v>
      </c>
      <c r="C229" s="3">
        <v>1</v>
      </c>
      <c r="D229" s="3" t="s">
        <v>79</v>
      </c>
      <c r="E229" s="3" t="s">
        <v>80</v>
      </c>
      <c r="F229" s="3" t="s">
        <v>80</v>
      </c>
      <c r="G229" s="23"/>
      <c r="H229" s="212">
        <v>0.23</v>
      </c>
      <c r="I229" s="7">
        <f>G229*H229+G229</f>
        <v>0</v>
      </c>
      <c r="J229" s="7">
        <f>1*G229</f>
        <v>0</v>
      </c>
      <c r="K229" s="7">
        <f>L229-J229</f>
        <v>0</v>
      </c>
      <c r="L229" s="7">
        <f>J229*1.23</f>
        <v>0</v>
      </c>
    </row>
    <row r="230" spans="1:12" s="5" customFormat="1" ht="11.25">
      <c r="A230" s="3">
        <v>2</v>
      </c>
      <c r="B230" s="3" t="s">
        <v>78</v>
      </c>
      <c r="C230" s="3">
        <v>1</v>
      </c>
      <c r="D230" s="3" t="s">
        <v>81</v>
      </c>
      <c r="E230" s="3" t="s">
        <v>80</v>
      </c>
      <c r="F230" s="3" t="s">
        <v>80</v>
      </c>
      <c r="G230" s="23"/>
      <c r="H230" s="212">
        <v>0.23</v>
      </c>
      <c r="I230" s="7">
        <f>G230*H230+G230</f>
        <v>0</v>
      </c>
      <c r="J230" s="7">
        <f>1*G230</f>
        <v>0</v>
      </c>
      <c r="K230" s="7">
        <f>L230-J230</f>
        <v>0</v>
      </c>
      <c r="L230" s="7">
        <f>J230*1.23</f>
        <v>0</v>
      </c>
    </row>
    <row r="231" spans="1:12" s="5" customFormat="1" ht="11.25">
      <c r="A231" s="3">
        <v>3</v>
      </c>
      <c r="B231" s="3" t="s">
        <v>78</v>
      </c>
      <c r="C231" s="3">
        <v>1</v>
      </c>
      <c r="D231" s="3" t="s">
        <v>82</v>
      </c>
      <c r="E231" s="3" t="s">
        <v>80</v>
      </c>
      <c r="F231" s="3" t="s">
        <v>80</v>
      </c>
      <c r="G231" s="23"/>
      <c r="H231" s="212">
        <v>0.23</v>
      </c>
      <c r="I231" s="7">
        <f>G231*H231+G231</f>
        <v>0</v>
      </c>
      <c r="J231" s="7">
        <f>1*G231</f>
        <v>0</v>
      </c>
      <c r="K231" s="7">
        <f>L231-J231</f>
        <v>0</v>
      </c>
      <c r="L231" s="7">
        <f>J231*1.23</f>
        <v>0</v>
      </c>
    </row>
    <row r="232" spans="1:12" s="16" customFormat="1" ht="11.25" customHeight="1">
      <c r="A232" s="410" t="s">
        <v>49</v>
      </c>
      <c r="B232" s="411"/>
      <c r="C232" s="411"/>
      <c r="D232" s="411"/>
      <c r="E232" s="41" t="s">
        <v>48</v>
      </c>
      <c r="F232" s="41" t="s">
        <v>48</v>
      </c>
      <c r="G232" s="228"/>
      <c r="H232" s="41" t="s">
        <v>48</v>
      </c>
      <c r="I232" s="228">
        <f>SUM(I229:I231)</f>
        <v>0</v>
      </c>
      <c r="J232" s="228">
        <f>SUM(J229:J231)</f>
        <v>0</v>
      </c>
      <c r="K232" s="228">
        <f>SUM(K229:K231)</f>
        <v>0</v>
      </c>
      <c r="L232" s="228">
        <f>SUM(L229:L231)</f>
        <v>0</v>
      </c>
    </row>
    <row r="233" spans="6:11" s="5" customFormat="1" ht="11.25">
      <c r="F233" s="24"/>
      <c r="G233" s="37"/>
      <c r="H233" s="37"/>
      <c r="K233" s="24"/>
    </row>
    <row r="234" spans="1:12" s="86" customFormat="1" ht="26.25" customHeight="1">
      <c r="A234" s="408" t="s">
        <v>127</v>
      </c>
      <c r="B234" s="408"/>
      <c r="C234" s="408"/>
      <c r="D234" s="408"/>
      <c r="E234" s="408"/>
      <c r="F234" s="408"/>
      <c r="G234" s="408"/>
      <c r="H234" s="408"/>
      <c r="I234" s="409"/>
      <c r="J234" s="409"/>
      <c r="K234" s="409"/>
      <c r="L234" s="409"/>
    </row>
    <row r="235" spans="1:12" s="5" customFormat="1" ht="24">
      <c r="A235" s="381" t="s">
        <v>0</v>
      </c>
      <c r="B235" s="381" t="s">
        <v>1</v>
      </c>
      <c r="C235" s="381" t="s">
        <v>2</v>
      </c>
      <c r="D235" s="381" t="s">
        <v>22</v>
      </c>
      <c r="E235" s="381" t="s">
        <v>4</v>
      </c>
      <c r="F235" s="382" t="s">
        <v>190</v>
      </c>
      <c r="G235" s="381" t="s">
        <v>5</v>
      </c>
      <c r="H235" s="381" t="s">
        <v>6</v>
      </c>
      <c r="I235" s="381" t="s">
        <v>7</v>
      </c>
      <c r="J235" s="383" t="s">
        <v>165</v>
      </c>
      <c r="K235" s="383" t="s">
        <v>6</v>
      </c>
      <c r="L235" s="383" t="s">
        <v>166</v>
      </c>
    </row>
    <row r="236" spans="1:12" s="5" customFormat="1" ht="11.25">
      <c r="A236" s="3">
        <v>1</v>
      </c>
      <c r="B236" s="3" t="s">
        <v>78</v>
      </c>
      <c r="C236" s="3">
        <v>1</v>
      </c>
      <c r="D236" s="3" t="s">
        <v>79</v>
      </c>
      <c r="E236" s="3" t="s">
        <v>80</v>
      </c>
      <c r="F236" s="3" t="s">
        <v>80</v>
      </c>
      <c r="G236" s="23"/>
      <c r="H236" s="212">
        <v>0.23</v>
      </c>
      <c r="I236" s="7">
        <f>G236*H235:H236+G236</f>
        <v>0</v>
      </c>
      <c r="J236" s="7">
        <f>1*G236</f>
        <v>0</v>
      </c>
      <c r="K236" s="7">
        <f>L236-J236</f>
        <v>0</v>
      </c>
      <c r="L236" s="7">
        <f>J236*1.23</f>
        <v>0</v>
      </c>
    </row>
    <row r="237" spans="1:12" s="5" customFormat="1" ht="11.25">
      <c r="A237" s="3">
        <v>2</v>
      </c>
      <c r="B237" s="3" t="s">
        <v>78</v>
      </c>
      <c r="C237" s="3">
        <v>1</v>
      </c>
      <c r="D237" s="3" t="s">
        <v>81</v>
      </c>
      <c r="E237" s="3" t="s">
        <v>80</v>
      </c>
      <c r="F237" s="3" t="s">
        <v>80</v>
      </c>
      <c r="G237" s="23"/>
      <c r="H237" s="212">
        <v>0.23</v>
      </c>
      <c r="I237" s="7">
        <f>G237*H236:H237+G237</f>
        <v>0</v>
      </c>
      <c r="J237" s="7">
        <f>1*G237</f>
        <v>0</v>
      </c>
      <c r="K237" s="7">
        <f>L237-J237</f>
        <v>0</v>
      </c>
      <c r="L237" s="7">
        <f>J237*1.23</f>
        <v>0</v>
      </c>
    </row>
    <row r="238" spans="1:12" s="5" customFormat="1" ht="10.5" customHeight="1">
      <c r="A238" s="3">
        <v>3</v>
      </c>
      <c r="B238" s="3" t="s">
        <v>78</v>
      </c>
      <c r="C238" s="3">
        <v>1</v>
      </c>
      <c r="D238" s="3" t="s">
        <v>82</v>
      </c>
      <c r="E238" s="3" t="s">
        <v>80</v>
      </c>
      <c r="F238" s="3" t="s">
        <v>80</v>
      </c>
      <c r="G238" s="23"/>
      <c r="H238" s="212">
        <v>0.23</v>
      </c>
      <c r="I238" s="7">
        <f>G238*H237:H238+G238</f>
        <v>0</v>
      </c>
      <c r="J238" s="7">
        <f>1*G238</f>
        <v>0</v>
      </c>
      <c r="K238" s="7">
        <f>L238-J238</f>
        <v>0</v>
      </c>
      <c r="L238" s="7">
        <f>J238*1.23</f>
        <v>0</v>
      </c>
    </row>
    <row r="239" spans="1:12" s="16" customFormat="1" ht="11.25" customHeight="1">
      <c r="A239" s="410" t="s">
        <v>49</v>
      </c>
      <c r="B239" s="411"/>
      <c r="C239" s="411"/>
      <c r="D239" s="411"/>
      <c r="E239" s="41" t="s">
        <v>48</v>
      </c>
      <c r="F239" s="41" t="s">
        <v>48</v>
      </c>
      <c r="G239" s="228"/>
      <c r="H239" s="41" t="s">
        <v>48</v>
      </c>
      <c r="I239" s="228">
        <f>SUM(I236:I238)</f>
        <v>0</v>
      </c>
      <c r="J239" s="228">
        <f>SUM(J236:J238)</f>
        <v>0</v>
      </c>
      <c r="K239" s="228">
        <f>SUM(K236:K238)</f>
        <v>0</v>
      </c>
      <c r="L239" s="228">
        <f>SUM(L236:L238)</f>
        <v>0</v>
      </c>
    </row>
    <row r="240" spans="6:11" s="5" customFormat="1" ht="10.5" customHeight="1">
      <c r="F240" s="24"/>
      <c r="G240" s="37"/>
      <c r="H240" s="37"/>
      <c r="K240" s="24"/>
    </row>
    <row r="241" spans="1:12" s="87" customFormat="1" ht="28.5" customHeight="1">
      <c r="A241" s="405" t="s">
        <v>128</v>
      </c>
      <c r="B241" s="405"/>
      <c r="C241" s="405"/>
      <c r="D241" s="405"/>
      <c r="E241" s="405"/>
      <c r="F241" s="405"/>
      <c r="G241" s="405"/>
      <c r="H241" s="405"/>
      <c r="I241" s="407"/>
      <c r="J241" s="407"/>
      <c r="K241" s="407"/>
      <c r="L241" s="407"/>
    </row>
    <row r="242" spans="1:12" s="5" customFormat="1" ht="24">
      <c r="A242" s="381" t="s">
        <v>0</v>
      </c>
      <c r="B242" s="381" t="s">
        <v>1</v>
      </c>
      <c r="C242" s="381" t="s">
        <v>2</v>
      </c>
      <c r="D242" s="381" t="s">
        <v>22</v>
      </c>
      <c r="E242" s="381" t="s">
        <v>4</v>
      </c>
      <c r="F242" s="382" t="s">
        <v>190</v>
      </c>
      <c r="G242" s="381" t="s">
        <v>5</v>
      </c>
      <c r="H242" s="381" t="s">
        <v>6</v>
      </c>
      <c r="I242" s="381" t="s">
        <v>7</v>
      </c>
      <c r="J242" s="383" t="s">
        <v>165</v>
      </c>
      <c r="K242" s="383" t="s">
        <v>6</v>
      </c>
      <c r="L242" s="383" t="s">
        <v>166</v>
      </c>
    </row>
    <row r="243" spans="1:12" s="5" customFormat="1" ht="11.25">
      <c r="A243" s="3">
        <v>1</v>
      </c>
      <c r="B243" s="3" t="s">
        <v>78</v>
      </c>
      <c r="C243" s="3">
        <v>1</v>
      </c>
      <c r="D243" s="3" t="s">
        <v>79</v>
      </c>
      <c r="E243" s="3" t="s">
        <v>80</v>
      </c>
      <c r="F243" s="3" t="s">
        <v>80</v>
      </c>
      <c r="G243" s="23"/>
      <c r="H243" s="212">
        <v>0.23</v>
      </c>
      <c r="I243" s="7">
        <f>G243*H243+G243</f>
        <v>0</v>
      </c>
      <c r="J243" s="7">
        <f>1*G243</f>
        <v>0</v>
      </c>
      <c r="K243" s="7">
        <f>L243-J243</f>
        <v>0</v>
      </c>
      <c r="L243" s="7">
        <f>J243*1.23</f>
        <v>0</v>
      </c>
    </row>
    <row r="244" spans="1:12" s="5" customFormat="1" ht="11.25">
      <c r="A244" s="3">
        <v>2</v>
      </c>
      <c r="B244" s="3" t="s">
        <v>78</v>
      </c>
      <c r="C244" s="3">
        <v>1</v>
      </c>
      <c r="D244" s="3" t="s">
        <v>81</v>
      </c>
      <c r="E244" s="3" t="s">
        <v>80</v>
      </c>
      <c r="F244" s="3" t="s">
        <v>80</v>
      </c>
      <c r="G244" s="23"/>
      <c r="H244" s="212">
        <v>0.23</v>
      </c>
      <c r="I244" s="7">
        <f>G244*H244+G244</f>
        <v>0</v>
      </c>
      <c r="J244" s="7">
        <f>1*G244</f>
        <v>0</v>
      </c>
      <c r="K244" s="7">
        <f>L244-J244</f>
        <v>0</v>
      </c>
      <c r="L244" s="7">
        <f>J244*1.23</f>
        <v>0</v>
      </c>
    </row>
    <row r="245" spans="1:12" s="5" customFormat="1" ht="11.25">
      <c r="A245" s="3">
        <v>3</v>
      </c>
      <c r="B245" s="3" t="s">
        <v>78</v>
      </c>
      <c r="C245" s="3">
        <v>1</v>
      </c>
      <c r="D245" s="3" t="s">
        <v>82</v>
      </c>
      <c r="E245" s="3" t="s">
        <v>80</v>
      </c>
      <c r="F245" s="3" t="s">
        <v>80</v>
      </c>
      <c r="G245" s="23"/>
      <c r="H245" s="212">
        <v>0.23</v>
      </c>
      <c r="I245" s="7">
        <f>G245*H245+G245</f>
        <v>0</v>
      </c>
      <c r="J245" s="7">
        <f>1*G245</f>
        <v>0</v>
      </c>
      <c r="K245" s="7">
        <f>L245-J245</f>
        <v>0</v>
      </c>
      <c r="L245" s="7">
        <f>J245*1.23</f>
        <v>0</v>
      </c>
    </row>
    <row r="246" spans="1:12" s="16" customFormat="1" ht="11.25" customHeight="1">
      <c r="A246" s="410" t="s">
        <v>49</v>
      </c>
      <c r="B246" s="411"/>
      <c r="C246" s="411"/>
      <c r="D246" s="411"/>
      <c r="E246" s="41" t="s">
        <v>48</v>
      </c>
      <c r="F246" s="41" t="s">
        <v>48</v>
      </c>
      <c r="G246" s="228"/>
      <c r="H246" s="41" t="s">
        <v>48</v>
      </c>
      <c r="I246" s="228">
        <f>SUM(I243:I245)</f>
        <v>0</v>
      </c>
      <c r="J246" s="228">
        <f>SUM(J243:J245)</f>
        <v>0</v>
      </c>
      <c r="K246" s="228">
        <f>SUM(K243:K245)</f>
        <v>0</v>
      </c>
      <c r="L246" s="228">
        <f>SUM(L243:L245)</f>
        <v>0</v>
      </c>
    </row>
    <row r="247" spans="6:11" s="5" customFormat="1" ht="11.25">
      <c r="F247" s="24"/>
      <c r="G247" s="37"/>
      <c r="H247" s="37"/>
      <c r="K247" s="24"/>
    </row>
    <row r="248" spans="1:11" s="86" customFormat="1" ht="22.5" customHeight="1">
      <c r="A248" s="405" t="s">
        <v>50</v>
      </c>
      <c r="B248" s="405"/>
      <c r="C248" s="405"/>
      <c r="D248" s="405"/>
      <c r="E248" s="405"/>
      <c r="F248" s="405"/>
      <c r="G248" s="405"/>
      <c r="H248" s="405"/>
      <c r="I248" s="406"/>
      <c r="J248" s="407"/>
      <c r="K248" s="407"/>
    </row>
    <row r="249" spans="1:11" s="204" customFormat="1" ht="29.25" customHeight="1">
      <c r="A249" s="382" t="s">
        <v>0</v>
      </c>
      <c r="B249" s="382" t="s">
        <v>1</v>
      </c>
      <c r="C249" s="382" t="s">
        <v>24</v>
      </c>
      <c r="D249" s="382" t="s">
        <v>191</v>
      </c>
      <c r="E249" s="384" t="s">
        <v>192</v>
      </c>
      <c r="F249" s="382" t="s">
        <v>25</v>
      </c>
      <c r="G249" s="382" t="s">
        <v>6</v>
      </c>
      <c r="H249" s="382" t="s">
        <v>26</v>
      </c>
      <c r="I249" s="383" t="s">
        <v>165</v>
      </c>
      <c r="J249" s="383" t="s">
        <v>6</v>
      </c>
      <c r="K249" s="383" t="s">
        <v>166</v>
      </c>
    </row>
    <row r="250" spans="1:11" s="4" customFormat="1" ht="9.75" customHeight="1">
      <c r="A250" s="327">
        <v>1</v>
      </c>
      <c r="B250" s="327" t="s">
        <v>27</v>
      </c>
      <c r="C250" s="327" t="s">
        <v>28</v>
      </c>
      <c r="D250" s="376" t="s">
        <v>129</v>
      </c>
      <c r="E250" s="389">
        <v>1</v>
      </c>
      <c r="F250" s="328"/>
      <c r="G250" s="329">
        <v>0.23</v>
      </c>
      <c r="H250" s="328">
        <f>F250*G250+F250</f>
        <v>0</v>
      </c>
      <c r="I250" s="328">
        <f>E250*F250</f>
        <v>0</v>
      </c>
      <c r="J250" s="388">
        <f>I250*G250</f>
        <v>0</v>
      </c>
      <c r="K250" s="388">
        <f>I250*1.23</f>
        <v>0</v>
      </c>
    </row>
    <row r="251" spans="1:11" s="26" customFormat="1" ht="9.75" customHeight="1">
      <c r="A251" s="70">
        <v>2</v>
      </c>
      <c r="B251" s="95" t="s">
        <v>27</v>
      </c>
      <c r="C251" s="95" t="s">
        <v>28</v>
      </c>
      <c r="D251" s="148" t="s">
        <v>29</v>
      </c>
      <c r="E251" s="95">
        <v>51</v>
      </c>
      <c r="F251" s="104"/>
      <c r="G251" s="160">
        <v>0.23</v>
      </c>
      <c r="H251" s="104">
        <f aca="true" t="shared" si="16" ref="H251:H259">F251*G251+F251</f>
        <v>0</v>
      </c>
      <c r="I251" s="104">
        <f aca="true" t="shared" si="17" ref="I251:I259">E251*F251</f>
        <v>0</v>
      </c>
      <c r="J251" s="149">
        <f aca="true" t="shared" si="18" ref="J251:J259">I251*G251</f>
        <v>0</v>
      </c>
      <c r="K251" s="149">
        <f aca="true" t="shared" si="19" ref="K251:K259">I251*1.23</f>
        <v>0</v>
      </c>
    </row>
    <row r="252" spans="1:11" s="26" customFormat="1" ht="9.75" customHeight="1">
      <c r="A252" s="70">
        <v>3</v>
      </c>
      <c r="B252" s="95" t="s">
        <v>27</v>
      </c>
      <c r="C252" s="95" t="s">
        <v>24</v>
      </c>
      <c r="D252" s="150" t="s">
        <v>14</v>
      </c>
      <c r="E252" s="95">
        <v>1</v>
      </c>
      <c r="F252" s="104"/>
      <c r="G252" s="160">
        <v>0.23</v>
      </c>
      <c r="H252" s="104">
        <f t="shared" si="16"/>
        <v>0</v>
      </c>
      <c r="I252" s="104">
        <f t="shared" si="17"/>
        <v>0</v>
      </c>
      <c r="J252" s="149">
        <f t="shared" si="18"/>
        <v>0</v>
      </c>
      <c r="K252" s="149">
        <f t="shared" si="19"/>
        <v>0</v>
      </c>
    </row>
    <row r="253" spans="1:11" s="26" customFormat="1" ht="11.25" customHeight="1">
      <c r="A253" s="70">
        <v>4</v>
      </c>
      <c r="B253" s="95" t="s">
        <v>27</v>
      </c>
      <c r="C253" s="95" t="s">
        <v>24</v>
      </c>
      <c r="D253" s="148" t="s">
        <v>29</v>
      </c>
      <c r="E253" s="95">
        <v>51</v>
      </c>
      <c r="F253" s="149"/>
      <c r="G253" s="160">
        <v>0.23</v>
      </c>
      <c r="H253" s="104">
        <f t="shared" si="16"/>
        <v>0</v>
      </c>
      <c r="I253" s="104">
        <f t="shared" si="17"/>
        <v>0</v>
      </c>
      <c r="J253" s="149">
        <f t="shared" si="18"/>
        <v>0</v>
      </c>
      <c r="K253" s="149">
        <f t="shared" si="19"/>
        <v>0</v>
      </c>
    </row>
    <row r="254" spans="1:11" s="55" customFormat="1" ht="12" customHeight="1">
      <c r="A254" s="390">
        <v>5</v>
      </c>
      <c r="B254" s="327" t="s">
        <v>13</v>
      </c>
      <c r="C254" s="327" t="s">
        <v>28</v>
      </c>
      <c r="D254" s="377" t="s">
        <v>14</v>
      </c>
      <c r="E254" s="330">
        <v>1</v>
      </c>
      <c r="F254" s="328"/>
      <c r="G254" s="329">
        <v>0.23</v>
      </c>
      <c r="H254" s="328">
        <f t="shared" si="16"/>
        <v>0</v>
      </c>
      <c r="I254" s="328">
        <f t="shared" si="17"/>
        <v>0</v>
      </c>
      <c r="J254" s="388">
        <f t="shared" si="18"/>
        <v>0</v>
      </c>
      <c r="K254" s="388">
        <f t="shared" si="19"/>
        <v>0</v>
      </c>
    </row>
    <row r="255" spans="1:11" s="25" customFormat="1" ht="12" customHeight="1">
      <c r="A255" s="70">
        <v>6</v>
      </c>
      <c r="B255" s="215" t="s">
        <v>13</v>
      </c>
      <c r="C255" s="215" t="s">
        <v>28</v>
      </c>
      <c r="D255" s="216" t="s">
        <v>29</v>
      </c>
      <c r="E255" s="61">
        <v>51</v>
      </c>
      <c r="F255" s="104"/>
      <c r="G255" s="160">
        <v>0.23</v>
      </c>
      <c r="H255" s="104">
        <f t="shared" si="16"/>
        <v>0</v>
      </c>
      <c r="I255" s="104">
        <f t="shared" si="17"/>
        <v>0</v>
      </c>
      <c r="J255" s="149">
        <f t="shared" si="18"/>
        <v>0</v>
      </c>
      <c r="K255" s="149">
        <f t="shared" si="19"/>
        <v>0</v>
      </c>
    </row>
    <row r="256" spans="1:11" s="25" customFormat="1" ht="12" customHeight="1">
      <c r="A256" s="70">
        <v>7</v>
      </c>
      <c r="B256" s="215" t="s">
        <v>13</v>
      </c>
      <c r="C256" s="215" t="s">
        <v>24</v>
      </c>
      <c r="D256" s="217" t="s">
        <v>14</v>
      </c>
      <c r="E256" s="61">
        <v>1</v>
      </c>
      <c r="F256" s="104"/>
      <c r="G256" s="160">
        <v>0.23</v>
      </c>
      <c r="H256" s="104">
        <f t="shared" si="16"/>
        <v>0</v>
      </c>
      <c r="I256" s="104">
        <f t="shared" si="17"/>
        <v>0</v>
      </c>
      <c r="J256" s="149">
        <f t="shared" si="18"/>
        <v>0</v>
      </c>
      <c r="K256" s="149">
        <f t="shared" si="19"/>
        <v>0</v>
      </c>
    </row>
    <row r="257" spans="1:11" s="25" customFormat="1" ht="12" customHeight="1">
      <c r="A257" s="70">
        <v>8</v>
      </c>
      <c r="B257" s="215" t="s">
        <v>13</v>
      </c>
      <c r="C257" s="215" t="s">
        <v>24</v>
      </c>
      <c r="D257" s="216" t="s">
        <v>29</v>
      </c>
      <c r="E257" s="61">
        <v>51</v>
      </c>
      <c r="F257" s="203"/>
      <c r="G257" s="160">
        <v>0.23</v>
      </c>
      <c r="H257" s="104">
        <f t="shared" si="16"/>
        <v>0</v>
      </c>
      <c r="I257" s="104">
        <f t="shared" si="17"/>
        <v>0</v>
      </c>
      <c r="J257" s="149">
        <f t="shared" si="18"/>
        <v>0</v>
      </c>
      <c r="K257" s="149">
        <f t="shared" si="19"/>
        <v>0</v>
      </c>
    </row>
    <row r="258" spans="1:11" s="44" customFormat="1" ht="20.25" customHeight="1">
      <c r="A258" s="390">
        <v>9</v>
      </c>
      <c r="B258" s="391" t="s">
        <v>119</v>
      </c>
      <c r="C258" s="391" t="s">
        <v>28</v>
      </c>
      <c r="D258" s="392" t="s">
        <v>80</v>
      </c>
      <c r="E258" s="393">
        <v>1</v>
      </c>
      <c r="F258" s="394"/>
      <c r="G258" s="329">
        <v>0.23</v>
      </c>
      <c r="H258" s="328">
        <f t="shared" si="16"/>
        <v>0</v>
      </c>
      <c r="I258" s="328">
        <f t="shared" si="17"/>
        <v>0</v>
      </c>
      <c r="J258" s="388">
        <f t="shared" si="18"/>
        <v>0</v>
      </c>
      <c r="K258" s="388">
        <f t="shared" si="19"/>
        <v>0</v>
      </c>
    </row>
    <row r="259" spans="1:11" s="25" customFormat="1" ht="20.25" customHeight="1">
      <c r="A259" s="70">
        <v>10</v>
      </c>
      <c r="B259" s="215" t="s">
        <v>119</v>
      </c>
      <c r="C259" s="215" t="s">
        <v>24</v>
      </c>
      <c r="D259" s="216" t="s">
        <v>80</v>
      </c>
      <c r="E259" s="61">
        <v>1</v>
      </c>
      <c r="F259" s="203"/>
      <c r="G259" s="160">
        <v>0.23</v>
      </c>
      <c r="H259" s="104">
        <f t="shared" si="16"/>
        <v>0</v>
      </c>
      <c r="I259" s="104">
        <f t="shared" si="17"/>
        <v>0</v>
      </c>
      <c r="J259" s="149">
        <f t="shared" si="18"/>
        <v>0</v>
      </c>
      <c r="K259" s="149">
        <f t="shared" si="19"/>
        <v>0</v>
      </c>
    </row>
    <row r="260" spans="1:11" s="214" customFormat="1" ht="12" customHeight="1">
      <c r="A260" s="410" t="s">
        <v>111</v>
      </c>
      <c r="B260" s="442"/>
      <c r="C260" s="442"/>
      <c r="D260" s="442"/>
      <c r="E260" s="442"/>
      <c r="F260" s="228"/>
      <c r="G260" s="213"/>
      <c r="H260" s="42" t="s">
        <v>48</v>
      </c>
      <c r="I260" s="228">
        <f>SUM(I250:I259)</f>
        <v>0</v>
      </c>
      <c r="J260" s="228">
        <f>SUM(J250:J259)</f>
        <v>0</v>
      </c>
      <c r="K260" s="228">
        <f>SUM(K250:K259)</f>
        <v>0</v>
      </c>
    </row>
    <row r="261" spans="1:11" ht="12" customHeight="1">
      <c r="A261" s="38"/>
      <c r="B261" s="38"/>
      <c r="C261" s="5"/>
      <c r="D261" s="5"/>
      <c r="E261" s="38"/>
      <c r="F261" s="39"/>
      <c r="G261" s="40"/>
      <c r="H261" s="37"/>
      <c r="I261" s="37"/>
      <c r="K261" s="9"/>
    </row>
    <row r="262" spans="1:12" s="88" customFormat="1" ht="22.5" customHeight="1">
      <c r="A262" s="444" t="s">
        <v>51</v>
      </c>
      <c r="B262" s="445"/>
      <c r="C262" s="445"/>
      <c r="D262" s="445"/>
      <c r="E262" s="445"/>
      <c r="F262" s="445"/>
      <c r="G262" s="445"/>
      <c r="H262" s="445"/>
      <c r="I262" s="416"/>
      <c r="J262" s="416"/>
      <c r="K262" s="416"/>
      <c r="L262" s="417"/>
    </row>
    <row r="263" spans="1:12" ht="28.5" customHeight="1">
      <c r="A263" s="385" t="s">
        <v>0</v>
      </c>
      <c r="B263" s="432" t="s">
        <v>30</v>
      </c>
      <c r="C263" s="432"/>
      <c r="D263" s="432"/>
      <c r="E263" s="382" t="s">
        <v>34</v>
      </c>
      <c r="F263" s="384" t="s">
        <v>192</v>
      </c>
      <c r="G263" s="382" t="s">
        <v>25</v>
      </c>
      <c r="H263" s="382" t="s">
        <v>6</v>
      </c>
      <c r="I263" s="382" t="s">
        <v>26</v>
      </c>
      <c r="J263" s="383" t="s">
        <v>165</v>
      </c>
      <c r="K263" s="383" t="s">
        <v>6</v>
      </c>
      <c r="L263" s="383" t="s">
        <v>166</v>
      </c>
    </row>
    <row r="264" spans="1:12" s="55" customFormat="1" ht="11.25">
      <c r="A264" s="263">
        <v>1</v>
      </c>
      <c r="B264" s="426" t="s">
        <v>31</v>
      </c>
      <c r="C264" s="426"/>
      <c r="D264" s="426"/>
      <c r="E264" s="327" t="s">
        <v>35</v>
      </c>
      <c r="F264" s="395">
        <v>1</v>
      </c>
      <c r="G264" s="396"/>
      <c r="H264" s="329">
        <v>0.23</v>
      </c>
      <c r="I264" s="332">
        <f>G264*H264+G264</f>
        <v>0</v>
      </c>
      <c r="J264" s="332">
        <f>F264*G264</f>
        <v>0</v>
      </c>
      <c r="K264" s="332">
        <f>J264*H264</f>
        <v>0</v>
      </c>
      <c r="L264" s="332">
        <f>J264*1.23</f>
        <v>0</v>
      </c>
    </row>
    <row r="265" spans="1:12" s="55" customFormat="1" ht="11.25">
      <c r="A265" s="50">
        <v>2</v>
      </c>
      <c r="B265" s="443" t="s">
        <v>31</v>
      </c>
      <c r="C265" s="443"/>
      <c r="D265" s="443"/>
      <c r="E265" s="50" t="s">
        <v>36</v>
      </c>
      <c r="F265" s="238">
        <v>61</v>
      </c>
      <c r="G265" s="99"/>
      <c r="H265" s="160">
        <v>0.23</v>
      </c>
      <c r="I265" s="182">
        <f aca="true" t="shared" si="20" ref="I265:I272">G265*H265+G265</f>
        <v>0</v>
      </c>
      <c r="J265" s="182">
        <f aca="true" t="shared" si="21" ref="J265:J272">F265*G265</f>
        <v>0</v>
      </c>
      <c r="K265" s="182">
        <f aca="true" t="shared" si="22" ref="K265:K272">J265*H265</f>
        <v>0</v>
      </c>
      <c r="L265" s="182">
        <f aca="true" t="shared" si="23" ref="L265:L272">J265*1.23</f>
        <v>0</v>
      </c>
    </row>
    <row r="266" spans="1:12" s="55" customFormat="1" ht="11.25">
      <c r="A266" s="50">
        <v>3</v>
      </c>
      <c r="B266" s="443" t="s">
        <v>31</v>
      </c>
      <c r="C266" s="443"/>
      <c r="D266" s="443"/>
      <c r="E266" s="50" t="s">
        <v>37</v>
      </c>
      <c r="F266" s="238" t="s">
        <v>194</v>
      </c>
      <c r="G266" s="99"/>
      <c r="H266" s="160">
        <v>0.23</v>
      </c>
      <c r="I266" s="182">
        <f t="shared" si="20"/>
        <v>0</v>
      </c>
      <c r="J266" s="182">
        <f t="shared" si="21"/>
        <v>0</v>
      </c>
      <c r="K266" s="182">
        <f t="shared" si="22"/>
        <v>0</v>
      </c>
      <c r="L266" s="182">
        <f t="shared" si="23"/>
        <v>0</v>
      </c>
    </row>
    <row r="267" spans="1:12" s="55" customFormat="1" ht="11.25">
      <c r="A267" s="327">
        <v>4</v>
      </c>
      <c r="B267" s="426" t="s">
        <v>32</v>
      </c>
      <c r="C267" s="426"/>
      <c r="D267" s="426"/>
      <c r="E267" s="327" t="s">
        <v>12</v>
      </c>
      <c r="F267" s="395" t="s">
        <v>195</v>
      </c>
      <c r="G267" s="396"/>
      <c r="H267" s="329">
        <v>0.23</v>
      </c>
      <c r="I267" s="332">
        <f t="shared" si="20"/>
        <v>0</v>
      </c>
      <c r="J267" s="332">
        <f t="shared" si="21"/>
        <v>0</v>
      </c>
      <c r="K267" s="332">
        <f t="shared" si="22"/>
        <v>0</v>
      </c>
      <c r="L267" s="332">
        <f t="shared" si="23"/>
        <v>0</v>
      </c>
    </row>
    <row r="268" spans="1:12" s="55" customFormat="1" ht="11.25">
      <c r="A268" s="50">
        <v>5</v>
      </c>
      <c r="B268" s="443" t="s">
        <v>32</v>
      </c>
      <c r="C268" s="443"/>
      <c r="D268" s="443"/>
      <c r="E268" s="50" t="s">
        <v>38</v>
      </c>
      <c r="F268" s="238" t="s">
        <v>196</v>
      </c>
      <c r="G268" s="99"/>
      <c r="H268" s="160">
        <v>0.23</v>
      </c>
      <c r="I268" s="182">
        <f t="shared" si="20"/>
        <v>0</v>
      </c>
      <c r="J268" s="182">
        <f t="shared" si="21"/>
        <v>0</v>
      </c>
      <c r="K268" s="182">
        <f t="shared" si="22"/>
        <v>0</v>
      </c>
      <c r="L268" s="182">
        <f t="shared" si="23"/>
        <v>0</v>
      </c>
    </row>
    <row r="269" spans="1:12" s="55" customFormat="1" ht="9.75" customHeight="1">
      <c r="A269" s="330">
        <v>6</v>
      </c>
      <c r="B269" s="418" t="s">
        <v>33</v>
      </c>
      <c r="C269" s="419"/>
      <c r="D269" s="420"/>
      <c r="E269" s="327" t="s">
        <v>132</v>
      </c>
      <c r="F269" s="395" t="s">
        <v>195</v>
      </c>
      <c r="G269" s="396"/>
      <c r="H269" s="329">
        <v>0.23</v>
      </c>
      <c r="I269" s="332">
        <f t="shared" si="20"/>
        <v>0</v>
      </c>
      <c r="J269" s="332">
        <f t="shared" si="21"/>
        <v>0</v>
      </c>
      <c r="K269" s="332">
        <f t="shared" si="22"/>
        <v>0</v>
      </c>
      <c r="L269" s="332">
        <f t="shared" si="23"/>
        <v>0</v>
      </c>
    </row>
    <row r="270" spans="1:12" s="55" customFormat="1" ht="11.25">
      <c r="A270" s="327">
        <v>7</v>
      </c>
      <c r="B270" s="426" t="s">
        <v>84</v>
      </c>
      <c r="C270" s="426"/>
      <c r="D270" s="426"/>
      <c r="E270" s="397" t="s">
        <v>133</v>
      </c>
      <c r="F270" s="395" t="s">
        <v>197</v>
      </c>
      <c r="G270" s="396"/>
      <c r="H270" s="329">
        <v>0.23</v>
      </c>
      <c r="I270" s="332">
        <f t="shared" si="20"/>
        <v>0</v>
      </c>
      <c r="J270" s="332">
        <f t="shared" si="21"/>
        <v>0</v>
      </c>
      <c r="K270" s="332">
        <f t="shared" si="22"/>
        <v>0</v>
      </c>
      <c r="L270" s="332">
        <f t="shared" si="23"/>
        <v>0</v>
      </c>
    </row>
    <row r="271" spans="1:12" s="55" customFormat="1" ht="11.25">
      <c r="A271" s="330">
        <v>8</v>
      </c>
      <c r="B271" s="426" t="s">
        <v>85</v>
      </c>
      <c r="C271" s="426"/>
      <c r="D271" s="426"/>
      <c r="E271" s="397" t="s">
        <v>134</v>
      </c>
      <c r="F271" s="395" t="s">
        <v>198</v>
      </c>
      <c r="G271" s="396"/>
      <c r="H271" s="329">
        <v>0.23</v>
      </c>
      <c r="I271" s="332">
        <f t="shared" si="20"/>
        <v>0</v>
      </c>
      <c r="J271" s="332">
        <f t="shared" si="21"/>
        <v>0</v>
      </c>
      <c r="K271" s="332">
        <f t="shared" si="22"/>
        <v>0</v>
      </c>
      <c r="L271" s="332">
        <f t="shared" si="23"/>
        <v>0</v>
      </c>
    </row>
    <row r="272" spans="1:12" s="55" customFormat="1" ht="11.25">
      <c r="A272" s="50">
        <v>9</v>
      </c>
      <c r="B272" s="413" t="s">
        <v>85</v>
      </c>
      <c r="C272" s="413"/>
      <c r="D272" s="413"/>
      <c r="E272" s="60" t="s">
        <v>86</v>
      </c>
      <c r="F272" s="398" t="s">
        <v>199</v>
      </c>
      <c r="G272" s="99"/>
      <c r="H272" s="160">
        <v>0.23</v>
      </c>
      <c r="I272" s="182">
        <f t="shared" si="20"/>
        <v>0</v>
      </c>
      <c r="J272" s="182">
        <f t="shared" si="21"/>
        <v>0</v>
      </c>
      <c r="K272" s="182">
        <f t="shared" si="22"/>
        <v>0</v>
      </c>
      <c r="L272" s="182">
        <f t="shared" si="23"/>
        <v>0</v>
      </c>
    </row>
    <row r="273" spans="1:12" s="57" customFormat="1" ht="11.25" customHeight="1">
      <c r="A273" s="440" t="s">
        <v>49</v>
      </c>
      <c r="B273" s="441"/>
      <c r="C273" s="441"/>
      <c r="D273" s="441"/>
      <c r="E273" s="53" t="s">
        <v>48</v>
      </c>
      <c r="F273" s="53" t="s">
        <v>48</v>
      </c>
      <c r="G273" s="236"/>
      <c r="H273" s="235" t="s">
        <v>48</v>
      </c>
      <c r="I273" s="236">
        <f>SUM(I264:I272)</f>
        <v>0</v>
      </c>
      <c r="J273" s="236">
        <f>SUM(J264:J272)</f>
        <v>0</v>
      </c>
      <c r="K273" s="236">
        <f>SUM(K264:K272)</f>
        <v>0</v>
      </c>
      <c r="L273" s="236">
        <f>SUM(L264:L272)</f>
        <v>0</v>
      </c>
    </row>
    <row r="274" spans="6:7" ht="13.5" customHeight="1">
      <c r="F274" s="9"/>
      <c r="G274" s="9"/>
    </row>
    <row r="275" spans="1:11" s="89" customFormat="1" ht="22.5" customHeight="1">
      <c r="A275" s="405" t="s">
        <v>130</v>
      </c>
      <c r="B275" s="405"/>
      <c r="C275" s="405"/>
      <c r="D275" s="405"/>
      <c r="E275" s="405"/>
      <c r="F275" s="405"/>
      <c r="G275" s="406"/>
      <c r="H275" s="407"/>
      <c r="I275" s="407"/>
      <c r="J275" s="407"/>
      <c r="K275" s="407"/>
    </row>
    <row r="276" spans="1:11" s="43" customFormat="1" ht="23.25" customHeight="1">
      <c r="A276" s="382" t="s">
        <v>0</v>
      </c>
      <c r="B276" s="432" t="s">
        <v>1</v>
      </c>
      <c r="C276" s="432"/>
      <c r="D276" s="382" t="s">
        <v>144</v>
      </c>
      <c r="E276" s="384" t="s">
        <v>192</v>
      </c>
      <c r="F276" s="382" t="s">
        <v>25</v>
      </c>
      <c r="G276" s="382" t="s">
        <v>6</v>
      </c>
      <c r="H276" s="382" t="s">
        <v>26</v>
      </c>
      <c r="I276" s="383" t="s">
        <v>165</v>
      </c>
      <c r="J276" s="383" t="s">
        <v>6</v>
      </c>
      <c r="K276" s="383" t="s">
        <v>166</v>
      </c>
    </row>
    <row r="277" spans="1:11" s="44" customFormat="1" ht="11.25">
      <c r="A277" s="199">
        <v>1</v>
      </c>
      <c r="B277" s="436" t="s">
        <v>39</v>
      </c>
      <c r="C277" s="436"/>
      <c r="D277" s="207">
        <v>1</v>
      </c>
      <c r="E277" s="199">
        <v>15</v>
      </c>
      <c r="F277" s="23"/>
      <c r="G277" s="212">
        <v>0.23</v>
      </c>
      <c r="H277" s="23">
        <f>F277*G277+F277</f>
        <v>0</v>
      </c>
      <c r="I277" s="23">
        <f>E277*F277</f>
        <v>0</v>
      </c>
      <c r="J277" s="23">
        <f>I277*G277</f>
        <v>0</v>
      </c>
      <c r="K277" s="23">
        <f>I277*1.23</f>
        <v>0</v>
      </c>
    </row>
    <row r="278" spans="1:11" s="44" customFormat="1" ht="11.25">
      <c r="A278" s="199">
        <v>2</v>
      </c>
      <c r="B278" s="436" t="s">
        <v>15</v>
      </c>
      <c r="C278" s="436"/>
      <c r="D278" s="207">
        <v>1</v>
      </c>
      <c r="E278" s="199">
        <v>50</v>
      </c>
      <c r="F278" s="23"/>
      <c r="G278" s="212">
        <v>0.23</v>
      </c>
      <c r="H278" s="23">
        <f>F278*G278+F278</f>
        <v>0</v>
      </c>
      <c r="I278" s="23">
        <f>E278*F278</f>
        <v>0</v>
      </c>
      <c r="J278" s="23">
        <f>I278*G278</f>
        <v>0</v>
      </c>
      <c r="K278" s="23">
        <f>I278*1.23</f>
        <v>0</v>
      </c>
    </row>
    <row r="279" spans="1:11" s="44" customFormat="1" ht="11.25">
      <c r="A279" s="199">
        <v>3</v>
      </c>
      <c r="B279" s="436" t="s">
        <v>40</v>
      </c>
      <c r="C279" s="436"/>
      <c r="D279" s="207">
        <v>1</v>
      </c>
      <c r="E279" s="199">
        <v>25</v>
      </c>
      <c r="F279" s="23"/>
      <c r="G279" s="212">
        <v>0.23</v>
      </c>
      <c r="H279" s="23">
        <f>F279*G279+F279</f>
        <v>0</v>
      </c>
      <c r="I279" s="23">
        <f>E279*F279</f>
        <v>0</v>
      </c>
      <c r="J279" s="23">
        <f>I279*G279</f>
        <v>0</v>
      </c>
      <c r="K279" s="23">
        <f>I279*1.23</f>
        <v>0</v>
      </c>
    </row>
    <row r="280" spans="1:11" s="44" customFormat="1" ht="11.25">
      <c r="A280" s="199">
        <v>4</v>
      </c>
      <c r="B280" s="436" t="s">
        <v>41</v>
      </c>
      <c r="C280" s="436"/>
      <c r="D280" s="207">
        <v>1</v>
      </c>
      <c r="E280" s="199">
        <v>25</v>
      </c>
      <c r="F280" s="23"/>
      <c r="G280" s="212">
        <v>0.23</v>
      </c>
      <c r="H280" s="23">
        <f>F280*G280+F280</f>
        <v>0</v>
      </c>
      <c r="I280" s="23">
        <f>E280*F280</f>
        <v>0</v>
      </c>
      <c r="J280" s="23">
        <f>I280*G280</f>
        <v>0</v>
      </c>
      <c r="K280" s="23">
        <f>I280*1.23</f>
        <v>0</v>
      </c>
    </row>
    <row r="281" spans="1:14" s="210" customFormat="1" ht="11.25">
      <c r="A281" s="434" t="s">
        <v>111</v>
      </c>
      <c r="B281" s="435"/>
      <c r="C281" s="435"/>
      <c r="D281" s="208" t="s">
        <v>48</v>
      </c>
      <c r="E281" s="208" t="s">
        <v>48</v>
      </c>
      <c r="F281" s="209"/>
      <c r="G281" s="208" t="s">
        <v>48</v>
      </c>
      <c r="H281" s="234">
        <f>SUM(H277:H280)</f>
        <v>0</v>
      </c>
      <c r="I281" s="234">
        <f>SUM(I277:I280)</f>
        <v>0</v>
      </c>
      <c r="J281" s="234">
        <f>SUM(J277:J280)</f>
        <v>0</v>
      </c>
      <c r="K281" s="234">
        <f>SUM(K277:K280)</f>
        <v>0</v>
      </c>
      <c r="N281" s="211"/>
    </row>
    <row r="282" spans="5:14" ht="12">
      <c r="E282" s="9"/>
      <c r="N282" s="4"/>
    </row>
    <row r="283" spans="1:14" s="89" customFormat="1" ht="22.5" customHeight="1">
      <c r="A283" s="427" t="s">
        <v>102</v>
      </c>
      <c r="B283" s="428"/>
      <c r="C283" s="428"/>
      <c r="D283" s="428"/>
      <c r="E283" s="428"/>
      <c r="F283" s="428"/>
      <c r="G283" s="428"/>
      <c r="H283" s="429"/>
      <c r="I283" s="429"/>
      <c r="J283" s="429"/>
      <c r="K283" s="430"/>
      <c r="N283" s="90"/>
    </row>
    <row r="284" spans="1:11" s="206" customFormat="1" ht="24">
      <c r="A284" s="382" t="s">
        <v>0</v>
      </c>
      <c r="B284" s="432" t="s">
        <v>42</v>
      </c>
      <c r="C284" s="432"/>
      <c r="D284" s="382" t="s">
        <v>4</v>
      </c>
      <c r="E284" s="384" t="s">
        <v>192</v>
      </c>
      <c r="F284" s="382" t="s">
        <v>25</v>
      </c>
      <c r="G284" s="382" t="s">
        <v>6</v>
      </c>
      <c r="H284" s="382" t="s">
        <v>26</v>
      </c>
      <c r="I284" s="383" t="s">
        <v>165</v>
      </c>
      <c r="J284" s="383" t="s">
        <v>6</v>
      </c>
      <c r="K284" s="383" t="s">
        <v>166</v>
      </c>
    </row>
    <row r="285" spans="1:11" s="44" customFormat="1" ht="11.25">
      <c r="A285" s="199">
        <v>1</v>
      </c>
      <c r="B285" s="431" t="s">
        <v>52</v>
      </c>
      <c r="C285" s="431"/>
      <c r="D285" s="207">
        <v>1</v>
      </c>
      <c r="E285" s="239">
        <v>1</v>
      </c>
      <c r="F285" s="23"/>
      <c r="G285" s="212">
        <v>0.23</v>
      </c>
      <c r="H285" s="23">
        <f>F285*G285+F285</f>
        <v>0</v>
      </c>
      <c r="I285" s="23">
        <f>E285*F285</f>
        <v>0</v>
      </c>
      <c r="J285" s="23">
        <f>I285*G285</f>
        <v>0</v>
      </c>
      <c r="K285" s="23">
        <f>I285*1.23</f>
        <v>0</v>
      </c>
    </row>
    <row r="286" spans="1:11" s="44" customFormat="1" ht="11.25">
      <c r="A286" s="199">
        <v>2</v>
      </c>
      <c r="B286" s="431" t="s">
        <v>53</v>
      </c>
      <c r="C286" s="431"/>
      <c r="D286" s="207">
        <v>1</v>
      </c>
      <c r="E286" s="239">
        <v>1</v>
      </c>
      <c r="F286" s="23"/>
      <c r="G286" s="212">
        <v>0.23</v>
      </c>
      <c r="H286" s="23">
        <f>F286*G286+F286</f>
        <v>0</v>
      </c>
      <c r="I286" s="23">
        <f>E286*F286</f>
        <v>0</v>
      </c>
      <c r="J286" s="23">
        <f>I286*G286</f>
        <v>0</v>
      </c>
      <c r="K286" s="23">
        <f>I286*1.23</f>
        <v>0</v>
      </c>
    </row>
    <row r="287" spans="1:14" s="44" customFormat="1" ht="11.25">
      <c r="A287" s="199">
        <v>3</v>
      </c>
      <c r="B287" s="431" t="s">
        <v>54</v>
      </c>
      <c r="C287" s="431"/>
      <c r="D287" s="207">
        <v>1</v>
      </c>
      <c r="E287" s="239">
        <v>1</v>
      </c>
      <c r="F287" s="23"/>
      <c r="G287" s="212">
        <v>0.23</v>
      </c>
      <c r="H287" s="23">
        <f>F287*G287+F287</f>
        <v>0</v>
      </c>
      <c r="I287" s="23">
        <f>E287*F287</f>
        <v>0</v>
      </c>
      <c r="J287" s="23">
        <f>I287*G287</f>
        <v>0</v>
      </c>
      <c r="K287" s="23">
        <f>I287*1.23</f>
        <v>0</v>
      </c>
      <c r="N287" s="45"/>
    </row>
    <row r="288" spans="1:14" s="44" customFormat="1" ht="11.25">
      <c r="A288" s="199">
        <v>4</v>
      </c>
      <c r="B288" s="431" t="s">
        <v>55</v>
      </c>
      <c r="C288" s="431"/>
      <c r="D288" s="207">
        <v>1</v>
      </c>
      <c r="E288" s="239">
        <v>1</v>
      </c>
      <c r="F288" s="23"/>
      <c r="G288" s="212">
        <v>0.23</v>
      </c>
      <c r="H288" s="23">
        <f>F288*G288+F288</f>
        <v>0</v>
      </c>
      <c r="I288" s="23">
        <f>E288*F288</f>
        <v>0</v>
      </c>
      <c r="J288" s="23">
        <f>I288*G288</f>
        <v>0</v>
      </c>
      <c r="K288" s="23">
        <f>I288*1.23</f>
        <v>0</v>
      </c>
      <c r="N288" s="45"/>
    </row>
    <row r="289" spans="1:14" s="210" customFormat="1" ht="10.5" customHeight="1">
      <c r="A289" s="434" t="s">
        <v>111</v>
      </c>
      <c r="B289" s="435"/>
      <c r="C289" s="435"/>
      <c r="D289" s="208" t="s">
        <v>48</v>
      </c>
      <c r="E289" s="208" t="s">
        <v>48</v>
      </c>
      <c r="F289" s="228"/>
      <c r="G289" s="208" t="s">
        <v>48</v>
      </c>
      <c r="H289" s="234">
        <f>SUM(H285:H288)</f>
        <v>0</v>
      </c>
      <c r="I289" s="234">
        <f>SUM(I285:I288)</f>
        <v>0</v>
      </c>
      <c r="J289" s="234">
        <f>SUM(J285:J288)</f>
        <v>0</v>
      </c>
      <c r="K289" s="234">
        <f>I289*1.23</f>
        <v>0</v>
      </c>
      <c r="N289" s="211"/>
    </row>
    <row r="290" spans="5:14" ht="12">
      <c r="E290" s="9"/>
      <c r="N290" s="5"/>
    </row>
    <row r="291" spans="1:14" s="89" customFormat="1" ht="22.5" customHeight="1">
      <c r="A291" s="405" t="s">
        <v>131</v>
      </c>
      <c r="B291" s="405"/>
      <c r="C291" s="405"/>
      <c r="D291" s="405"/>
      <c r="E291" s="405"/>
      <c r="F291" s="405"/>
      <c r="G291" s="405"/>
      <c r="H291" s="405"/>
      <c r="I291" s="407"/>
      <c r="J291" s="407"/>
      <c r="K291" s="407"/>
      <c r="L291" s="407"/>
      <c r="N291" s="86"/>
    </row>
    <row r="292" spans="1:14" s="205" customFormat="1" ht="24">
      <c r="A292" s="382" t="s">
        <v>0</v>
      </c>
      <c r="B292" s="382" t="s">
        <v>1</v>
      </c>
      <c r="C292" s="432" t="s">
        <v>3</v>
      </c>
      <c r="D292" s="432"/>
      <c r="E292" s="382" t="s">
        <v>4</v>
      </c>
      <c r="F292" s="383" t="s">
        <v>193</v>
      </c>
      <c r="G292" s="382" t="s">
        <v>25</v>
      </c>
      <c r="H292" s="382" t="s">
        <v>6</v>
      </c>
      <c r="I292" s="382" t="s">
        <v>26</v>
      </c>
      <c r="J292" s="383" t="s">
        <v>165</v>
      </c>
      <c r="K292" s="383" t="s">
        <v>6</v>
      </c>
      <c r="L292" s="383" t="s">
        <v>166</v>
      </c>
      <c r="N292" s="131"/>
    </row>
    <row r="293" spans="1:14" s="44" customFormat="1" ht="11.25">
      <c r="A293" s="327">
        <v>1</v>
      </c>
      <c r="B293" s="327" t="s">
        <v>43</v>
      </c>
      <c r="C293" s="426" t="s">
        <v>47</v>
      </c>
      <c r="D293" s="426"/>
      <c r="E293" s="397" t="s">
        <v>195</v>
      </c>
      <c r="F293" s="395" t="s">
        <v>200</v>
      </c>
      <c r="G293" s="328"/>
      <c r="H293" s="329">
        <v>0.23</v>
      </c>
      <c r="I293" s="386">
        <f>G293*H293+G293</f>
        <v>0</v>
      </c>
      <c r="J293" s="386">
        <f>F293*G293</f>
        <v>0</v>
      </c>
      <c r="K293" s="386">
        <f>J293*H293</f>
        <v>0</v>
      </c>
      <c r="L293" s="386">
        <f>J293*1.23</f>
        <v>0</v>
      </c>
      <c r="N293" s="45"/>
    </row>
    <row r="294" spans="1:12" s="44" customFormat="1" ht="12.75" customHeight="1">
      <c r="A294" s="327">
        <v>4</v>
      </c>
      <c r="B294" s="327" t="s">
        <v>44</v>
      </c>
      <c r="C294" s="426" t="s">
        <v>47</v>
      </c>
      <c r="D294" s="426"/>
      <c r="E294" s="397" t="s">
        <v>195</v>
      </c>
      <c r="F294" s="395" t="s">
        <v>200</v>
      </c>
      <c r="G294" s="328"/>
      <c r="H294" s="329">
        <v>0.23</v>
      </c>
      <c r="I294" s="386">
        <f aca="true" t="shared" si="24" ref="I294:I304">G294*H294+G294</f>
        <v>0</v>
      </c>
      <c r="J294" s="386">
        <f aca="true" t="shared" si="25" ref="J294:J304">F294*G294</f>
        <v>0</v>
      </c>
      <c r="K294" s="386">
        <f aca="true" t="shared" si="26" ref="K294:K304">J294*H294</f>
        <v>0</v>
      </c>
      <c r="L294" s="386">
        <f aca="true" t="shared" si="27" ref="L294:L304">J294*1.23</f>
        <v>0</v>
      </c>
    </row>
    <row r="295" spans="1:12" s="44" customFormat="1" ht="12" customHeight="1">
      <c r="A295" s="327">
        <v>7</v>
      </c>
      <c r="B295" s="327" t="s">
        <v>23</v>
      </c>
      <c r="C295" s="426" t="s">
        <v>47</v>
      </c>
      <c r="D295" s="426"/>
      <c r="E295" s="397" t="s">
        <v>195</v>
      </c>
      <c r="F295" s="395" t="s">
        <v>200</v>
      </c>
      <c r="G295" s="328"/>
      <c r="H295" s="329">
        <v>0.23</v>
      </c>
      <c r="I295" s="386">
        <f t="shared" si="24"/>
        <v>0</v>
      </c>
      <c r="J295" s="386">
        <f t="shared" si="25"/>
        <v>0</v>
      </c>
      <c r="K295" s="386">
        <f t="shared" si="26"/>
        <v>0</v>
      </c>
      <c r="L295" s="386">
        <f t="shared" si="27"/>
        <v>0</v>
      </c>
    </row>
    <row r="296" spans="1:12" s="44" customFormat="1" ht="12" customHeight="1">
      <c r="A296" s="327">
        <v>10</v>
      </c>
      <c r="B296" s="327" t="s">
        <v>45</v>
      </c>
      <c r="C296" s="426" t="s">
        <v>47</v>
      </c>
      <c r="D296" s="426"/>
      <c r="E296" s="397" t="s">
        <v>195</v>
      </c>
      <c r="F296" s="395" t="s">
        <v>202</v>
      </c>
      <c r="G296" s="328"/>
      <c r="H296" s="329">
        <v>0.23</v>
      </c>
      <c r="I296" s="386">
        <f t="shared" si="24"/>
        <v>0</v>
      </c>
      <c r="J296" s="386">
        <f>F296*G296</f>
        <v>0</v>
      </c>
      <c r="K296" s="386">
        <f t="shared" si="26"/>
        <v>0</v>
      </c>
      <c r="L296" s="386">
        <f t="shared" si="27"/>
        <v>0</v>
      </c>
    </row>
    <row r="297" spans="1:12" s="44" customFormat="1" ht="12" customHeight="1">
      <c r="A297" s="327">
        <v>13</v>
      </c>
      <c r="B297" s="327" t="s">
        <v>21</v>
      </c>
      <c r="C297" s="426" t="s">
        <v>47</v>
      </c>
      <c r="D297" s="426"/>
      <c r="E297" s="397" t="s">
        <v>195</v>
      </c>
      <c r="F297" s="395" t="s">
        <v>203</v>
      </c>
      <c r="G297" s="328"/>
      <c r="H297" s="329">
        <v>0.23</v>
      </c>
      <c r="I297" s="386">
        <f t="shared" si="24"/>
        <v>0</v>
      </c>
      <c r="J297" s="386">
        <f t="shared" si="25"/>
        <v>0</v>
      </c>
      <c r="K297" s="386">
        <f t="shared" si="26"/>
        <v>0</v>
      </c>
      <c r="L297" s="386">
        <f t="shared" si="27"/>
        <v>0</v>
      </c>
    </row>
    <row r="298" spans="1:12" s="44" customFormat="1" ht="12" customHeight="1">
      <c r="A298" s="327">
        <v>16</v>
      </c>
      <c r="B298" s="327" t="s">
        <v>46</v>
      </c>
      <c r="C298" s="426" t="s">
        <v>47</v>
      </c>
      <c r="D298" s="426"/>
      <c r="E298" s="397" t="s">
        <v>195</v>
      </c>
      <c r="F298" s="395" t="s">
        <v>204</v>
      </c>
      <c r="G298" s="328"/>
      <c r="H298" s="329">
        <v>0.23</v>
      </c>
      <c r="I298" s="386">
        <f t="shared" si="24"/>
        <v>0</v>
      </c>
      <c r="J298" s="386">
        <f t="shared" si="25"/>
        <v>0</v>
      </c>
      <c r="K298" s="386">
        <f t="shared" si="26"/>
        <v>0</v>
      </c>
      <c r="L298" s="386">
        <f t="shared" si="27"/>
        <v>0</v>
      </c>
    </row>
    <row r="299" spans="1:14" s="44" customFormat="1" ht="11.25">
      <c r="A299" s="327">
        <v>19</v>
      </c>
      <c r="B299" s="327" t="s">
        <v>43</v>
      </c>
      <c r="C299" s="426" t="s">
        <v>135</v>
      </c>
      <c r="D299" s="426"/>
      <c r="E299" s="397" t="s">
        <v>195</v>
      </c>
      <c r="F299" s="395" t="s">
        <v>201</v>
      </c>
      <c r="G299" s="328"/>
      <c r="H299" s="329">
        <v>0.23</v>
      </c>
      <c r="I299" s="386">
        <f t="shared" si="24"/>
        <v>0</v>
      </c>
      <c r="J299" s="386">
        <f t="shared" si="25"/>
        <v>0</v>
      </c>
      <c r="K299" s="386">
        <f t="shared" si="26"/>
        <v>0</v>
      </c>
      <c r="L299" s="386">
        <f t="shared" si="27"/>
        <v>0</v>
      </c>
      <c r="N299" s="45"/>
    </row>
    <row r="300" spans="1:12" s="44" customFormat="1" ht="12.75" customHeight="1">
      <c r="A300" s="327">
        <v>20</v>
      </c>
      <c r="B300" s="327" t="s">
        <v>44</v>
      </c>
      <c r="C300" s="426" t="s">
        <v>135</v>
      </c>
      <c r="D300" s="426"/>
      <c r="E300" s="397" t="s">
        <v>195</v>
      </c>
      <c r="F300" s="395" t="s">
        <v>201</v>
      </c>
      <c r="G300" s="328"/>
      <c r="H300" s="329">
        <v>0.23</v>
      </c>
      <c r="I300" s="386">
        <f t="shared" si="24"/>
        <v>0</v>
      </c>
      <c r="J300" s="386">
        <f t="shared" si="25"/>
        <v>0</v>
      </c>
      <c r="K300" s="386">
        <f t="shared" si="26"/>
        <v>0</v>
      </c>
      <c r="L300" s="386">
        <f t="shared" si="27"/>
        <v>0</v>
      </c>
    </row>
    <row r="301" spans="1:12" s="44" customFormat="1" ht="12" customHeight="1">
      <c r="A301" s="330">
        <v>21</v>
      </c>
      <c r="B301" s="327" t="s">
        <v>23</v>
      </c>
      <c r="C301" s="426" t="s">
        <v>135</v>
      </c>
      <c r="D301" s="426"/>
      <c r="E301" s="397" t="s">
        <v>195</v>
      </c>
      <c r="F301" s="395" t="s">
        <v>201</v>
      </c>
      <c r="G301" s="328"/>
      <c r="H301" s="329">
        <v>0.23</v>
      </c>
      <c r="I301" s="386">
        <f t="shared" si="24"/>
        <v>0</v>
      </c>
      <c r="J301" s="386">
        <f t="shared" si="25"/>
        <v>0</v>
      </c>
      <c r="K301" s="386">
        <f t="shared" si="26"/>
        <v>0</v>
      </c>
      <c r="L301" s="386">
        <f t="shared" si="27"/>
        <v>0</v>
      </c>
    </row>
    <row r="302" spans="1:12" s="44" customFormat="1" ht="12" customHeight="1">
      <c r="A302" s="327">
        <v>22</v>
      </c>
      <c r="B302" s="327" t="s">
        <v>45</v>
      </c>
      <c r="C302" s="426" t="s">
        <v>135</v>
      </c>
      <c r="D302" s="426"/>
      <c r="E302" s="397" t="s">
        <v>195</v>
      </c>
      <c r="F302" s="395" t="s">
        <v>201</v>
      </c>
      <c r="G302" s="328"/>
      <c r="H302" s="329">
        <v>0.23</v>
      </c>
      <c r="I302" s="386">
        <f t="shared" si="24"/>
        <v>0</v>
      </c>
      <c r="J302" s="386">
        <f t="shared" si="25"/>
        <v>0</v>
      </c>
      <c r="K302" s="386">
        <f t="shared" si="26"/>
        <v>0</v>
      </c>
      <c r="L302" s="386">
        <f t="shared" si="27"/>
        <v>0</v>
      </c>
    </row>
    <row r="303" spans="1:12" s="44" customFormat="1" ht="12" customHeight="1">
      <c r="A303" s="327">
        <v>23</v>
      </c>
      <c r="B303" s="327" t="s">
        <v>21</v>
      </c>
      <c r="C303" s="426" t="s">
        <v>135</v>
      </c>
      <c r="D303" s="426"/>
      <c r="E303" s="397" t="s">
        <v>195</v>
      </c>
      <c r="F303" s="395" t="s">
        <v>201</v>
      </c>
      <c r="G303" s="328"/>
      <c r="H303" s="329">
        <v>0.23</v>
      </c>
      <c r="I303" s="386">
        <f t="shared" si="24"/>
        <v>0</v>
      </c>
      <c r="J303" s="386">
        <f t="shared" si="25"/>
        <v>0</v>
      </c>
      <c r="K303" s="386">
        <f t="shared" si="26"/>
        <v>0</v>
      </c>
      <c r="L303" s="386">
        <f t="shared" si="27"/>
        <v>0</v>
      </c>
    </row>
    <row r="304" spans="1:12" s="44" customFormat="1" ht="12" customHeight="1">
      <c r="A304" s="330">
        <v>24</v>
      </c>
      <c r="B304" s="327" t="s">
        <v>46</v>
      </c>
      <c r="C304" s="426" t="s">
        <v>135</v>
      </c>
      <c r="D304" s="426"/>
      <c r="E304" s="397" t="s">
        <v>195</v>
      </c>
      <c r="F304" s="395" t="s">
        <v>201</v>
      </c>
      <c r="G304" s="328"/>
      <c r="H304" s="329">
        <v>0.23</v>
      </c>
      <c r="I304" s="386">
        <f t="shared" si="24"/>
        <v>0</v>
      </c>
      <c r="J304" s="386">
        <f t="shared" si="25"/>
        <v>0</v>
      </c>
      <c r="K304" s="386">
        <f t="shared" si="26"/>
        <v>0</v>
      </c>
      <c r="L304" s="386">
        <f t="shared" si="27"/>
        <v>0</v>
      </c>
    </row>
    <row r="305" spans="1:14" s="44" customFormat="1" ht="11.25">
      <c r="A305" s="433" t="s">
        <v>49</v>
      </c>
      <c r="B305" s="433"/>
      <c r="C305" s="433"/>
      <c r="D305" s="433"/>
      <c r="E305" s="54" t="s">
        <v>48</v>
      </c>
      <c r="F305" s="54" t="s">
        <v>48</v>
      </c>
      <c r="G305" s="236"/>
      <c r="H305" s="54" t="s">
        <v>48</v>
      </c>
      <c r="I305" s="234">
        <f>SUM(I293:I304)</f>
        <v>0</v>
      </c>
      <c r="J305" s="234">
        <f>SUM(J293:J304)</f>
        <v>0</v>
      </c>
      <c r="K305" s="234">
        <f>SUM(K293:K304)</f>
        <v>0</v>
      </c>
      <c r="L305" s="234">
        <f>SUM(L293:L304)</f>
        <v>0</v>
      </c>
      <c r="N305" s="240"/>
    </row>
    <row r="307" spans="4:5" ht="12">
      <c r="D307" s="424" t="s">
        <v>154</v>
      </c>
      <c r="E307" s="425"/>
    </row>
    <row r="308" spans="4:6" ht="12">
      <c r="D308" s="2" t="s">
        <v>114</v>
      </c>
      <c r="E308" s="438">
        <f>SUM(J62,J114,J166,J218,J225,J232,J239,J246,I260,J273,I281,I289,J305)</f>
        <v>0</v>
      </c>
      <c r="F308" s="439"/>
    </row>
    <row r="309" spans="4:6" ht="12">
      <c r="D309" s="2" t="s">
        <v>115</v>
      </c>
      <c r="E309" s="438">
        <f>E310-E308</f>
        <v>0</v>
      </c>
      <c r="F309" s="439"/>
    </row>
    <row r="310" spans="4:6" ht="12">
      <c r="D310" s="2" t="s">
        <v>116</v>
      </c>
      <c r="E310" s="438">
        <f>E308*1.23</f>
        <v>0</v>
      </c>
      <c r="F310" s="439"/>
    </row>
    <row r="314" spans="3:8" ht="15.75">
      <c r="C314" s="437"/>
      <c r="D314" s="437"/>
      <c r="E314" s="437"/>
      <c r="F314" s="437"/>
      <c r="G314" s="437"/>
      <c r="H314" s="437"/>
    </row>
    <row r="316" spans="4:6" ht="116.25" customHeight="1">
      <c r="D316" s="404" t="s">
        <v>157</v>
      </c>
      <c r="E316" s="404"/>
      <c r="F316" s="404"/>
    </row>
  </sheetData>
  <sheetProtection/>
  <mergeCells count="69">
    <mergeCell ref="B264:D264"/>
    <mergeCell ref="A218:D218"/>
    <mergeCell ref="A225:D225"/>
    <mergeCell ref="B265:D265"/>
    <mergeCell ref="B266:D266"/>
    <mergeCell ref="B267:D267"/>
    <mergeCell ref="A248:K248"/>
    <mergeCell ref="A262:L262"/>
    <mergeCell ref="A227:L227"/>
    <mergeCell ref="E310:F310"/>
    <mergeCell ref="B277:C277"/>
    <mergeCell ref="A273:D273"/>
    <mergeCell ref="B279:C279"/>
    <mergeCell ref="B270:D270"/>
    <mergeCell ref="A260:E260"/>
    <mergeCell ref="B271:D271"/>
    <mergeCell ref="B268:D268"/>
    <mergeCell ref="B276:C276"/>
    <mergeCell ref="B263:D263"/>
    <mergeCell ref="A281:C281"/>
    <mergeCell ref="C314:H314"/>
    <mergeCell ref="C304:D304"/>
    <mergeCell ref="C302:D302"/>
    <mergeCell ref="C303:D303"/>
    <mergeCell ref="C298:D298"/>
    <mergeCell ref="C299:D299"/>
    <mergeCell ref="C300:D300"/>
    <mergeCell ref="E308:F308"/>
    <mergeCell ref="E309:F309"/>
    <mergeCell ref="B288:C288"/>
    <mergeCell ref="A305:D305"/>
    <mergeCell ref="C301:D301"/>
    <mergeCell ref="C296:D296"/>
    <mergeCell ref="A289:C289"/>
    <mergeCell ref="B278:C278"/>
    <mergeCell ref="B280:C280"/>
    <mergeCell ref="B284:C284"/>
    <mergeCell ref="C295:D295"/>
    <mergeCell ref="B286:C286"/>
    <mergeCell ref="A166:D166"/>
    <mergeCell ref="D307:E307"/>
    <mergeCell ref="C297:D297"/>
    <mergeCell ref="A291:L291"/>
    <mergeCell ref="A283:K283"/>
    <mergeCell ref="C293:D293"/>
    <mergeCell ref="B285:C285"/>
    <mergeCell ref="C292:D292"/>
    <mergeCell ref="C294:D294"/>
    <mergeCell ref="B287:C287"/>
    <mergeCell ref="A12:L12"/>
    <mergeCell ref="A64:L64"/>
    <mergeCell ref="A168:L168"/>
    <mergeCell ref="B269:D269"/>
    <mergeCell ref="A232:D232"/>
    <mergeCell ref="A239:D239"/>
    <mergeCell ref="A116:L116"/>
    <mergeCell ref="A62:D62"/>
    <mergeCell ref="A220:L220"/>
    <mergeCell ref="A114:D114"/>
    <mergeCell ref="B7:C7"/>
    <mergeCell ref="A8:I8"/>
    <mergeCell ref="E5:L5"/>
    <mergeCell ref="D316:F316"/>
    <mergeCell ref="A275:K275"/>
    <mergeCell ref="A234:L234"/>
    <mergeCell ref="A241:L241"/>
    <mergeCell ref="A246:D246"/>
    <mergeCell ref="A10:L10"/>
    <mergeCell ref="B272:D272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2"/>
  <headerFooter alignWithMargins="0">
    <oddHeader>&amp;CStrona &amp;P z &amp;N</oddHeader>
    <oddFooter xml:space="preserve">&amp;C
&amp;R&amp;"Czcionka tekstu podstawowego,Pogrubiony"&amp;8Biuro Promocji &amp;"Czcionka tekstu podstawowego,Standardowy"
&amp;6 90-647 Łódź | uPl. Hallera 1
 tel./fax. (42) 272-50-98
e-mali: promocja@umed.lodz.pl
www.umed.pl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76">
      <selection activeCell="D7" sqref="D7"/>
    </sheetView>
  </sheetViews>
  <sheetFormatPr defaultColWidth="8.796875" defaultRowHeight="14.25"/>
  <cols>
    <col min="1" max="1" width="3.5" style="10" bestFit="1" customWidth="1"/>
    <col min="2" max="2" width="9.59765625" style="10" customWidth="1"/>
    <col min="3" max="3" width="4.59765625" style="10" customWidth="1"/>
    <col min="4" max="4" width="35.69921875" style="10" customWidth="1"/>
    <col min="5" max="6" width="9.3984375" style="10" customWidth="1"/>
    <col min="7" max="7" width="9" style="10" customWidth="1"/>
    <col min="8" max="8" width="9" style="157" customWidth="1"/>
    <col min="9" max="12" width="9" style="10" customWidth="1"/>
    <col min="13" max="13" width="9" style="267" customWidth="1"/>
    <col min="14" max="15" width="9" style="114" customWidth="1"/>
    <col min="16" max="16" width="31.69921875" style="10" customWidth="1"/>
    <col min="17" max="16384" width="9" style="10" customWidth="1"/>
  </cols>
  <sheetData>
    <row r="1" spans="8:15" ht="12">
      <c r="H1" s="10"/>
      <c r="I1" s="152"/>
      <c r="J1" s="152"/>
      <c r="K1" s="152"/>
      <c r="L1" s="152"/>
      <c r="M1" s="10"/>
      <c r="N1" s="10"/>
      <c r="O1" s="10"/>
    </row>
    <row r="2" spans="8:15" ht="12">
      <c r="H2" s="10"/>
      <c r="I2" s="152"/>
      <c r="J2" s="152"/>
      <c r="K2" s="152"/>
      <c r="L2" s="152"/>
      <c r="M2" s="10"/>
      <c r="N2" s="10"/>
      <c r="O2" s="10"/>
    </row>
    <row r="3" spans="8:15" ht="12">
      <c r="H3" s="10"/>
      <c r="I3" s="152"/>
      <c r="J3" s="152"/>
      <c r="K3" s="152"/>
      <c r="L3" s="152"/>
      <c r="M3" s="10"/>
      <c r="N3" s="10"/>
      <c r="O3" s="10"/>
    </row>
    <row r="4" spans="8:15" ht="12">
      <c r="H4" s="10"/>
      <c r="I4" s="152"/>
      <c r="J4" s="152"/>
      <c r="K4" s="152"/>
      <c r="L4" s="152"/>
      <c r="M4" s="10"/>
      <c r="N4" s="10"/>
      <c r="O4" s="10"/>
    </row>
    <row r="5" spans="4:15" ht="12" customHeight="1">
      <c r="D5" s="402" t="s">
        <v>149</v>
      </c>
      <c r="E5" s="403"/>
      <c r="F5" s="403"/>
      <c r="G5" s="403"/>
      <c r="H5" s="403"/>
      <c r="I5" s="403"/>
      <c r="J5" s="403"/>
      <c r="K5" s="403"/>
      <c r="L5" s="403"/>
      <c r="M5" s="10"/>
      <c r="N5" s="10"/>
      <c r="O5" s="10"/>
    </row>
    <row r="6" spans="8:15" ht="12">
      <c r="H6" s="10"/>
      <c r="I6" s="152"/>
      <c r="J6" s="152"/>
      <c r="K6" s="152"/>
      <c r="L6" s="152"/>
      <c r="M6" s="10"/>
      <c r="N6" s="10"/>
      <c r="O6" s="10"/>
    </row>
    <row r="7" spans="2:15" ht="15" customHeight="1">
      <c r="B7" s="399" t="s">
        <v>256</v>
      </c>
      <c r="C7" s="400"/>
      <c r="H7" s="10"/>
      <c r="I7" s="152"/>
      <c r="J7" s="152"/>
      <c r="K7" s="152"/>
      <c r="L7" s="152"/>
      <c r="M7" s="10"/>
      <c r="N7" s="10"/>
      <c r="O7" s="10"/>
    </row>
    <row r="8" spans="1:15" ht="15" customHeight="1">
      <c r="A8" s="401"/>
      <c r="B8" s="401"/>
      <c r="C8" s="401"/>
      <c r="D8" s="401"/>
      <c r="E8" s="401"/>
      <c r="F8" s="401"/>
      <c r="G8" s="401"/>
      <c r="H8" s="401"/>
      <c r="I8" s="401"/>
      <c r="J8" s="153"/>
      <c r="K8" s="153"/>
      <c r="L8" s="153"/>
      <c r="M8" s="10"/>
      <c r="N8" s="10"/>
      <c r="O8" s="10"/>
    </row>
    <row r="9" spans="1:12" ht="43.5" customHeight="1">
      <c r="A9" s="447" t="s">
        <v>153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</row>
    <row r="10" spans="1:12" ht="18">
      <c r="A10" s="412" t="s">
        <v>253</v>
      </c>
      <c r="B10" s="412"/>
      <c r="C10" s="412"/>
      <c r="D10" s="412"/>
      <c r="E10" s="412"/>
      <c r="F10" s="400"/>
      <c r="G10" s="400"/>
      <c r="H10" s="400"/>
      <c r="I10" s="400"/>
      <c r="J10" s="400"/>
      <c r="K10" s="400"/>
      <c r="L10" s="400"/>
    </row>
    <row r="12" spans="1:15" s="35" customFormat="1" ht="27" customHeight="1">
      <c r="A12" s="449" t="s">
        <v>136</v>
      </c>
      <c r="B12" s="450"/>
      <c r="C12" s="450"/>
      <c r="D12" s="450"/>
      <c r="E12" s="450"/>
      <c r="F12" s="450"/>
      <c r="G12" s="450"/>
      <c r="H12" s="450"/>
      <c r="I12" s="450"/>
      <c r="J12" s="451"/>
      <c r="K12" s="451"/>
      <c r="L12" s="451"/>
      <c r="M12" s="268"/>
      <c r="N12" s="115"/>
      <c r="O12" s="115"/>
    </row>
    <row r="13" spans="1:15" s="11" customFormat="1" ht="24">
      <c r="A13" s="322" t="s">
        <v>0</v>
      </c>
      <c r="B13" s="322" t="s">
        <v>1</v>
      </c>
      <c r="C13" s="322" t="s">
        <v>2</v>
      </c>
      <c r="D13" s="322" t="s">
        <v>3</v>
      </c>
      <c r="E13" s="322" t="s">
        <v>4</v>
      </c>
      <c r="F13" s="322" t="s">
        <v>160</v>
      </c>
      <c r="G13" s="322" t="s">
        <v>5</v>
      </c>
      <c r="H13" s="323" t="s">
        <v>6</v>
      </c>
      <c r="I13" s="322" t="s">
        <v>7</v>
      </c>
      <c r="J13" s="322" t="s">
        <v>165</v>
      </c>
      <c r="K13" s="322" t="s">
        <v>6</v>
      </c>
      <c r="L13" s="322" t="s">
        <v>166</v>
      </c>
      <c r="M13" s="269"/>
      <c r="N13" s="116"/>
      <c r="O13" s="116"/>
    </row>
    <row r="14" spans="1:15" s="196" customFormat="1" ht="11.25">
      <c r="A14" s="327">
        <v>1</v>
      </c>
      <c r="B14" s="366" t="s">
        <v>66</v>
      </c>
      <c r="C14" s="367">
        <v>2</v>
      </c>
      <c r="D14" s="367" t="s">
        <v>118</v>
      </c>
      <c r="E14" s="366" t="s">
        <v>99</v>
      </c>
      <c r="F14" s="366">
        <v>220</v>
      </c>
      <c r="G14" s="368"/>
      <c r="H14" s="369">
        <v>0.23</v>
      </c>
      <c r="I14" s="370">
        <f aca="true" t="shared" si="0" ref="I14:I57">G14*H14+G14</f>
        <v>0</v>
      </c>
      <c r="J14" s="370">
        <f aca="true" t="shared" si="1" ref="J14:J57">F14*I14</f>
        <v>0</v>
      </c>
      <c r="K14" s="370">
        <f aca="true" t="shared" si="2" ref="K14:K57">J14*H14</f>
        <v>0</v>
      </c>
      <c r="L14" s="370">
        <f aca="true" t="shared" si="3" ref="L14:L57">J14*1.23</f>
        <v>0</v>
      </c>
      <c r="M14" s="271"/>
      <c r="N14" s="195"/>
      <c r="O14" s="195"/>
    </row>
    <row r="15" spans="1:15" s="196" customFormat="1" ht="11.25">
      <c r="A15" s="189">
        <v>2</v>
      </c>
      <c r="B15" s="190" t="s">
        <v>66</v>
      </c>
      <c r="C15" s="189">
        <v>2</v>
      </c>
      <c r="D15" s="189" t="s">
        <v>118</v>
      </c>
      <c r="E15" s="190" t="s">
        <v>56</v>
      </c>
      <c r="F15" s="190">
        <v>101</v>
      </c>
      <c r="G15" s="191"/>
      <c r="H15" s="193">
        <v>0.23</v>
      </c>
      <c r="I15" s="194">
        <f t="shared" si="0"/>
        <v>0</v>
      </c>
      <c r="J15" s="194">
        <f t="shared" si="1"/>
        <v>0</v>
      </c>
      <c r="K15" s="194">
        <f t="shared" si="2"/>
        <v>0</v>
      </c>
      <c r="L15" s="194">
        <f t="shared" si="3"/>
        <v>0</v>
      </c>
      <c r="M15" s="271"/>
      <c r="N15" s="197"/>
      <c r="O15" s="197"/>
    </row>
    <row r="16" spans="1:15" s="196" customFormat="1" ht="11.25">
      <c r="A16" s="189">
        <v>3</v>
      </c>
      <c r="B16" s="190" t="s">
        <v>66</v>
      </c>
      <c r="C16" s="189">
        <v>2</v>
      </c>
      <c r="D16" s="189" t="s">
        <v>118</v>
      </c>
      <c r="E16" s="190" t="s">
        <v>57</v>
      </c>
      <c r="F16" s="190">
        <v>301</v>
      </c>
      <c r="G16" s="191"/>
      <c r="H16" s="193">
        <v>0.23</v>
      </c>
      <c r="I16" s="194">
        <f t="shared" si="0"/>
        <v>0</v>
      </c>
      <c r="J16" s="194">
        <f t="shared" si="1"/>
        <v>0</v>
      </c>
      <c r="K16" s="194">
        <f t="shared" si="2"/>
        <v>0</v>
      </c>
      <c r="L16" s="194">
        <f t="shared" si="3"/>
        <v>0</v>
      </c>
      <c r="M16" s="271"/>
      <c r="N16" s="195"/>
      <c r="O16" s="195"/>
    </row>
    <row r="17" spans="1:15" s="196" customFormat="1" ht="11.25">
      <c r="A17" s="70">
        <v>4</v>
      </c>
      <c r="B17" s="190" t="s">
        <v>66</v>
      </c>
      <c r="C17" s="189">
        <v>2</v>
      </c>
      <c r="D17" s="189" t="s">
        <v>118</v>
      </c>
      <c r="E17" s="190" t="s">
        <v>9</v>
      </c>
      <c r="F17" s="190">
        <v>600</v>
      </c>
      <c r="G17" s="191"/>
      <c r="H17" s="193">
        <v>0.23</v>
      </c>
      <c r="I17" s="194">
        <f t="shared" si="0"/>
        <v>0</v>
      </c>
      <c r="J17" s="194">
        <f t="shared" si="1"/>
        <v>0</v>
      </c>
      <c r="K17" s="194">
        <f t="shared" si="2"/>
        <v>0</v>
      </c>
      <c r="L17" s="194">
        <f t="shared" si="3"/>
        <v>0</v>
      </c>
      <c r="M17" s="271"/>
      <c r="N17" s="195"/>
      <c r="O17" s="195"/>
    </row>
    <row r="18" spans="1:15" s="63" customFormat="1" ht="22.5">
      <c r="A18" s="367">
        <v>5</v>
      </c>
      <c r="B18" s="366" t="s">
        <v>59</v>
      </c>
      <c r="C18" s="367">
        <v>2</v>
      </c>
      <c r="D18" s="367" t="s">
        <v>118</v>
      </c>
      <c r="E18" s="366" t="s">
        <v>99</v>
      </c>
      <c r="F18" s="366">
        <v>100</v>
      </c>
      <c r="G18" s="368"/>
      <c r="H18" s="369">
        <v>0.23</v>
      </c>
      <c r="I18" s="370">
        <f t="shared" si="0"/>
        <v>0</v>
      </c>
      <c r="J18" s="370">
        <f t="shared" si="1"/>
        <v>0</v>
      </c>
      <c r="K18" s="370">
        <f t="shared" si="2"/>
        <v>0</v>
      </c>
      <c r="L18" s="370">
        <f t="shared" si="3"/>
        <v>0</v>
      </c>
      <c r="M18" s="270"/>
      <c r="N18" s="117"/>
      <c r="O18" s="117"/>
    </row>
    <row r="19" spans="1:15" s="196" customFormat="1" ht="22.5">
      <c r="A19" s="189">
        <v>6</v>
      </c>
      <c r="B19" s="190" t="s">
        <v>59</v>
      </c>
      <c r="C19" s="189">
        <v>2</v>
      </c>
      <c r="D19" s="189" t="s">
        <v>118</v>
      </c>
      <c r="E19" s="190" t="s">
        <v>56</v>
      </c>
      <c r="F19" s="190">
        <v>101</v>
      </c>
      <c r="G19" s="191"/>
      <c r="H19" s="193">
        <v>0.23</v>
      </c>
      <c r="I19" s="194">
        <f t="shared" si="0"/>
        <v>0</v>
      </c>
      <c r="J19" s="194">
        <f t="shared" si="1"/>
        <v>0</v>
      </c>
      <c r="K19" s="194">
        <f t="shared" si="2"/>
        <v>0</v>
      </c>
      <c r="L19" s="194">
        <f t="shared" si="3"/>
        <v>0</v>
      </c>
      <c r="M19" s="271"/>
      <c r="N19" s="195"/>
      <c r="O19" s="195"/>
    </row>
    <row r="20" spans="1:15" s="196" customFormat="1" ht="22.5">
      <c r="A20" s="70">
        <v>7</v>
      </c>
      <c r="B20" s="190" t="s">
        <v>59</v>
      </c>
      <c r="C20" s="189">
        <v>2</v>
      </c>
      <c r="D20" s="189" t="s">
        <v>118</v>
      </c>
      <c r="E20" s="190" t="s">
        <v>57</v>
      </c>
      <c r="F20" s="190">
        <v>400</v>
      </c>
      <c r="G20" s="191"/>
      <c r="H20" s="193">
        <v>0.23</v>
      </c>
      <c r="I20" s="194">
        <f t="shared" si="0"/>
        <v>0</v>
      </c>
      <c r="J20" s="194">
        <f t="shared" si="1"/>
        <v>0</v>
      </c>
      <c r="K20" s="194">
        <f t="shared" si="2"/>
        <v>0</v>
      </c>
      <c r="L20" s="194">
        <f t="shared" si="3"/>
        <v>0</v>
      </c>
      <c r="M20" s="271"/>
      <c r="N20" s="195"/>
      <c r="O20" s="195"/>
    </row>
    <row r="21" spans="1:15" s="196" customFormat="1" ht="22.5">
      <c r="A21" s="189">
        <v>8</v>
      </c>
      <c r="B21" s="190" t="s">
        <v>59</v>
      </c>
      <c r="C21" s="189">
        <v>2</v>
      </c>
      <c r="D21" s="189" t="s">
        <v>118</v>
      </c>
      <c r="E21" s="190" t="s">
        <v>9</v>
      </c>
      <c r="F21" s="190">
        <v>1000</v>
      </c>
      <c r="G21" s="191"/>
      <c r="H21" s="193">
        <v>0.23</v>
      </c>
      <c r="I21" s="194">
        <f t="shared" si="0"/>
        <v>0</v>
      </c>
      <c r="J21" s="194">
        <f t="shared" si="1"/>
        <v>0</v>
      </c>
      <c r="K21" s="194">
        <f t="shared" si="2"/>
        <v>0</v>
      </c>
      <c r="L21" s="194">
        <f t="shared" si="3"/>
        <v>0</v>
      </c>
      <c r="M21" s="271"/>
      <c r="N21" s="195"/>
      <c r="O21" s="195"/>
    </row>
    <row r="22" spans="1:15" s="196" customFormat="1" ht="22.5">
      <c r="A22" s="189">
        <v>9</v>
      </c>
      <c r="B22" s="190" t="s">
        <v>59</v>
      </c>
      <c r="C22" s="189">
        <v>2</v>
      </c>
      <c r="D22" s="189" t="s">
        <v>118</v>
      </c>
      <c r="E22" s="190" t="s">
        <v>58</v>
      </c>
      <c r="F22" s="190">
        <v>3500</v>
      </c>
      <c r="G22" s="191"/>
      <c r="H22" s="193">
        <v>0.23</v>
      </c>
      <c r="I22" s="194">
        <f t="shared" si="0"/>
        <v>0</v>
      </c>
      <c r="J22" s="194">
        <f t="shared" si="1"/>
        <v>0</v>
      </c>
      <c r="K22" s="194">
        <f t="shared" si="2"/>
        <v>0</v>
      </c>
      <c r="L22" s="194">
        <f t="shared" si="3"/>
        <v>0</v>
      </c>
      <c r="M22" s="271"/>
      <c r="N22" s="195"/>
      <c r="O22" s="195"/>
    </row>
    <row r="23" spans="1:15" s="196" customFormat="1" ht="11.25">
      <c r="A23" s="327">
        <v>10</v>
      </c>
      <c r="B23" s="366" t="s">
        <v>60</v>
      </c>
      <c r="C23" s="367">
        <v>2</v>
      </c>
      <c r="D23" s="367" t="s">
        <v>112</v>
      </c>
      <c r="E23" s="366" t="s">
        <v>95</v>
      </c>
      <c r="F23" s="366">
        <v>100</v>
      </c>
      <c r="G23" s="368"/>
      <c r="H23" s="369">
        <v>0.23</v>
      </c>
      <c r="I23" s="370">
        <f t="shared" si="0"/>
        <v>0</v>
      </c>
      <c r="J23" s="370">
        <f t="shared" si="1"/>
        <v>0</v>
      </c>
      <c r="K23" s="370">
        <f t="shared" si="2"/>
        <v>0</v>
      </c>
      <c r="L23" s="370">
        <f t="shared" si="3"/>
        <v>0</v>
      </c>
      <c r="M23" s="271"/>
      <c r="N23" s="195"/>
      <c r="O23" s="195"/>
    </row>
    <row r="24" spans="1:15" s="196" customFormat="1" ht="11.25">
      <c r="A24" s="189">
        <v>11</v>
      </c>
      <c r="B24" s="190" t="s">
        <v>60</v>
      </c>
      <c r="C24" s="189">
        <v>2</v>
      </c>
      <c r="D24" s="189" t="s">
        <v>112</v>
      </c>
      <c r="E24" s="190" t="s">
        <v>57</v>
      </c>
      <c r="F24" s="190">
        <v>1600</v>
      </c>
      <c r="G24" s="191"/>
      <c r="H24" s="193">
        <v>0.23</v>
      </c>
      <c r="I24" s="194">
        <f t="shared" si="0"/>
        <v>0</v>
      </c>
      <c r="J24" s="194">
        <f t="shared" si="1"/>
        <v>0</v>
      </c>
      <c r="K24" s="194">
        <f t="shared" si="2"/>
        <v>0</v>
      </c>
      <c r="L24" s="194">
        <f t="shared" si="3"/>
        <v>0</v>
      </c>
      <c r="M24" s="271"/>
      <c r="N24" s="195"/>
      <c r="O24" s="195"/>
    </row>
    <row r="25" spans="1:15" s="196" customFormat="1" ht="10.5" customHeight="1">
      <c r="A25" s="367">
        <v>12</v>
      </c>
      <c r="B25" s="366" t="s">
        <v>61</v>
      </c>
      <c r="C25" s="367">
        <v>2</v>
      </c>
      <c r="D25" s="367" t="s">
        <v>118</v>
      </c>
      <c r="E25" s="366" t="s">
        <v>99</v>
      </c>
      <c r="F25" s="366">
        <v>50</v>
      </c>
      <c r="G25" s="371"/>
      <c r="H25" s="369">
        <v>0.23</v>
      </c>
      <c r="I25" s="370">
        <f t="shared" si="0"/>
        <v>0</v>
      </c>
      <c r="J25" s="370">
        <f t="shared" si="1"/>
        <v>0</v>
      </c>
      <c r="K25" s="370">
        <f t="shared" si="2"/>
        <v>0</v>
      </c>
      <c r="L25" s="370">
        <f t="shared" si="3"/>
        <v>0</v>
      </c>
      <c r="M25" s="266"/>
      <c r="N25" s="195"/>
      <c r="O25" s="195"/>
    </row>
    <row r="26" spans="1:15" s="196" customFormat="1" ht="11.25">
      <c r="A26" s="70">
        <v>13</v>
      </c>
      <c r="B26" s="190" t="s">
        <v>61</v>
      </c>
      <c r="C26" s="189">
        <v>2</v>
      </c>
      <c r="D26" s="189" t="s">
        <v>118</v>
      </c>
      <c r="E26" s="190" t="s">
        <v>56</v>
      </c>
      <c r="F26" s="190">
        <v>1700</v>
      </c>
      <c r="G26" s="65"/>
      <c r="H26" s="193">
        <v>0.23</v>
      </c>
      <c r="I26" s="194">
        <f t="shared" si="0"/>
        <v>0</v>
      </c>
      <c r="J26" s="194">
        <f t="shared" si="1"/>
        <v>0</v>
      </c>
      <c r="K26" s="194">
        <f t="shared" si="2"/>
        <v>0</v>
      </c>
      <c r="L26" s="194">
        <f t="shared" si="3"/>
        <v>0</v>
      </c>
      <c r="M26" s="271"/>
      <c r="N26" s="195"/>
      <c r="O26" s="195"/>
    </row>
    <row r="27" spans="1:15" s="196" customFormat="1" ht="11.25">
      <c r="A27" s="189">
        <v>14</v>
      </c>
      <c r="B27" s="190" t="s">
        <v>61</v>
      </c>
      <c r="C27" s="189">
        <v>2</v>
      </c>
      <c r="D27" s="189" t="s">
        <v>118</v>
      </c>
      <c r="E27" s="190" t="s">
        <v>57</v>
      </c>
      <c r="F27" s="190">
        <v>400</v>
      </c>
      <c r="G27" s="65"/>
      <c r="H27" s="193">
        <v>0.23</v>
      </c>
      <c r="I27" s="194">
        <f t="shared" si="0"/>
        <v>0</v>
      </c>
      <c r="J27" s="194">
        <f t="shared" si="1"/>
        <v>0</v>
      </c>
      <c r="K27" s="194">
        <f t="shared" si="2"/>
        <v>0</v>
      </c>
      <c r="L27" s="194">
        <f t="shared" si="3"/>
        <v>0</v>
      </c>
      <c r="M27" s="271"/>
      <c r="N27" s="195"/>
      <c r="O27" s="195"/>
    </row>
    <row r="28" spans="1:15" s="196" customFormat="1" ht="11.25">
      <c r="A28" s="189">
        <v>15</v>
      </c>
      <c r="B28" s="190" t="s">
        <v>61</v>
      </c>
      <c r="C28" s="189">
        <v>2</v>
      </c>
      <c r="D28" s="189" t="s">
        <v>118</v>
      </c>
      <c r="E28" s="190" t="s">
        <v>9</v>
      </c>
      <c r="F28" s="190">
        <v>800</v>
      </c>
      <c r="G28" s="65"/>
      <c r="H28" s="193">
        <v>0.23</v>
      </c>
      <c r="I28" s="194">
        <f t="shared" si="0"/>
        <v>0</v>
      </c>
      <c r="J28" s="194">
        <f t="shared" si="1"/>
        <v>0</v>
      </c>
      <c r="K28" s="194">
        <f t="shared" si="2"/>
        <v>0</v>
      </c>
      <c r="L28" s="194">
        <f t="shared" si="3"/>
        <v>0</v>
      </c>
      <c r="M28" s="271"/>
      <c r="N28" s="195"/>
      <c r="O28" s="195"/>
    </row>
    <row r="29" spans="1:15" s="63" customFormat="1" ht="22.5">
      <c r="A29" s="327">
        <v>16</v>
      </c>
      <c r="B29" s="372" t="s">
        <v>62</v>
      </c>
      <c r="C29" s="373">
        <v>4</v>
      </c>
      <c r="D29" s="373" t="s">
        <v>103</v>
      </c>
      <c r="E29" s="372" t="s">
        <v>99</v>
      </c>
      <c r="F29" s="372">
        <v>50</v>
      </c>
      <c r="G29" s="371"/>
      <c r="H29" s="369">
        <v>0.23</v>
      </c>
      <c r="I29" s="370">
        <f t="shared" si="0"/>
        <v>0</v>
      </c>
      <c r="J29" s="370">
        <f t="shared" si="1"/>
        <v>0</v>
      </c>
      <c r="K29" s="370">
        <f t="shared" si="2"/>
        <v>0</v>
      </c>
      <c r="L29" s="370">
        <f t="shared" si="3"/>
        <v>0</v>
      </c>
      <c r="M29" s="270"/>
      <c r="N29" s="117"/>
      <c r="O29" s="117"/>
    </row>
    <row r="30" spans="1:15" s="196" customFormat="1" ht="22.5">
      <c r="A30" s="189">
        <v>17</v>
      </c>
      <c r="B30" s="64" t="s">
        <v>62</v>
      </c>
      <c r="C30" s="189">
        <v>4</v>
      </c>
      <c r="D30" s="365" t="s">
        <v>103</v>
      </c>
      <c r="E30" s="190" t="s">
        <v>56</v>
      </c>
      <c r="F30" s="190">
        <v>200</v>
      </c>
      <c r="G30" s="65"/>
      <c r="H30" s="193">
        <v>0.23</v>
      </c>
      <c r="I30" s="194">
        <f t="shared" si="0"/>
        <v>0</v>
      </c>
      <c r="J30" s="194">
        <f t="shared" si="1"/>
        <v>0</v>
      </c>
      <c r="K30" s="194">
        <f t="shared" si="2"/>
        <v>0</v>
      </c>
      <c r="L30" s="194">
        <f t="shared" si="3"/>
        <v>0</v>
      </c>
      <c r="M30" s="271"/>
      <c r="N30" s="195"/>
      <c r="O30" s="195"/>
    </row>
    <row r="31" spans="1:15" s="196" customFormat="1" ht="22.5">
      <c r="A31" s="189">
        <v>18</v>
      </c>
      <c r="B31" s="64" t="s">
        <v>62</v>
      </c>
      <c r="C31" s="189">
        <v>4</v>
      </c>
      <c r="D31" s="365" t="s">
        <v>103</v>
      </c>
      <c r="E31" s="190" t="s">
        <v>57</v>
      </c>
      <c r="F31" s="190">
        <v>400</v>
      </c>
      <c r="G31" s="65"/>
      <c r="H31" s="193">
        <v>0.23</v>
      </c>
      <c r="I31" s="194">
        <f t="shared" si="0"/>
        <v>0</v>
      </c>
      <c r="J31" s="194">
        <f t="shared" si="1"/>
        <v>0</v>
      </c>
      <c r="K31" s="194">
        <f t="shared" si="2"/>
        <v>0</v>
      </c>
      <c r="L31" s="194">
        <f t="shared" si="3"/>
        <v>0</v>
      </c>
      <c r="M31" s="271"/>
      <c r="N31" s="195"/>
      <c r="O31" s="195"/>
    </row>
    <row r="32" spans="1:15" s="196" customFormat="1" ht="11.25">
      <c r="A32" s="327">
        <v>19</v>
      </c>
      <c r="B32" s="372" t="s">
        <v>97</v>
      </c>
      <c r="C32" s="373">
        <v>1</v>
      </c>
      <c r="D32" s="373" t="s">
        <v>89</v>
      </c>
      <c r="E32" s="372" t="s">
        <v>99</v>
      </c>
      <c r="F32" s="366">
        <v>50</v>
      </c>
      <c r="G32" s="371"/>
      <c r="H32" s="369">
        <v>0.23</v>
      </c>
      <c r="I32" s="370">
        <f t="shared" si="0"/>
        <v>0</v>
      </c>
      <c r="J32" s="370">
        <f t="shared" si="1"/>
        <v>0</v>
      </c>
      <c r="K32" s="370">
        <f t="shared" si="2"/>
        <v>0</v>
      </c>
      <c r="L32" s="370">
        <f t="shared" si="3"/>
        <v>0</v>
      </c>
      <c r="M32" s="271"/>
      <c r="N32" s="195"/>
      <c r="O32" s="195"/>
    </row>
    <row r="33" spans="1:15" s="196" customFormat="1" ht="11.25">
      <c r="A33" s="189">
        <v>20</v>
      </c>
      <c r="B33" s="190" t="s">
        <v>8</v>
      </c>
      <c r="C33" s="189">
        <v>1</v>
      </c>
      <c r="D33" s="189" t="s">
        <v>89</v>
      </c>
      <c r="E33" s="190" t="s">
        <v>56</v>
      </c>
      <c r="F33" s="190">
        <v>101</v>
      </c>
      <c r="G33" s="65"/>
      <c r="H33" s="193">
        <v>0.23</v>
      </c>
      <c r="I33" s="194">
        <f t="shared" si="0"/>
        <v>0</v>
      </c>
      <c r="J33" s="194">
        <f t="shared" si="1"/>
        <v>0</v>
      </c>
      <c r="K33" s="194">
        <f t="shared" si="2"/>
        <v>0</v>
      </c>
      <c r="L33" s="194">
        <f t="shared" si="3"/>
        <v>0</v>
      </c>
      <c r="M33" s="271"/>
      <c r="N33" s="195"/>
      <c r="O33" s="195"/>
    </row>
    <row r="34" spans="1:15" s="196" customFormat="1" ht="11.25">
      <c r="A34" s="189">
        <v>21</v>
      </c>
      <c r="B34" s="190" t="s">
        <v>8</v>
      </c>
      <c r="C34" s="189">
        <v>1</v>
      </c>
      <c r="D34" s="189" t="s">
        <v>89</v>
      </c>
      <c r="E34" s="190" t="s">
        <v>57</v>
      </c>
      <c r="F34" s="190">
        <v>301</v>
      </c>
      <c r="G34" s="65"/>
      <c r="H34" s="193">
        <v>0.23</v>
      </c>
      <c r="I34" s="194">
        <f t="shared" si="0"/>
        <v>0</v>
      </c>
      <c r="J34" s="194">
        <f t="shared" si="1"/>
        <v>0</v>
      </c>
      <c r="K34" s="194">
        <f t="shared" si="2"/>
        <v>0</v>
      </c>
      <c r="L34" s="194">
        <f t="shared" si="3"/>
        <v>0</v>
      </c>
      <c r="M34" s="271"/>
      <c r="N34" s="195"/>
      <c r="O34" s="195"/>
    </row>
    <row r="35" spans="1:15" s="196" customFormat="1" ht="11.25">
      <c r="A35" s="70">
        <v>22</v>
      </c>
      <c r="B35" s="190" t="s">
        <v>8</v>
      </c>
      <c r="C35" s="189">
        <v>1</v>
      </c>
      <c r="D35" s="189" t="s">
        <v>89</v>
      </c>
      <c r="E35" s="190" t="s">
        <v>9</v>
      </c>
      <c r="F35" s="190">
        <v>501</v>
      </c>
      <c r="G35" s="65"/>
      <c r="H35" s="193">
        <v>0.23</v>
      </c>
      <c r="I35" s="194">
        <f t="shared" si="0"/>
        <v>0</v>
      </c>
      <c r="J35" s="194">
        <f t="shared" si="1"/>
        <v>0</v>
      </c>
      <c r="K35" s="194">
        <f t="shared" si="2"/>
        <v>0</v>
      </c>
      <c r="L35" s="194">
        <f t="shared" si="3"/>
        <v>0</v>
      </c>
      <c r="M35" s="271"/>
      <c r="N35" s="195"/>
      <c r="O35" s="195"/>
    </row>
    <row r="36" spans="1:15" s="196" customFormat="1" ht="11.25">
      <c r="A36" s="189">
        <v>23</v>
      </c>
      <c r="B36" s="190" t="s">
        <v>8</v>
      </c>
      <c r="C36" s="189">
        <v>2</v>
      </c>
      <c r="D36" s="189" t="s">
        <v>91</v>
      </c>
      <c r="E36" s="190" t="s">
        <v>99</v>
      </c>
      <c r="F36" s="190">
        <v>50</v>
      </c>
      <c r="G36" s="65"/>
      <c r="H36" s="193">
        <v>0.23</v>
      </c>
      <c r="I36" s="194">
        <f t="shared" si="0"/>
        <v>0</v>
      </c>
      <c r="J36" s="194">
        <f t="shared" si="1"/>
        <v>0</v>
      </c>
      <c r="K36" s="194">
        <f t="shared" si="2"/>
        <v>0</v>
      </c>
      <c r="L36" s="194">
        <f t="shared" si="3"/>
        <v>0</v>
      </c>
      <c r="M36" s="271"/>
      <c r="N36" s="195"/>
      <c r="O36" s="195"/>
    </row>
    <row r="37" spans="1:15" s="196" customFormat="1" ht="11.25">
      <c r="A37" s="189">
        <v>24</v>
      </c>
      <c r="B37" s="190" t="s">
        <v>8</v>
      </c>
      <c r="C37" s="189">
        <v>2</v>
      </c>
      <c r="D37" s="189" t="s">
        <v>91</v>
      </c>
      <c r="E37" s="190" t="s">
        <v>56</v>
      </c>
      <c r="F37" s="190">
        <v>101</v>
      </c>
      <c r="G37" s="65"/>
      <c r="H37" s="193">
        <v>0.23</v>
      </c>
      <c r="I37" s="194">
        <f t="shared" si="0"/>
        <v>0</v>
      </c>
      <c r="J37" s="194">
        <f t="shared" si="1"/>
        <v>0</v>
      </c>
      <c r="K37" s="194">
        <f t="shared" si="2"/>
        <v>0</v>
      </c>
      <c r="L37" s="194">
        <f t="shared" si="3"/>
        <v>0</v>
      </c>
      <c r="M37" s="271"/>
      <c r="N37" s="195"/>
      <c r="O37" s="195"/>
    </row>
    <row r="38" spans="1:15" s="196" customFormat="1" ht="11.25">
      <c r="A38" s="70">
        <v>25</v>
      </c>
      <c r="B38" s="190" t="s">
        <v>8</v>
      </c>
      <c r="C38" s="189">
        <v>2</v>
      </c>
      <c r="D38" s="189" t="s">
        <v>91</v>
      </c>
      <c r="E38" s="190" t="s">
        <v>57</v>
      </c>
      <c r="F38" s="190">
        <v>330</v>
      </c>
      <c r="G38" s="65"/>
      <c r="H38" s="193">
        <v>0.23</v>
      </c>
      <c r="I38" s="194">
        <f t="shared" si="0"/>
        <v>0</v>
      </c>
      <c r="J38" s="194">
        <f t="shared" si="1"/>
        <v>0</v>
      </c>
      <c r="K38" s="194">
        <f t="shared" si="2"/>
        <v>0</v>
      </c>
      <c r="L38" s="194">
        <f t="shared" si="3"/>
        <v>0</v>
      </c>
      <c r="M38" s="271"/>
      <c r="N38" s="195"/>
      <c r="O38" s="195"/>
    </row>
    <row r="39" spans="1:15" s="66" customFormat="1" ht="22.5">
      <c r="A39" s="367">
        <v>26</v>
      </c>
      <c r="B39" s="372" t="s">
        <v>63</v>
      </c>
      <c r="C39" s="373">
        <v>4</v>
      </c>
      <c r="D39" s="373" t="s">
        <v>64</v>
      </c>
      <c r="E39" s="372" t="s">
        <v>99</v>
      </c>
      <c r="F39" s="372">
        <v>50</v>
      </c>
      <c r="G39" s="368"/>
      <c r="H39" s="369">
        <v>0.23</v>
      </c>
      <c r="I39" s="370">
        <f t="shared" si="0"/>
        <v>0</v>
      </c>
      <c r="J39" s="370">
        <f t="shared" si="1"/>
        <v>0</v>
      </c>
      <c r="K39" s="370">
        <f t="shared" si="2"/>
        <v>0</v>
      </c>
      <c r="L39" s="370">
        <f t="shared" si="3"/>
        <v>0</v>
      </c>
      <c r="M39" s="271"/>
      <c r="N39" s="118"/>
      <c r="O39" s="118"/>
    </row>
    <row r="40" spans="1:15" s="196" customFormat="1" ht="22.5">
      <c r="A40" s="189">
        <v>27</v>
      </c>
      <c r="B40" s="64" t="s">
        <v>63</v>
      </c>
      <c r="C40" s="189">
        <v>4</v>
      </c>
      <c r="D40" s="189" t="s">
        <v>64</v>
      </c>
      <c r="E40" s="190" t="s">
        <v>56</v>
      </c>
      <c r="F40" s="190">
        <v>101</v>
      </c>
      <c r="G40" s="191"/>
      <c r="H40" s="193">
        <v>0.23</v>
      </c>
      <c r="I40" s="194">
        <f t="shared" si="0"/>
        <v>0</v>
      </c>
      <c r="J40" s="194">
        <f t="shared" si="1"/>
        <v>0</v>
      </c>
      <c r="K40" s="194">
        <f t="shared" si="2"/>
        <v>0</v>
      </c>
      <c r="L40" s="194">
        <f t="shared" si="3"/>
        <v>0</v>
      </c>
      <c r="M40" s="271"/>
      <c r="N40" s="195"/>
      <c r="O40" s="195"/>
    </row>
    <row r="41" spans="1:15" s="196" customFormat="1" ht="22.5">
      <c r="A41" s="70">
        <v>28</v>
      </c>
      <c r="B41" s="64" t="s">
        <v>63</v>
      </c>
      <c r="C41" s="189">
        <v>4</v>
      </c>
      <c r="D41" s="189" t="s">
        <v>64</v>
      </c>
      <c r="E41" s="190" t="s">
        <v>57</v>
      </c>
      <c r="F41" s="190">
        <v>301</v>
      </c>
      <c r="G41" s="191"/>
      <c r="H41" s="193">
        <v>0.23</v>
      </c>
      <c r="I41" s="194">
        <f t="shared" si="0"/>
        <v>0</v>
      </c>
      <c r="J41" s="194">
        <f t="shared" si="1"/>
        <v>0</v>
      </c>
      <c r="K41" s="194">
        <f t="shared" si="2"/>
        <v>0</v>
      </c>
      <c r="L41" s="194">
        <f t="shared" si="3"/>
        <v>0</v>
      </c>
      <c r="M41" s="271"/>
      <c r="N41" s="195"/>
      <c r="O41" s="195"/>
    </row>
    <row r="42" spans="1:15" s="63" customFormat="1" ht="22.5">
      <c r="A42" s="367">
        <v>29</v>
      </c>
      <c r="B42" s="366" t="s">
        <v>87</v>
      </c>
      <c r="C42" s="367">
        <v>4</v>
      </c>
      <c r="D42" s="367" t="s">
        <v>65</v>
      </c>
      <c r="E42" s="366" t="s">
        <v>99</v>
      </c>
      <c r="F42" s="366">
        <v>50</v>
      </c>
      <c r="G42" s="368"/>
      <c r="H42" s="369">
        <v>0.23</v>
      </c>
      <c r="I42" s="370">
        <f t="shared" si="0"/>
        <v>0</v>
      </c>
      <c r="J42" s="370">
        <f t="shared" si="1"/>
        <v>0</v>
      </c>
      <c r="K42" s="370">
        <f t="shared" si="2"/>
        <v>0</v>
      </c>
      <c r="L42" s="370">
        <f t="shared" si="3"/>
        <v>0</v>
      </c>
      <c r="M42" s="270"/>
      <c r="N42" s="117"/>
      <c r="O42" s="117"/>
    </row>
    <row r="43" spans="1:14" s="196" customFormat="1" ht="22.5">
      <c r="A43" s="189">
        <v>30</v>
      </c>
      <c r="B43" s="190" t="s">
        <v>87</v>
      </c>
      <c r="C43" s="189">
        <v>4</v>
      </c>
      <c r="D43" s="189" t="s">
        <v>65</v>
      </c>
      <c r="E43" s="190" t="s">
        <v>56</v>
      </c>
      <c r="F43" s="190">
        <v>250</v>
      </c>
      <c r="G43" s="191"/>
      <c r="H43" s="193">
        <v>0.23</v>
      </c>
      <c r="I43" s="194">
        <f t="shared" si="0"/>
        <v>0</v>
      </c>
      <c r="J43" s="194">
        <f t="shared" si="1"/>
        <v>0</v>
      </c>
      <c r="K43" s="194">
        <f t="shared" si="2"/>
        <v>0</v>
      </c>
      <c r="L43" s="194">
        <f t="shared" si="3"/>
        <v>0</v>
      </c>
      <c r="M43" s="271"/>
      <c r="N43" s="195"/>
    </row>
    <row r="44" spans="1:15" s="196" customFormat="1" ht="22.5">
      <c r="A44" s="70">
        <v>31</v>
      </c>
      <c r="B44" s="190" t="s">
        <v>87</v>
      </c>
      <c r="C44" s="189">
        <v>4</v>
      </c>
      <c r="D44" s="189" t="s">
        <v>65</v>
      </c>
      <c r="E44" s="190" t="s">
        <v>57</v>
      </c>
      <c r="F44" s="190">
        <v>301</v>
      </c>
      <c r="G44" s="191"/>
      <c r="H44" s="193">
        <v>0.23</v>
      </c>
      <c r="I44" s="194">
        <f t="shared" si="0"/>
        <v>0</v>
      </c>
      <c r="J44" s="194">
        <f t="shared" si="1"/>
        <v>0</v>
      </c>
      <c r="K44" s="194">
        <f t="shared" si="2"/>
        <v>0</v>
      </c>
      <c r="L44" s="194">
        <f t="shared" si="3"/>
        <v>0</v>
      </c>
      <c r="M44" s="271"/>
      <c r="N44" s="195"/>
      <c r="O44" s="195"/>
    </row>
    <row r="45" spans="1:16" s="67" customFormat="1" ht="22.5">
      <c r="A45" s="367">
        <v>32</v>
      </c>
      <c r="B45" s="374" t="s">
        <v>249</v>
      </c>
      <c r="C45" s="327">
        <v>2</v>
      </c>
      <c r="D45" s="327" t="s">
        <v>250</v>
      </c>
      <c r="E45" s="374" t="s">
        <v>88</v>
      </c>
      <c r="F45" s="366">
        <v>1001</v>
      </c>
      <c r="G45" s="371"/>
      <c r="H45" s="369">
        <v>0.23</v>
      </c>
      <c r="I45" s="370">
        <f>G45*H45+G45</f>
        <v>0</v>
      </c>
      <c r="J45" s="370">
        <f>F45*I45</f>
        <v>0</v>
      </c>
      <c r="K45" s="370">
        <f>J45*H45</f>
        <v>0</v>
      </c>
      <c r="L45" s="370">
        <f>J45*1.23</f>
        <v>0</v>
      </c>
      <c r="M45" s="272"/>
      <c r="N45" s="119"/>
      <c r="O45" s="119"/>
      <c r="P45" s="62"/>
    </row>
    <row r="46" spans="1:16" s="67" customFormat="1" ht="22.5">
      <c r="A46" s="189">
        <v>33</v>
      </c>
      <c r="B46" s="185" t="s">
        <v>249</v>
      </c>
      <c r="C46" s="70">
        <v>2</v>
      </c>
      <c r="D46" s="70" t="s">
        <v>250</v>
      </c>
      <c r="E46" s="185" t="s">
        <v>90</v>
      </c>
      <c r="F46" s="190">
        <v>3000</v>
      </c>
      <c r="G46" s="65"/>
      <c r="H46" s="193">
        <v>0.23</v>
      </c>
      <c r="I46" s="194">
        <f>G46*H46+G46</f>
        <v>0</v>
      </c>
      <c r="J46" s="194">
        <f>F46*I46</f>
        <v>0</v>
      </c>
      <c r="K46" s="194">
        <f>J46*H46</f>
        <v>0</v>
      </c>
      <c r="L46" s="194">
        <f>J46*1.23</f>
        <v>0</v>
      </c>
      <c r="M46" s="272"/>
      <c r="N46" s="119"/>
      <c r="O46" s="119"/>
      <c r="P46" s="62"/>
    </row>
    <row r="47" spans="1:16" s="187" customFormat="1" ht="22.5">
      <c r="A47" s="327">
        <v>34</v>
      </c>
      <c r="B47" s="374" t="s">
        <v>180</v>
      </c>
      <c r="C47" s="327">
        <v>2</v>
      </c>
      <c r="D47" s="327" t="s">
        <v>181</v>
      </c>
      <c r="E47" s="366" t="s">
        <v>57</v>
      </c>
      <c r="F47" s="366">
        <v>1000</v>
      </c>
      <c r="G47" s="368"/>
      <c r="H47" s="369">
        <v>0.23</v>
      </c>
      <c r="I47" s="370">
        <f t="shared" si="0"/>
        <v>0</v>
      </c>
      <c r="J47" s="370">
        <f t="shared" si="1"/>
        <v>0</v>
      </c>
      <c r="K47" s="370">
        <f t="shared" si="2"/>
        <v>0</v>
      </c>
      <c r="L47" s="370">
        <f t="shared" si="3"/>
        <v>0</v>
      </c>
      <c r="M47" s="265"/>
      <c r="N47" s="186"/>
      <c r="O47" s="186"/>
      <c r="P47" s="192"/>
    </row>
    <row r="48" spans="1:16" s="67" customFormat="1" ht="11.25">
      <c r="A48" s="367">
        <v>35</v>
      </c>
      <c r="B48" s="374" t="s">
        <v>182</v>
      </c>
      <c r="C48" s="327">
        <v>2</v>
      </c>
      <c r="D48" s="327" t="s">
        <v>183</v>
      </c>
      <c r="E48" s="366" t="s">
        <v>95</v>
      </c>
      <c r="F48" s="366">
        <v>100</v>
      </c>
      <c r="G48" s="368"/>
      <c r="H48" s="369">
        <v>0.23</v>
      </c>
      <c r="I48" s="370">
        <f t="shared" si="0"/>
        <v>0</v>
      </c>
      <c r="J48" s="370">
        <f t="shared" si="1"/>
        <v>0</v>
      </c>
      <c r="K48" s="370">
        <f t="shared" si="2"/>
        <v>0</v>
      </c>
      <c r="L48" s="370">
        <f t="shared" si="3"/>
        <v>0</v>
      </c>
      <c r="M48" s="272"/>
      <c r="N48" s="119"/>
      <c r="O48" s="119"/>
      <c r="P48" s="192"/>
    </row>
    <row r="49" spans="1:16" s="187" customFormat="1" ht="11.25">
      <c r="A49" s="189">
        <v>36</v>
      </c>
      <c r="B49" s="185" t="s">
        <v>182</v>
      </c>
      <c r="C49" s="70">
        <v>2</v>
      </c>
      <c r="D49" s="70" t="s">
        <v>183</v>
      </c>
      <c r="E49" s="190" t="s">
        <v>57</v>
      </c>
      <c r="F49" s="190">
        <v>301</v>
      </c>
      <c r="G49" s="191"/>
      <c r="H49" s="193">
        <v>0.23</v>
      </c>
      <c r="I49" s="194">
        <f t="shared" si="0"/>
        <v>0</v>
      </c>
      <c r="J49" s="194">
        <f t="shared" si="1"/>
        <v>0</v>
      </c>
      <c r="K49" s="194">
        <f t="shared" si="2"/>
        <v>0</v>
      </c>
      <c r="L49" s="194">
        <f t="shared" si="3"/>
        <v>0</v>
      </c>
      <c r="M49" s="265"/>
      <c r="N49" s="186"/>
      <c r="O49" s="186"/>
      <c r="P49" s="192"/>
    </row>
    <row r="50" spans="1:16" s="67" customFormat="1" ht="11.25">
      <c r="A50" s="327">
        <v>37</v>
      </c>
      <c r="B50" s="374" t="s">
        <v>184</v>
      </c>
      <c r="C50" s="327">
        <v>2</v>
      </c>
      <c r="D50" s="327" t="s">
        <v>185</v>
      </c>
      <c r="E50" s="366" t="s">
        <v>108</v>
      </c>
      <c r="F50" s="366">
        <v>60</v>
      </c>
      <c r="G50" s="368"/>
      <c r="H50" s="369">
        <v>0.23</v>
      </c>
      <c r="I50" s="370">
        <f t="shared" si="0"/>
        <v>0</v>
      </c>
      <c r="J50" s="370">
        <f t="shared" si="1"/>
        <v>0</v>
      </c>
      <c r="K50" s="370">
        <f t="shared" si="2"/>
        <v>0</v>
      </c>
      <c r="L50" s="370">
        <f t="shared" si="3"/>
        <v>0</v>
      </c>
      <c r="M50" s="272"/>
      <c r="N50" s="119"/>
      <c r="O50" s="119"/>
      <c r="P50" s="192"/>
    </row>
    <row r="51" spans="1:16" s="187" customFormat="1" ht="11.25">
      <c r="A51" s="189">
        <v>38</v>
      </c>
      <c r="B51" s="185" t="s">
        <v>184</v>
      </c>
      <c r="C51" s="70">
        <v>2</v>
      </c>
      <c r="D51" s="70" t="s">
        <v>185</v>
      </c>
      <c r="E51" s="190" t="s">
        <v>11</v>
      </c>
      <c r="F51" s="190">
        <v>51</v>
      </c>
      <c r="G51" s="191"/>
      <c r="H51" s="193">
        <v>0.23</v>
      </c>
      <c r="I51" s="194">
        <f t="shared" si="0"/>
        <v>0</v>
      </c>
      <c r="J51" s="194">
        <f t="shared" si="1"/>
        <v>0</v>
      </c>
      <c r="K51" s="194">
        <f t="shared" si="2"/>
        <v>0</v>
      </c>
      <c r="L51" s="194">
        <f t="shared" si="3"/>
        <v>0</v>
      </c>
      <c r="M51" s="265"/>
      <c r="N51" s="186"/>
      <c r="O51" s="186"/>
      <c r="P51" s="192"/>
    </row>
    <row r="52" spans="1:16" s="187" customFormat="1" ht="11.25">
      <c r="A52" s="189">
        <v>39</v>
      </c>
      <c r="B52" s="185" t="s">
        <v>184</v>
      </c>
      <c r="C52" s="70">
        <v>2</v>
      </c>
      <c r="D52" s="70" t="s">
        <v>185</v>
      </c>
      <c r="E52" s="190" t="s">
        <v>70</v>
      </c>
      <c r="F52" s="190">
        <v>101</v>
      </c>
      <c r="G52" s="191"/>
      <c r="H52" s="193">
        <v>0.23</v>
      </c>
      <c r="I52" s="194">
        <f t="shared" si="0"/>
        <v>0</v>
      </c>
      <c r="J52" s="194">
        <f t="shared" si="1"/>
        <v>0</v>
      </c>
      <c r="K52" s="194">
        <f t="shared" si="2"/>
        <v>0</v>
      </c>
      <c r="L52" s="194">
        <f t="shared" si="3"/>
        <v>0</v>
      </c>
      <c r="M52" s="265"/>
      <c r="N52" s="186"/>
      <c r="O52" s="186"/>
      <c r="P52" s="192"/>
    </row>
    <row r="53" spans="1:16" s="67" customFormat="1" ht="11.25">
      <c r="A53" s="327">
        <v>40</v>
      </c>
      <c r="B53" s="374" t="s">
        <v>186</v>
      </c>
      <c r="C53" s="327">
        <v>1</v>
      </c>
      <c r="D53" s="327" t="s">
        <v>187</v>
      </c>
      <c r="E53" s="366" t="s">
        <v>188</v>
      </c>
      <c r="F53" s="366">
        <v>500</v>
      </c>
      <c r="G53" s="368"/>
      <c r="H53" s="369">
        <v>0.23</v>
      </c>
      <c r="I53" s="370">
        <f t="shared" si="0"/>
        <v>0</v>
      </c>
      <c r="J53" s="370">
        <f t="shared" si="1"/>
        <v>0</v>
      </c>
      <c r="K53" s="370">
        <f t="shared" si="2"/>
        <v>0</v>
      </c>
      <c r="L53" s="370">
        <f t="shared" si="3"/>
        <v>0</v>
      </c>
      <c r="M53" s="272"/>
      <c r="N53" s="119"/>
      <c r="O53" s="119"/>
      <c r="P53" s="192"/>
    </row>
    <row r="54" spans="1:16" s="187" customFormat="1" ht="11.25">
      <c r="A54" s="189">
        <v>41</v>
      </c>
      <c r="B54" s="185" t="s">
        <v>186</v>
      </c>
      <c r="C54" s="70">
        <v>1</v>
      </c>
      <c r="D54" s="70" t="s">
        <v>187</v>
      </c>
      <c r="E54" s="190" t="s">
        <v>10</v>
      </c>
      <c r="F54" s="190">
        <v>5000</v>
      </c>
      <c r="G54" s="191"/>
      <c r="H54" s="193">
        <v>0.23</v>
      </c>
      <c r="I54" s="194">
        <f t="shared" si="0"/>
        <v>0</v>
      </c>
      <c r="J54" s="194">
        <f t="shared" si="1"/>
        <v>0</v>
      </c>
      <c r="K54" s="194">
        <f t="shared" si="2"/>
        <v>0</v>
      </c>
      <c r="L54" s="194">
        <f t="shared" si="3"/>
        <v>0</v>
      </c>
      <c r="M54" s="265"/>
      <c r="N54" s="186"/>
      <c r="O54" s="186"/>
      <c r="P54" s="192"/>
    </row>
    <row r="55" spans="1:16" s="67" customFormat="1" ht="11.25">
      <c r="A55" s="367">
        <v>42</v>
      </c>
      <c r="B55" s="374" t="s">
        <v>15</v>
      </c>
      <c r="C55" s="327">
        <v>2</v>
      </c>
      <c r="D55" s="327" t="s">
        <v>189</v>
      </c>
      <c r="E55" s="366" t="s">
        <v>99</v>
      </c>
      <c r="F55" s="366">
        <v>50</v>
      </c>
      <c r="G55" s="368"/>
      <c r="H55" s="369">
        <v>0.23</v>
      </c>
      <c r="I55" s="370">
        <f t="shared" si="0"/>
        <v>0</v>
      </c>
      <c r="J55" s="370">
        <f t="shared" si="1"/>
        <v>0</v>
      </c>
      <c r="K55" s="370">
        <f t="shared" si="2"/>
        <v>0</v>
      </c>
      <c r="L55" s="370">
        <f t="shared" si="3"/>
        <v>0</v>
      </c>
      <c r="M55" s="272"/>
      <c r="N55" s="119"/>
      <c r="O55" s="119"/>
      <c r="P55" s="192"/>
    </row>
    <row r="56" spans="1:16" s="187" customFormat="1" ht="11.25">
      <c r="A56" s="70">
        <v>43</v>
      </c>
      <c r="B56" s="185" t="s">
        <v>15</v>
      </c>
      <c r="C56" s="70">
        <v>2</v>
      </c>
      <c r="D56" s="70" t="s">
        <v>189</v>
      </c>
      <c r="E56" s="190" t="s">
        <v>70</v>
      </c>
      <c r="F56" s="190">
        <v>200</v>
      </c>
      <c r="G56" s="191"/>
      <c r="H56" s="193">
        <v>0.23</v>
      </c>
      <c r="I56" s="194">
        <f t="shared" si="0"/>
        <v>0</v>
      </c>
      <c r="J56" s="194">
        <f t="shared" si="1"/>
        <v>0</v>
      </c>
      <c r="K56" s="194">
        <f t="shared" si="2"/>
        <v>0</v>
      </c>
      <c r="L56" s="194">
        <f t="shared" si="3"/>
        <v>0</v>
      </c>
      <c r="M56" s="265"/>
      <c r="N56" s="186"/>
      <c r="O56" s="186"/>
      <c r="P56" s="192"/>
    </row>
    <row r="57" spans="1:16" s="187" customFormat="1" ht="11.25">
      <c r="A57" s="189">
        <v>44</v>
      </c>
      <c r="B57" s="185" t="s">
        <v>15</v>
      </c>
      <c r="C57" s="70">
        <v>2</v>
      </c>
      <c r="D57" s="70" t="s">
        <v>189</v>
      </c>
      <c r="E57" s="190" t="s">
        <v>71</v>
      </c>
      <c r="F57" s="190">
        <v>201</v>
      </c>
      <c r="G57" s="191"/>
      <c r="H57" s="193">
        <v>0.23</v>
      </c>
      <c r="I57" s="194">
        <f t="shared" si="0"/>
        <v>0</v>
      </c>
      <c r="J57" s="194">
        <f t="shared" si="1"/>
        <v>0</v>
      </c>
      <c r="K57" s="194">
        <f t="shared" si="2"/>
        <v>0</v>
      </c>
      <c r="L57" s="194">
        <f t="shared" si="3"/>
        <v>0</v>
      </c>
      <c r="M57" s="265"/>
      <c r="N57" s="186"/>
      <c r="O57" s="186"/>
      <c r="P57" s="192"/>
    </row>
    <row r="58" spans="1:16" s="187" customFormat="1" ht="11.25">
      <c r="A58" s="367">
        <v>45</v>
      </c>
      <c r="B58" s="375" t="s">
        <v>217</v>
      </c>
      <c r="C58" s="375">
        <v>2</v>
      </c>
      <c r="D58" s="375" t="s">
        <v>218</v>
      </c>
      <c r="E58" s="367" t="s">
        <v>105</v>
      </c>
      <c r="F58" s="367">
        <v>1001</v>
      </c>
      <c r="G58" s="368"/>
      <c r="H58" s="369">
        <v>0.23</v>
      </c>
      <c r="I58" s="370">
        <f>G58*H58+G58</f>
        <v>0</v>
      </c>
      <c r="J58" s="370">
        <f>F58*I58</f>
        <v>0</v>
      </c>
      <c r="K58" s="370">
        <f>J58*H58</f>
        <v>0</v>
      </c>
      <c r="L58" s="370">
        <f>J58*1.23</f>
        <v>0</v>
      </c>
      <c r="M58" s="265"/>
      <c r="N58" s="186"/>
      <c r="O58" s="186"/>
      <c r="P58" s="192"/>
    </row>
    <row r="59" spans="1:16" s="187" customFormat="1" ht="11.25">
      <c r="A59" s="70">
        <v>46</v>
      </c>
      <c r="B59" s="364" t="s">
        <v>217</v>
      </c>
      <c r="C59" s="364">
        <v>2</v>
      </c>
      <c r="D59" s="364" t="s">
        <v>218</v>
      </c>
      <c r="E59" s="189" t="s">
        <v>104</v>
      </c>
      <c r="F59" s="189">
        <v>3500</v>
      </c>
      <c r="G59" s="191"/>
      <c r="H59" s="193">
        <v>0.23</v>
      </c>
      <c r="I59" s="194">
        <f>G59*H59+G59</f>
        <v>0</v>
      </c>
      <c r="J59" s="194">
        <f>F59*I59</f>
        <v>0</v>
      </c>
      <c r="K59" s="194">
        <f>J59*H59</f>
        <v>0</v>
      </c>
      <c r="L59" s="194">
        <f>J59*1.23</f>
        <v>0</v>
      </c>
      <c r="M59" s="265"/>
      <c r="N59" s="186"/>
      <c r="O59" s="186"/>
      <c r="P59" s="192"/>
    </row>
    <row r="60" spans="1:15" s="13" customFormat="1" ht="15">
      <c r="A60" s="452" t="s">
        <v>49</v>
      </c>
      <c r="B60" s="453"/>
      <c r="C60" s="453"/>
      <c r="D60" s="453"/>
      <c r="E60" s="21" t="s">
        <v>48</v>
      </c>
      <c r="F60" s="21"/>
      <c r="G60" s="17"/>
      <c r="H60" s="159" t="s">
        <v>48</v>
      </c>
      <c r="I60" s="17">
        <f>SUM(I14:I57)</f>
        <v>0</v>
      </c>
      <c r="J60" s="17">
        <f>SUM(J14:J57)</f>
        <v>0</v>
      </c>
      <c r="K60" s="17">
        <f>SUM(K14:K57)</f>
        <v>0</v>
      </c>
      <c r="L60" s="17">
        <f>SUM(L14:L57)</f>
        <v>0</v>
      </c>
      <c r="M60" s="273"/>
      <c r="N60" s="120"/>
      <c r="O60" s="120"/>
    </row>
    <row r="61" spans="1:15" s="13" customFormat="1" ht="15">
      <c r="A61" s="14"/>
      <c r="B61" s="68"/>
      <c r="C61" s="68"/>
      <c r="D61" s="68"/>
      <c r="E61" s="20"/>
      <c r="F61" s="20"/>
      <c r="G61" s="18"/>
      <c r="H61" s="184"/>
      <c r="I61" s="18"/>
      <c r="J61" s="18"/>
      <c r="K61" s="18"/>
      <c r="L61" s="18"/>
      <c r="M61" s="273"/>
      <c r="N61" s="120"/>
      <c r="O61" s="120"/>
    </row>
    <row r="62" spans="1:12" ht="27" customHeight="1">
      <c r="A62" s="446" t="s">
        <v>137</v>
      </c>
      <c r="B62" s="446"/>
      <c r="C62" s="446"/>
      <c r="D62" s="446"/>
      <c r="E62" s="446"/>
      <c r="F62" s="446"/>
      <c r="G62" s="446"/>
      <c r="H62" s="446"/>
      <c r="I62" s="446"/>
      <c r="J62" s="407"/>
      <c r="K62" s="407"/>
      <c r="L62" s="407"/>
    </row>
    <row r="63" spans="1:15" s="13" customFormat="1" ht="24">
      <c r="A63" s="322" t="s">
        <v>0</v>
      </c>
      <c r="B63" s="322" t="s">
        <v>1</v>
      </c>
      <c r="C63" s="322" t="s">
        <v>2</v>
      </c>
      <c r="D63" s="322" t="s">
        <v>3</v>
      </c>
      <c r="E63" s="322" t="s">
        <v>4</v>
      </c>
      <c r="F63" s="322" t="s">
        <v>160</v>
      </c>
      <c r="G63" s="322" t="s">
        <v>5</v>
      </c>
      <c r="H63" s="323" t="s">
        <v>6</v>
      </c>
      <c r="I63" s="322" t="s">
        <v>7</v>
      </c>
      <c r="J63" s="322" t="s">
        <v>165</v>
      </c>
      <c r="K63" s="322" t="s">
        <v>6</v>
      </c>
      <c r="L63" s="322" t="s">
        <v>166</v>
      </c>
      <c r="M63" s="274"/>
      <c r="N63" s="27"/>
      <c r="O63" s="27"/>
    </row>
    <row r="64" spans="1:15" s="28" customFormat="1" ht="22.5">
      <c r="A64" s="327">
        <v>1</v>
      </c>
      <c r="B64" s="327" t="s">
        <v>138</v>
      </c>
      <c r="C64" s="327">
        <v>4</v>
      </c>
      <c r="D64" s="327" t="s">
        <v>67</v>
      </c>
      <c r="E64" s="376" t="s">
        <v>99</v>
      </c>
      <c r="F64" s="377">
        <v>50</v>
      </c>
      <c r="G64" s="332"/>
      <c r="H64" s="329">
        <v>0.23</v>
      </c>
      <c r="I64" s="328">
        <f>G64*H64+G64</f>
        <v>0</v>
      </c>
      <c r="J64" s="328">
        <f>F64*G64</f>
        <v>0</v>
      </c>
      <c r="K64" s="328">
        <f>J64*H64</f>
        <v>0</v>
      </c>
      <c r="L64" s="328">
        <f>J64*1.23</f>
        <v>0</v>
      </c>
      <c r="M64" s="273"/>
      <c r="N64" s="121"/>
      <c r="O64" s="121"/>
    </row>
    <row r="65" spans="1:15" s="29" customFormat="1" ht="22.5">
      <c r="A65" s="61">
        <v>2</v>
      </c>
      <c r="B65" s="70" t="s">
        <v>138</v>
      </c>
      <c r="C65" s="61">
        <v>4</v>
      </c>
      <c r="D65" s="61" t="s">
        <v>67</v>
      </c>
      <c r="E65" s="61" t="s">
        <v>56</v>
      </c>
      <c r="F65" s="198">
        <v>101</v>
      </c>
      <c r="G65" s="182"/>
      <c r="H65" s="160">
        <v>0.23</v>
      </c>
      <c r="I65" s="104">
        <f aca="true" t="shared" si="4" ref="I65:I83">G65*H65+G65</f>
        <v>0</v>
      </c>
      <c r="J65" s="104">
        <f aca="true" t="shared" si="5" ref="J65:J83">F65*G65</f>
        <v>0</v>
      </c>
      <c r="K65" s="104">
        <f aca="true" t="shared" si="6" ref="K65:K83">J65*H65</f>
        <v>0</v>
      </c>
      <c r="L65" s="104">
        <f aca="true" t="shared" si="7" ref="L65:L83">J65*1.23</f>
        <v>0</v>
      </c>
      <c r="M65" s="275"/>
      <c r="N65" s="126"/>
      <c r="O65" s="126"/>
    </row>
    <row r="66" spans="1:15" s="29" customFormat="1" ht="22.5">
      <c r="A66" s="61">
        <v>3</v>
      </c>
      <c r="B66" s="70" t="s">
        <v>138</v>
      </c>
      <c r="C66" s="61">
        <v>4</v>
      </c>
      <c r="D66" s="61" t="s">
        <v>67</v>
      </c>
      <c r="E66" s="61" t="s">
        <v>57</v>
      </c>
      <c r="F66" s="198">
        <v>400</v>
      </c>
      <c r="G66" s="182"/>
      <c r="H66" s="160">
        <v>0.23</v>
      </c>
      <c r="I66" s="104">
        <f t="shared" si="4"/>
        <v>0</v>
      </c>
      <c r="J66" s="104">
        <f t="shared" si="5"/>
        <v>0</v>
      </c>
      <c r="K66" s="104">
        <f t="shared" si="6"/>
        <v>0</v>
      </c>
      <c r="L66" s="104">
        <f t="shared" si="7"/>
        <v>0</v>
      </c>
      <c r="M66" s="275"/>
      <c r="N66" s="126"/>
      <c r="O66" s="126"/>
    </row>
    <row r="67" spans="1:15" s="29" customFormat="1" ht="22.5">
      <c r="A67" s="70">
        <v>4</v>
      </c>
      <c r="B67" s="70" t="s">
        <v>138</v>
      </c>
      <c r="C67" s="61">
        <v>4</v>
      </c>
      <c r="D67" s="61" t="s">
        <v>67</v>
      </c>
      <c r="E67" s="61" t="s">
        <v>68</v>
      </c>
      <c r="F67" s="198">
        <v>530</v>
      </c>
      <c r="G67" s="182"/>
      <c r="H67" s="160">
        <v>0.23</v>
      </c>
      <c r="I67" s="104">
        <f t="shared" si="4"/>
        <v>0</v>
      </c>
      <c r="J67" s="104">
        <f t="shared" si="5"/>
        <v>0</v>
      </c>
      <c r="K67" s="104">
        <f t="shared" si="6"/>
        <v>0</v>
      </c>
      <c r="L67" s="104">
        <f t="shared" si="7"/>
        <v>0</v>
      </c>
      <c r="M67" s="275"/>
      <c r="N67" s="126"/>
      <c r="O67" s="126"/>
    </row>
    <row r="68" spans="1:15" s="28" customFormat="1" ht="22.5">
      <c r="A68" s="330">
        <v>5</v>
      </c>
      <c r="B68" s="327" t="s">
        <v>139</v>
      </c>
      <c r="C68" s="327">
        <v>4</v>
      </c>
      <c r="D68" s="327" t="s">
        <v>67</v>
      </c>
      <c r="E68" s="376" t="s">
        <v>99</v>
      </c>
      <c r="F68" s="377">
        <v>50</v>
      </c>
      <c r="G68" s="378"/>
      <c r="H68" s="329">
        <v>0.23</v>
      </c>
      <c r="I68" s="328">
        <f t="shared" si="4"/>
        <v>0</v>
      </c>
      <c r="J68" s="328">
        <f t="shared" si="5"/>
        <v>0</v>
      </c>
      <c r="K68" s="328">
        <f t="shared" si="6"/>
        <v>0</v>
      </c>
      <c r="L68" s="328">
        <f t="shared" si="7"/>
        <v>0</v>
      </c>
      <c r="M68" s="273"/>
      <c r="N68" s="121"/>
      <c r="O68" s="121"/>
    </row>
    <row r="69" spans="1:15" s="29" customFormat="1" ht="22.5">
      <c r="A69" s="61">
        <v>6</v>
      </c>
      <c r="B69" s="70" t="s">
        <v>139</v>
      </c>
      <c r="C69" s="61">
        <v>4</v>
      </c>
      <c r="D69" s="61" t="s">
        <v>67</v>
      </c>
      <c r="E69" s="61" t="s">
        <v>56</v>
      </c>
      <c r="F69" s="198">
        <v>240</v>
      </c>
      <c r="G69" s="182"/>
      <c r="H69" s="160">
        <v>0.23</v>
      </c>
      <c r="I69" s="104">
        <f t="shared" si="4"/>
        <v>0</v>
      </c>
      <c r="J69" s="104">
        <f t="shared" si="5"/>
        <v>0</v>
      </c>
      <c r="K69" s="104">
        <f t="shared" si="6"/>
        <v>0</v>
      </c>
      <c r="L69" s="104">
        <f t="shared" si="7"/>
        <v>0</v>
      </c>
      <c r="M69" s="275"/>
      <c r="N69" s="126"/>
      <c r="O69" s="126"/>
    </row>
    <row r="70" spans="1:15" s="29" customFormat="1" ht="22.5">
      <c r="A70" s="70">
        <v>7</v>
      </c>
      <c r="B70" s="70" t="s">
        <v>139</v>
      </c>
      <c r="C70" s="61">
        <v>4</v>
      </c>
      <c r="D70" s="61" t="s">
        <v>67</v>
      </c>
      <c r="E70" s="61" t="s">
        <v>57</v>
      </c>
      <c r="F70" s="198">
        <v>301</v>
      </c>
      <c r="G70" s="182"/>
      <c r="H70" s="160">
        <v>0.23</v>
      </c>
      <c r="I70" s="104">
        <f t="shared" si="4"/>
        <v>0</v>
      </c>
      <c r="J70" s="104">
        <f t="shared" si="5"/>
        <v>0</v>
      </c>
      <c r="K70" s="104">
        <f t="shared" si="6"/>
        <v>0</v>
      </c>
      <c r="L70" s="104">
        <f t="shared" si="7"/>
        <v>0</v>
      </c>
      <c r="M70" s="275"/>
      <c r="N70" s="126"/>
      <c r="O70" s="126"/>
    </row>
    <row r="71" spans="1:15" s="29" customFormat="1" ht="22.5">
      <c r="A71" s="61">
        <v>8</v>
      </c>
      <c r="B71" s="70" t="s">
        <v>139</v>
      </c>
      <c r="C71" s="61">
        <v>4</v>
      </c>
      <c r="D71" s="61" t="s">
        <v>67</v>
      </c>
      <c r="E71" s="61" t="s">
        <v>68</v>
      </c>
      <c r="F71" s="198">
        <v>501</v>
      </c>
      <c r="G71" s="182"/>
      <c r="H71" s="160">
        <v>0.23</v>
      </c>
      <c r="I71" s="104">
        <f t="shared" si="4"/>
        <v>0</v>
      </c>
      <c r="J71" s="104">
        <f t="shared" si="5"/>
        <v>0</v>
      </c>
      <c r="K71" s="104">
        <f t="shared" si="6"/>
        <v>0</v>
      </c>
      <c r="L71" s="104">
        <f t="shared" si="7"/>
        <v>0</v>
      </c>
      <c r="M71" s="275"/>
      <c r="N71" s="126"/>
      <c r="O71" s="126"/>
    </row>
    <row r="72" spans="1:15" s="28" customFormat="1" ht="22.5">
      <c r="A72" s="330">
        <v>9</v>
      </c>
      <c r="B72" s="330" t="s">
        <v>66</v>
      </c>
      <c r="C72" s="330">
        <v>1</v>
      </c>
      <c r="D72" s="330" t="s">
        <v>140</v>
      </c>
      <c r="E72" s="330" t="s">
        <v>99</v>
      </c>
      <c r="F72" s="330">
        <v>50</v>
      </c>
      <c r="G72" s="332"/>
      <c r="H72" s="329">
        <v>0.23</v>
      </c>
      <c r="I72" s="328">
        <f t="shared" si="4"/>
        <v>0</v>
      </c>
      <c r="J72" s="328">
        <f t="shared" si="5"/>
        <v>0</v>
      </c>
      <c r="K72" s="328">
        <f t="shared" si="6"/>
        <v>0</v>
      </c>
      <c r="L72" s="328">
        <f t="shared" si="7"/>
        <v>0</v>
      </c>
      <c r="M72" s="273"/>
      <c r="N72" s="121"/>
      <c r="O72" s="122"/>
    </row>
    <row r="73" spans="1:15" s="29" customFormat="1" ht="22.5">
      <c r="A73" s="70">
        <v>10</v>
      </c>
      <c r="B73" s="61" t="s">
        <v>66</v>
      </c>
      <c r="C73" s="61">
        <v>1</v>
      </c>
      <c r="D73" s="61" t="s">
        <v>140</v>
      </c>
      <c r="E73" s="61" t="s">
        <v>56</v>
      </c>
      <c r="F73" s="189">
        <v>101</v>
      </c>
      <c r="G73" s="182"/>
      <c r="H73" s="160">
        <v>0.23</v>
      </c>
      <c r="I73" s="104">
        <f t="shared" si="4"/>
        <v>0</v>
      </c>
      <c r="J73" s="104">
        <f t="shared" si="5"/>
        <v>0</v>
      </c>
      <c r="K73" s="104">
        <f t="shared" si="6"/>
        <v>0</v>
      </c>
      <c r="L73" s="104">
        <f t="shared" si="7"/>
        <v>0</v>
      </c>
      <c r="M73" s="275"/>
      <c r="N73" s="188"/>
      <c r="O73" s="126"/>
    </row>
    <row r="74" spans="1:15" s="29" customFormat="1" ht="22.5">
      <c r="A74" s="61">
        <v>11</v>
      </c>
      <c r="B74" s="61" t="s">
        <v>66</v>
      </c>
      <c r="C74" s="61">
        <v>1</v>
      </c>
      <c r="D74" s="61" t="s">
        <v>140</v>
      </c>
      <c r="E74" s="61" t="s">
        <v>57</v>
      </c>
      <c r="F74" s="189">
        <v>301</v>
      </c>
      <c r="G74" s="182"/>
      <c r="H74" s="160">
        <v>0.23</v>
      </c>
      <c r="I74" s="104">
        <f t="shared" si="4"/>
        <v>0</v>
      </c>
      <c r="J74" s="104">
        <f t="shared" si="5"/>
        <v>0</v>
      </c>
      <c r="K74" s="104">
        <f t="shared" si="6"/>
        <v>0</v>
      </c>
      <c r="L74" s="104">
        <f t="shared" si="7"/>
        <v>0</v>
      </c>
      <c r="M74" s="275"/>
      <c r="N74" s="126"/>
      <c r="O74" s="126"/>
    </row>
    <row r="75" spans="1:15" s="29" customFormat="1" ht="22.5">
      <c r="A75" s="61">
        <v>12</v>
      </c>
      <c r="B75" s="61" t="s">
        <v>66</v>
      </c>
      <c r="C75" s="61">
        <v>1</v>
      </c>
      <c r="D75" s="61" t="s">
        <v>140</v>
      </c>
      <c r="E75" s="61" t="s">
        <v>68</v>
      </c>
      <c r="F75" s="189">
        <v>501</v>
      </c>
      <c r="G75" s="182"/>
      <c r="H75" s="160">
        <v>0.23</v>
      </c>
      <c r="I75" s="104">
        <f t="shared" si="4"/>
        <v>0</v>
      </c>
      <c r="J75" s="104">
        <f t="shared" si="5"/>
        <v>0</v>
      </c>
      <c r="K75" s="104">
        <f t="shared" si="6"/>
        <v>0</v>
      </c>
      <c r="L75" s="104">
        <f t="shared" si="7"/>
        <v>0</v>
      </c>
      <c r="M75" s="275"/>
      <c r="N75" s="126"/>
      <c r="O75" s="126"/>
    </row>
    <row r="76" spans="1:15" s="28" customFormat="1" ht="22.5">
      <c r="A76" s="327">
        <v>13</v>
      </c>
      <c r="B76" s="330" t="s">
        <v>66</v>
      </c>
      <c r="C76" s="330">
        <v>2</v>
      </c>
      <c r="D76" s="330" t="s">
        <v>141</v>
      </c>
      <c r="E76" s="330" t="s">
        <v>99</v>
      </c>
      <c r="F76" s="330">
        <v>50</v>
      </c>
      <c r="G76" s="332"/>
      <c r="H76" s="329">
        <v>0.23</v>
      </c>
      <c r="I76" s="328">
        <f t="shared" si="4"/>
        <v>0</v>
      </c>
      <c r="J76" s="328">
        <f t="shared" si="5"/>
        <v>0</v>
      </c>
      <c r="K76" s="328">
        <f t="shared" si="6"/>
        <v>0</v>
      </c>
      <c r="L76" s="328">
        <f t="shared" si="7"/>
        <v>0</v>
      </c>
      <c r="M76" s="273"/>
      <c r="N76" s="121"/>
      <c r="O76" s="121"/>
    </row>
    <row r="77" spans="1:15" s="29" customFormat="1" ht="22.5">
      <c r="A77" s="61">
        <v>14</v>
      </c>
      <c r="B77" s="61" t="s">
        <v>66</v>
      </c>
      <c r="C77" s="61">
        <v>2</v>
      </c>
      <c r="D77" s="61" t="s">
        <v>141</v>
      </c>
      <c r="E77" s="61" t="s">
        <v>56</v>
      </c>
      <c r="F77" s="189">
        <v>101</v>
      </c>
      <c r="G77" s="182"/>
      <c r="H77" s="160">
        <v>0.23</v>
      </c>
      <c r="I77" s="104">
        <f t="shared" si="4"/>
        <v>0</v>
      </c>
      <c r="J77" s="104">
        <f t="shared" si="5"/>
        <v>0</v>
      </c>
      <c r="K77" s="104">
        <f t="shared" si="6"/>
        <v>0</v>
      </c>
      <c r="L77" s="104">
        <f t="shared" si="7"/>
        <v>0</v>
      </c>
      <c r="M77" s="275"/>
      <c r="N77" s="126"/>
      <c r="O77" s="126"/>
    </row>
    <row r="78" spans="1:15" s="29" customFormat="1" ht="22.5">
      <c r="A78" s="61">
        <v>15</v>
      </c>
      <c r="B78" s="61" t="s">
        <v>66</v>
      </c>
      <c r="C78" s="61">
        <v>2</v>
      </c>
      <c r="D78" s="61" t="s">
        <v>141</v>
      </c>
      <c r="E78" s="61" t="s">
        <v>57</v>
      </c>
      <c r="F78" s="189">
        <v>301</v>
      </c>
      <c r="G78" s="182"/>
      <c r="H78" s="160">
        <v>0.23</v>
      </c>
      <c r="I78" s="104">
        <f t="shared" si="4"/>
        <v>0</v>
      </c>
      <c r="J78" s="104">
        <f t="shared" si="5"/>
        <v>0</v>
      </c>
      <c r="K78" s="104">
        <f t="shared" si="6"/>
        <v>0</v>
      </c>
      <c r="L78" s="104">
        <f t="shared" si="7"/>
        <v>0</v>
      </c>
      <c r="M78" s="275"/>
      <c r="N78" s="126"/>
      <c r="O78" s="126"/>
    </row>
    <row r="79" spans="1:15" s="29" customFormat="1" ht="22.5">
      <c r="A79" s="70">
        <v>16</v>
      </c>
      <c r="B79" s="61" t="s">
        <v>66</v>
      </c>
      <c r="C79" s="61">
        <v>2</v>
      </c>
      <c r="D79" s="61" t="s">
        <v>141</v>
      </c>
      <c r="E79" s="61" t="s">
        <v>68</v>
      </c>
      <c r="F79" s="189">
        <v>501</v>
      </c>
      <c r="G79" s="182"/>
      <c r="H79" s="160">
        <v>0.23</v>
      </c>
      <c r="I79" s="104">
        <f t="shared" si="4"/>
        <v>0</v>
      </c>
      <c r="J79" s="104">
        <f t="shared" si="5"/>
        <v>0</v>
      </c>
      <c r="K79" s="104">
        <f t="shared" si="6"/>
        <v>0</v>
      </c>
      <c r="L79" s="104">
        <f t="shared" si="7"/>
        <v>0</v>
      </c>
      <c r="M79" s="275"/>
      <c r="N79" s="126"/>
      <c r="O79" s="126"/>
    </row>
    <row r="80" spans="1:15" s="28" customFormat="1" ht="29.25" customHeight="1">
      <c r="A80" s="330">
        <v>17</v>
      </c>
      <c r="B80" s="327" t="s">
        <v>92</v>
      </c>
      <c r="C80" s="327">
        <v>4</v>
      </c>
      <c r="D80" s="327" t="s">
        <v>67</v>
      </c>
      <c r="E80" s="327" t="s">
        <v>99</v>
      </c>
      <c r="F80" s="327">
        <v>50</v>
      </c>
      <c r="G80" s="378"/>
      <c r="H80" s="329">
        <v>0.23</v>
      </c>
      <c r="I80" s="328">
        <f t="shared" si="4"/>
        <v>0</v>
      </c>
      <c r="J80" s="328">
        <f t="shared" si="5"/>
        <v>0</v>
      </c>
      <c r="K80" s="328">
        <f t="shared" si="6"/>
        <v>0</v>
      </c>
      <c r="L80" s="328">
        <f t="shared" si="7"/>
        <v>0</v>
      </c>
      <c r="M80" s="273"/>
      <c r="N80" s="121"/>
      <c r="O80" s="121"/>
    </row>
    <row r="81" spans="1:15" s="29" customFormat="1" ht="22.5">
      <c r="A81" s="61">
        <v>18</v>
      </c>
      <c r="B81" s="70" t="s">
        <v>92</v>
      </c>
      <c r="C81" s="61">
        <v>4</v>
      </c>
      <c r="D81" s="61" t="s">
        <v>67</v>
      </c>
      <c r="E81" s="61" t="s">
        <v>56</v>
      </c>
      <c r="F81" s="189">
        <v>101</v>
      </c>
      <c r="G81" s="182"/>
      <c r="H81" s="160">
        <v>0.23</v>
      </c>
      <c r="I81" s="104">
        <f t="shared" si="4"/>
        <v>0</v>
      </c>
      <c r="J81" s="104">
        <f t="shared" si="5"/>
        <v>0</v>
      </c>
      <c r="K81" s="104">
        <f t="shared" si="6"/>
        <v>0</v>
      </c>
      <c r="L81" s="104">
        <f t="shared" si="7"/>
        <v>0</v>
      </c>
      <c r="M81" s="276"/>
      <c r="N81" s="126"/>
      <c r="O81" s="126"/>
    </row>
    <row r="82" spans="1:15" s="29" customFormat="1" ht="22.5">
      <c r="A82" s="70">
        <v>19</v>
      </c>
      <c r="B82" s="70" t="s">
        <v>92</v>
      </c>
      <c r="C82" s="61">
        <v>4</v>
      </c>
      <c r="D82" s="61" t="s">
        <v>67</v>
      </c>
      <c r="E82" s="61" t="s">
        <v>57</v>
      </c>
      <c r="F82" s="189">
        <v>301</v>
      </c>
      <c r="G82" s="182"/>
      <c r="H82" s="160">
        <v>0.23</v>
      </c>
      <c r="I82" s="104">
        <f t="shared" si="4"/>
        <v>0</v>
      </c>
      <c r="J82" s="104">
        <f t="shared" si="5"/>
        <v>0</v>
      </c>
      <c r="K82" s="104">
        <f t="shared" si="6"/>
        <v>0</v>
      </c>
      <c r="L82" s="104">
        <f t="shared" si="7"/>
        <v>0</v>
      </c>
      <c r="M82" s="275"/>
      <c r="N82" s="126"/>
      <c r="O82" s="126"/>
    </row>
    <row r="83" spans="1:15" s="29" customFormat="1" ht="22.5">
      <c r="A83" s="61">
        <v>20</v>
      </c>
      <c r="B83" s="70" t="s">
        <v>92</v>
      </c>
      <c r="C83" s="61">
        <v>4</v>
      </c>
      <c r="D83" s="61" t="s">
        <v>67</v>
      </c>
      <c r="E83" s="61" t="s">
        <v>68</v>
      </c>
      <c r="F83" s="189">
        <v>501</v>
      </c>
      <c r="G83" s="182"/>
      <c r="H83" s="160">
        <v>0.23</v>
      </c>
      <c r="I83" s="104">
        <f t="shared" si="4"/>
        <v>0</v>
      </c>
      <c r="J83" s="104">
        <f t="shared" si="5"/>
        <v>0</v>
      </c>
      <c r="K83" s="104">
        <f t="shared" si="6"/>
        <v>0</v>
      </c>
      <c r="L83" s="104">
        <f t="shared" si="7"/>
        <v>0</v>
      </c>
      <c r="M83" s="275"/>
      <c r="N83" s="126"/>
      <c r="O83" s="126"/>
    </row>
    <row r="84" spans="1:16" s="14" customFormat="1" ht="11.25">
      <c r="A84" s="440" t="s">
        <v>49</v>
      </c>
      <c r="B84" s="440"/>
      <c r="C84" s="440"/>
      <c r="D84" s="440"/>
      <c r="E84" s="54" t="s">
        <v>48</v>
      </c>
      <c r="F84" s="54"/>
      <c r="G84" s="52"/>
      <c r="H84" s="161" t="s">
        <v>48</v>
      </c>
      <c r="I84" s="52">
        <f>SUM(I64:I83)</f>
        <v>0</v>
      </c>
      <c r="J84" s="52">
        <f>SUM(J64:J83)</f>
        <v>0</v>
      </c>
      <c r="K84" s="52">
        <f>SUM(K64:K83)</f>
        <v>0</v>
      </c>
      <c r="L84" s="52">
        <f>SUM(L64:L83)</f>
        <v>0</v>
      </c>
      <c r="M84" s="277"/>
      <c r="N84" s="123"/>
      <c r="O84" s="123"/>
      <c r="P84" s="12"/>
    </row>
    <row r="86" ht="12">
      <c r="D86" s="10" t="s">
        <v>155</v>
      </c>
    </row>
    <row r="87" spans="4:6" ht="12">
      <c r="D87" s="2" t="s">
        <v>114</v>
      </c>
      <c r="E87" s="8">
        <f>SUM(J60,J84)</f>
        <v>0</v>
      </c>
      <c r="F87" s="38"/>
    </row>
    <row r="88" spans="4:6" ht="12">
      <c r="D88" s="2" t="s">
        <v>115</v>
      </c>
      <c r="E88" s="8">
        <f>E89-E87</f>
        <v>0</v>
      </c>
      <c r="F88" s="38"/>
    </row>
    <row r="89" spans="4:6" ht="12">
      <c r="D89" s="2" t="s">
        <v>116</v>
      </c>
      <c r="E89" s="8">
        <f>E87*1.23</f>
        <v>0</v>
      </c>
      <c r="F89" s="38"/>
    </row>
    <row r="95" spans="4:6" ht="86.25" customHeight="1">
      <c r="D95" s="112" t="s">
        <v>157</v>
      </c>
      <c r="E95" s="112"/>
      <c r="F95" s="112"/>
    </row>
  </sheetData>
  <sheetProtection/>
  <mergeCells count="9">
    <mergeCell ref="A62:L62"/>
    <mergeCell ref="A84:D84"/>
    <mergeCell ref="B7:C7"/>
    <mergeCell ref="A8:I8"/>
    <mergeCell ref="D5:L5"/>
    <mergeCell ref="A9:L9"/>
    <mergeCell ref="A10:L10"/>
    <mergeCell ref="A12:L12"/>
    <mergeCell ref="A60:D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B7" sqref="B7:C7"/>
    </sheetView>
  </sheetViews>
  <sheetFormatPr defaultColWidth="8.796875" defaultRowHeight="14.25"/>
  <cols>
    <col min="1" max="1" width="2.3984375" style="10" customWidth="1"/>
    <col min="2" max="2" width="9.59765625" style="10" customWidth="1"/>
    <col min="3" max="3" width="4.59765625" style="10" customWidth="1"/>
    <col min="4" max="4" width="35.69921875" style="10" customWidth="1"/>
    <col min="5" max="6" width="9.3984375" style="10" customWidth="1"/>
    <col min="7" max="7" width="8" style="10" customWidth="1"/>
    <col min="8" max="8" width="6" style="10" customWidth="1"/>
    <col min="9" max="12" width="9" style="10" customWidth="1"/>
    <col min="13" max="13" width="8.69921875" style="48" bestFit="1" customWidth="1"/>
    <col min="14" max="14" width="9" style="114" customWidth="1"/>
    <col min="15" max="15" width="9" style="10" customWidth="1"/>
    <col min="16" max="16" width="11.8984375" style="10" customWidth="1"/>
    <col min="17" max="16384" width="9" style="10" customWidth="1"/>
  </cols>
  <sheetData>
    <row r="1" spans="9:14" ht="12">
      <c r="I1" s="152"/>
      <c r="J1" s="152"/>
      <c r="K1" s="152"/>
      <c r="L1" s="152"/>
      <c r="M1" s="10"/>
      <c r="N1" s="10"/>
    </row>
    <row r="2" spans="9:14" ht="12">
      <c r="I2" s="152"/>
      <c r="J2" s="152"/>
      <c r="K2" s="152"/>
      <c r="L2" s="152"/>
      <c r="M2" s="10"/>
      <c r="N2" s="10"/>
    </row>
    <row r="3" spans="9:14" ht="12">
      <c r="I3" s="152"/>
      <c r="J3" s="152"/>
      <c r="K3" s="152"/>
      <c r="L3" s="152"/>
      <c r="M3" s="10"/>
      <c r="N3" s="10"/>
    </row>
    <row r="4" spans="9:14" ht="12">
      <c r="I4" s="152"/>
      <c r="J4" s="152"/>
      <c r="K4" s="152"/>
      <c r="L4" s="152"/>
      <c r="M4" s="10"/>
      <c r="N4" s="10"/>
    </row>
    <row r="5" spans="4:14" ht="12" customHeight="1">
      <c r="D5" s="402" t="s">
        <v>216</v>
      </c>
      <c r="E5" s="403"/>
      <c r="F5" s="403"/>
      <c r="G5" s="403"/>
      <c r="H5" s="403"/>
      <c r="I5" s="403"/>
      <c r="J5" s="403"/>
      <c r="K5" s="403"/>
      <c r="L5" s="403"/>
      <c r="M5" s="10"/>
      <c r="N5" s="10"/>
    </row>
    <row r="6" spans="9:14" ht="12">
      <c r="I6" s="152"/>
      <c r="J6" s="152"/>
      <c r="K6" s="152"/>
      <c r="L6" s="152"/>
      <c r="M6" s="10"/>
      <c r="N6" s="10"/>
    </row>
    <row r="7" spans="2:14" ht="15" customHeight="1">
      <c r="B7" s="399" t="s">
        <v>257</v>
      </c>
      <c r="C7" s="400"/>
      <c r="I7" s="152"/>
      <c r="J7" s="152"/>
      <c r="K7" s="152"/>
      <c r="L7" s="152"/>
      <c r="M7" s="10"/>
      <c r="N7" s="10"/>
    </row>
    <row r="8" spans="1:14" ht="15" customHeight="1">
      <c r="A8" s="401"/>
      <c r="B8" s="401"/>
      <c r="C8" s="401"/>
      <c r="D8" s="401"/>
      <c r="E8" s="401"/>
      <c r="F8" s="401"/>
      <c r="G8" s="401"/>
      <c r="H8" s="401"/>
      <c r="I8" s="401"/>
      <c r="J8" s="153"/>
      <c r="K8" s="153"/>
      <c r="L8" s="153"/>
      <c r="M8" s="10"/>
      <c r="N8" s="10"/>
    </row>
    <row r="9" spans="1:12" ht="24" customHeight="1">
      <c r="A9" s="447" t="s">
        <v>153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</row>
    <row r="10" spans="1:12" ht="18" customHeight="1">
      <c r="A10" s="412" t="s">
        <v>251</v>
      </c>
      <c r="B10" s="412"/>
      <c r="C10" s="412"/>
      <c r="D10" s="412"/>
      <c r="E10" s="412"/>
      <c r="F10" s="412"/>
      <c r="G10" s="412"/>
      <c r="H10" s="412"/>
      <c r="I10" s="412"/>
      <c r="J10" s="457"/>
      <c r="K10" s="457"/>
      <c r="L10" s="457"/>
    </row>
    <row r="11" spans="1:14" s="13" customFormat="1" ht="11.25">
      <c r="A11" s="22"/>
      <c r="B11" s="22"/>
      <c r="C11" s="22"/>
      <c r="D11" s="22"/>
      <c r="E11" s="20"/>
      <c r="F11" s="20"/>
      <c r="G11" s="18"/>
      <c r="H11" s="20"/>
      <c r="I11" s="18"/>
      <c r="J11" s="18"/>
      <c r="K11" s="18"/>
      <c r="L11" s="18"/>
      <c r="M11" s="49"/>
      <c r="N11" s="120"/>
    </row>
    <row r="12" spans="1:14" s="74" customFormat="1" ht="11.25">
      <c r="A12" s="78"/>
      <c r="B12" s="78"/>
      <c r="C12" s="78"/>
      <c r="D12" s="78"/>
      <c r="E12" s="58"/>
      <c r="F12" s="58"/>
      <c r="G12" s="77"/>
      <c r="H12" s="58"/>
      <c r="I12" s="77"/>
      <c r="J12" s="77"/>
      <c r="K12" s="77"/>
      <c r="L12" s="77"/>
      <c r="M12" s="76"/>
      <c r="N12" s="128"/>
    </row>
    <row r="13" spans="1:14" s="83" customFormat="1" ht="27" customHeight="1">
      <c r="A13" s="454" t="s">
        <v>242</v>
      </c>
      <c r="B13" s="455"/>
      <c r="C13" s="455"/>
      <c r="D13" s="455"/>
      <c r="E13" s="455"/>
      <c r="F13" s="455"/>
      <c r="G13" s="455"/>
      <c r="H13" s="455"/>
      <c r="I13" s="455"/>
      <c r="J13" s="407"/>
      <c r="K13" s="407"/>
      <c r="L13" s="407"/>
      <c r="M13" s="82"/>
      <c r="N13" s="130"/>
    </row>
    <row r="14" spans="1:15" s="80" customFormat="1" ht="24">
      <c r="A14" s="322" t="s">
        <v>0</v>
      </c>
      <c r="B14" s="322" t="s">
        <v>1</v>
      </c>
      <c r="C14" s="322" t="s">
        <v>2</v>
      </c>
      <c r="D14" s="322" t="s">
        <v>3</v>
      </c>
      <c r="E14" s="322" t="s">
        <v>4</v>
      </c>
      <c r="F14" s="322" t="s">
        <v>160</v>
      </c>
      <c r="G14" s="322" t="s">
        <v>5</v>
      </c>
      <c r="H14" s="322" t="s">
        <v>6</v>
      </c>
      <c r="I14" s="322" t="s">
        <v>7</v>
      </c>
      <c r="J14" s="322" t="s">
        <v>165</v>
      </c>
      <c r="K14" s="322" t="s">
        <v>6</v>
      </c>
      <c r="L14" s="322" t="s">
        <v>166</v>
      </c>
      <c r="M14" s="79"/>
      <c r="N14" s="129"/>
      <c r="O14" s="81"/>
    </row>
    <row r="15" spans="1:14" s="74" customFormat="1" ht="11.25">
      <c r="A15" s="347">
        <v>1</v>
      </c>
      <c r="B15" s="347" t="s">
        <v>8</v>
      </c>
      <c r="C15" s="347">
        <v>1</v>
      </c>
      <c r="D15" s="347" t="s">
        <v>117</v>
      </c>
      <c r="E15" s="347" t="s">
        <v>95</v>
      </c>
      <c r="F15" s="347">
        <v>100</v>
      </c>
      <c r="G15" s="325"/>
      <c r="H15" s="326">
        <v>0.23</v>
      </c>
      <c r="I15" s="325">
        <f aca="true" t="shared" si="0" ref="I15:I20">G15*H15+G15</f>
        <v>0</v>
      </c>
      <c r="J15" s="325">
        <f aca="true" t="shared" si="1" ref="J15:J20">F15*G15</f>
        <v>0</v>
      </c>
      <c r="K15" s="325">
        <f aca="true" t="shared" si="2" ref="K15:K20">J15*H15</f>
        <v>0</v>
      </c>
      <c r="L15" s="325">
        <f aca="true" t="shared" si="3" ref="L15:L20">J15*1.23</f>
        <v>0</v>
      </c>
      <c r="M15" s="76"/>
      <c r="N15" s="128"/>
    </row>
    <row r="16" spans="1:14" s="74" customFormat="1" ht="11.25">
      <c r="A16" s="50">
        <v>2</v>
      </c>
      <c r="B16" s="50" t="s">
        <v>8</v>
      </c>
      <c r="C16" s="50">
        <v>1</v>
      </c>
      <c r="D16" s="50" t="s">
        <v>117</v>
      </c>
      <c r="E16" s="50" t="s">
        <v>205</v>
      </c>
      <c r="F16" s="50">
        <v>301</v>
      </c>
      <c r="G16" s="104"/>
      <c r="H16" s="160">
        <v>0.23</v>
      </c>
      <c r="I16" s="104">
        <f t="shared" si="0"/>
        <v>0</v>
      </c>
      <c r="J16" s="104">
        <f t="shared" si="1"/>
        <v>0</v>
      </c>
      <c r="K16" s="104">
        <f t="shared" si="2"/>
        <v>0</v>
      </c>
      <c r="L16" s="104">
        <f t="shared" si="3"/>
        <v>0</v>
      </c>
      <c r="M16" s="76"/>
      <c r="N16" s="128"/>
    </row>
    <row r="17" spans="1:14" s="74" customFormat="1" ht="11.25">
      <c r="A17" s="50">
        <v>3</v>
      </c>
      <c r="B17" s="50" t="s">
        <v>8</v>
      </c>
      <c r="C17" s="50">
        <v>1</v>
      </c>
      <c r="D17" s="50" t="s">
        <v>117</v>
      </c>
      <c r="E17" s="50" t="s">
        <v>10</v>
      </c>
      <c r="F17" s="50">
        <v>5000</v>
      </c>
      <c r="G17" s="104"/>
      <c r="H17" s="160">
        <v>0.23</v>
      </c>
      <c r="I17" s="104">
        <f t="shared" si="0"/>
        <v>0</v>
      </c>
      <c r="J17" s="104">
        <f t="shared" si="1"/>
        <v>0</v>
      </c>
      <c r="K17" s="104">
        <f t="shared" si="2"/>
        <v>0</v>
      </c>
      <c r="L17" s="104">
        <f t="shared" si="3"/>
        <v>0</v>
      </c>
      <c r="M17" s="76"/>
      <c r="N17" s="128"/>
    </row>
    <row r="18" spans="1:14" s="74" customFormat="1" ht="9.75" customHeight="1">
      <c r="A18" s="347">
        <v>4</v>
      </c>
      <c r="B18" s="347" t="s">
        <v>8</v>
      </c>
      <c r="C18" s="347">
        <v>1</v>
      </c>
      <c r="D18" s="347" t="s">
        <v>98</v>
      </c>
      <c r="E18" s="348" t="s">
        <v>95</v>
      </c>
      <c r="F18" s="347">
        <v>100</v>
      </c>
      <c r="G18" s="325"/>
      <c r="H18" s="326">
        <v>0.23</v>
      </c>
      <c r="I18" s="325">
        <f t="shared" si="0"/>
        <v>0</v>
      </c>
      <c r="J18" s="325">
        <f t="shared" si="1"/>
        <v>0</v>
      </c>
      <c r="K18" s="325">
        <f t="shared" si="2"/>
        <v>0</v>
      </c>
      <c r="L18" s="325">
        <f t="shared" si="3"/>
        <v>0</v>
      </c>
      <c r="M18" s="76"/>
      <c r="N18" s="128"/>
    </row>
    <row r="19" spans="1:14" s="74" customFormat="1" ht="9.75" customHeight="1">
      <c r="A19" s="50">
        <v>5</v>
      </c>
      <c r="B19" s="50" t="s">
        <v>8</v>
      </c>
      <c r="C19" s="50">
        <v>1</v>
      </c>
      <c r="D19" s="50" t="s">
        <v>98</v>
      </c>
      <c r="E19" s="50" t="s">
        <v>205</v>
      </c>
      <c r="F19" s="50">
        <v>301</v>
      </c>
      <c r="G19" s="104"/>
      <c r="H19" s="160">
        <v>0.23</v>
      </c>
      <c r="I19" s="104">
        <f t="shared" si="0"/>
        <v>0</v>
      </c>
      <c r="J19" s="104">
        <f t="shared" si="1"/>
        <v>0</v>
      </c>
      <c r="K19" s="104">
        <f t="shared" si="2"/>
        <v>0</v>
      </c>
      <c r="L19" s="104">
        <f t="shared" si="3"/>
        <v>0</v>
      </c>
      <c r="M19" s="76"/>
      <c r="N19" s="128"/>
    </row>
    <row r="20" spans="1:14" s="74" customFormat="1" ht="9.75" customHeight="1">
      <c r="A20" s="50">
        <v>6</v>
      </c>
      <c r="B20" s="50" t="s">
        <v>8</v>
      </c>
      <c r="C20" s="50">
        <v>1</v>
      </c>
      <c r="D20" s="50" t="s">
        <v>98</v>
      </c>
      <c r="E20" s="50" t="s">
        <v>10</v>
      </c>
      <c r="F20" s="50">
        <v>1001</v>
      </c>
      <c r="G20" s="104"/>
      <c r="H20" s="160">
        <v>0.23</v>
      </c>
      <c r="I20" s="104">
        <f t="shared" si="0"/>
        <v>0</v>
      </c>
      <c r="J20" s="104">
        <f t="shared" si="1"/>
        <v>0</v>
      </c>
      <c r="K20" s="104">
        <f t="shared" si="2"/>
        <v>0</v>
      </c>
      <c r="L20" s="104">
        <f t="shared" si="3"/>
        <v>0</v>
      </c>
      <c r="M20" s="76"/>
      <c r="N20" s="128"/>
    </row>
    <row r="21" spans="1:14" s="74" customFormat="1" ht="11.25">
      <c r="A21" s="440" t="s">
        <v>49</v>
      </c>
      <c r="B21" s="440"/>
      <c r="C21" s="440"/>
      <c r="D21" s="440"/>
      <c r="E21" s="54" t="s">
        <v>48</v>
      </c>
      <c r="F21" s="54"/>
      <c r="G21" s="59"/>
      <c r="H21" s="98" t="s">
        <v>48</v>
      </c>
      <c r="I21" s="59">
        <f>SUM(I15:I20)</f>
        <v>0</v>
      </c>
      <c r="J21" s="59">
        <f>SUM(J15:J20)</f>
        <v>0</v>
      </c>
      <c r="K21" s="59">
        <f>SUM(K15:K20)</f>
        <v>0</v>
      </c>
      <c r="L21" s="59">
        <f>SUM(L15:L20)</f>
        <v>0</v>
      </c>
      <c r="M21" s="76"/>
      <c r="N21" s="128"/>
    </row>
    <row r="22" spans="1:14" s="13" customFormat="1" ht="11.25">
      <c r="A22" s="22"/>
      <c r="B22" s="22"/>
      <c r="C22" s="22"/>
      <c r="D22" s="22"/>
      <c r="E22" s="20"/>
      <c r="F22" s="20"/>
      <c r="G22" s="18"/>
      <c r="H22" s="20"/>
      <c r="I22" s="18"/>
      <c r="J22" s="18"/>
      <c r="K22" s="18"/>
      <c r="L22" s="19"/>
      <c r="M22" s="49"/>
      <c r="N22" s="120"/>
    </row>
    <row r="23" spans="1:16" s="13" customFormat="1" ht="27" customHeight="1">
      <c r="A23" s="454" t="s">
        <v>243</v>
      </c>
      <c r="B23" s="454"/>
      <c r="C23" s="454"/>
      <c r="D23" s="454"/>
      <c r="E23" s="454"/>
      <c r="F23" s="454"/>
      <c r="G23" s="454"/>
      <c r="H23" s="454"/>
      <c r="I23" s="454"/>
      <c r="J23" s="407"/>
      <c r="K23" s="407"/>
      <c r="L23" s="407"/>
      <c r="M23" s="120"/>
      <c r="N23" s="120"/>
      <c r="O23" s="120"/>
      <c r="P23" s="120"/>
    </row>
    <row r="24" spans="1:16" s="15" customFormat="1" ht="24">
      <c r="A24" s="322" t="s">
        <v>0</v>
      </c>
      <c r="B24" s="322" t="s">
        <v>1</v>
      </c>
      <c r="C24" s="322" t="s">
        <v>2</v>
      </c>
      <c r="D24" s="322" t="s">
        <v>3</v>
      </c>
      <c r="E24" s="322" t="s">
        <v>4</v>
      </c>
      <c r="F24" s="322" t="s">
        <v>160</v>
      </c>
      <c r="G24" s="322" t="s">
        <v>5</v>
      </c>
      <c r="H24" s="323" t="s">
        <v>6</v>
      </c>
      <c r="I24" s="322" t="s">
        <v>7</v>
      </c>
      <c r="J24" s="322" t="s">
        <v>165</v>
      </c>
      <c r="K24" s="322" t="s">
        <v>6</v>
      </c>
      <c r="L24" s="322" t="s">
        <v>166</v>
      </c>
      <c r="M24" s="125"/>
      <c r="N24" s="124"/>
      <c r="O24" s="124"/>
      <c r="P24" s="125"/>
    </row>
    <row r="25" spans="1:16" s="187" customFormat="1" ht="67.5">
      <c r="A25" s="349">
        <v>1</v>
      </c>
      <c r="B25" s="350" t="s">
        <v>61</v>
      </c>
      <c r="C25" s="351">
        <v>50</v>
      </c>
      <c r="D25" s="352" t="s">
        <v>142</v>
      </c>
      <c r="E25" s="347" t="s">
        <v>96</v>
      </c>
      <c r="F25" s="349">
        <v>1200</v>
      </c>
      <c r="G25" s="353"/>
      <c r="H25" s="354">
        <v>0.23</v>
      </c>
      <c r="I25" s="355">
        <f>G25*H25+G25</f>
        <v>0</v>
      </c>
      <c r="J25" s="355">
        <f>F25*G25</f>
        <v>0</v>
      </c>
      <c r="K25" s="355">
        <f>J25*H25</f>
        <v>0</v>
      </c>
      <c r="L25" s="355">
        <f>J25*1.23</f>
        <v>0</v>
      </c>
      <c r="M25" s="186"/>
      <c r="N25" s="186"/>
      <c r="O25" s="186"/>
      <c r="P25" s="186"/>
    </row>
    <row r="26" spans="1:16" s="13" customFormat="1" ht="11.25">
      <c r="A26" s="410" t="s">
        <v>49</v>
      </c>
      <c r="B26" s="410"/>
      <c r="C26" s="410"/>
      <c r="D26" s="410"/>
      <c r="E26" s="71" t="s">
        <v>48</v>
      </c>
      <c r="F26" s="71" t="s">
        <v>48</v>
      </c>
      <c r="G26" s="241"/>
      <c r="H26" s="71" t="s">
        <v>48</v>
      </c>
      <c r="I26" s="241">
        <f>SUM(I25)</f>
        <v>0</v>
      </c>
      <c r="J26" s="241">
        <f>SUM(J25:J25)</f>
        <v>0</v>
      </c>
      <c r="K26" s="241">
        <f>SUM(K25:K25)</f>
        <v>0</v>
      </c>
      <c r="L26" s="241">
        <f>SUM(L25:L25)</f>
        <v>0</v>
      </c>
      <c r="M26" s="120"/>
      <c r="N26" s="120"/>
      <c r="O26" s="120"/>
      <c r="P26" s="120"/>
    </row>
    <row r="27" spans="1:16" s="13" customFormat="1" ht="11.25">
      <c r="A27" s="73"/>
      <c r="B27" s="22"/>
      <c r="C27" s="22"/>
      <c r="D27" s="22"/>
      <c r="E27" s="72"/>
      <c r="F27" s="72"/>
      <c r="G27" s="18"/>
      <c r="H27" s="184"/>
      <c r="I27" s="18"/>
      <c r="J27" s="18"/>
      <c r="K27" s="18"/>
      <c r="L27" s="18"/>
      <c r="M27" s="120"/>
      <c r="N27" s="120"/>
      <c r="O27" s="120"/>
      <c r="P27" s="120"/>
    </row>
    <row r="28" spans="1:16" s="13" customFormat="1" ht="31.5" customHeight="1">
      <c r="A28" s="446" t="s">
        <v>244</v>
      </c>
      <c r="B28" s="455"/>
      <c r="C28" s="455"/>
      <c r="D28" s="455"/>
      <c r="E28" s="455"/>
      <c r="F28" s="455"/>
      <c r="G28" s="455"/>
      <c r="H28" s="455"/>
      <c r="I28" s="455"/>
      <c r="J28" s="407"/>
      <c r="K28" s="407"/>
      <c r="L28" s="407"/>
      <c r="M28" s="120"/>
      <c r="N28" s="120"/>
      <c r="O28" s="120"/>
      <c r="P28" s="120"/>
    </row>
    <row r="29" spans="1:16" s="15" customFormat="1" ht="24">
      <c r="A29" s="322" t="s">
        <v>0</v>
      </c>
      <c r="B29" s="322" t="s">
        <v>1</v>
      </c>
      <c r="C29" s="322" t="s">
        <v>2</v>
      </c>
      <c r="D29" s="322" t="s">
        <v>3</v>
      </c>
      <c r="E29" s="322" t="s">
        <v>4</v>
      </c>
      <c r="F29" s="322" t="s">
        <v>160</v>
      </c>
      <c r="G29" s="322" t="s">
        <v>5</v>
      </c>
      <c r="H29" s="323" t="s">
        <v>6</v>
      </c>
      <c r="I29" s="322" t="s">
        <v>7</v>
      </c>
      <c r="J29" s="322" t="s">
        <v>165</v>
      </c>
      <c r="K29" s="322" t="s">
        <v>6</v>
      </c>
      <c r="L29" s="322" t="s">
        <v>166</v>
      </c>
      <c r="M29" s="125"/>
      <c r="N29" s="124"/>
      <c r="O29" s="124"/>
      <c r="P29" s="125"/>
    </row>
    <row r="30" spans="1:16" s="254" customFormat="1" ht="33.75">
      <c r="A30" s="356">
        <v>1</v>
      </c>
      <c r="B30" s="357" t="s">
        <v>245</v>
      </c>
      <c r="C30" s="356">
        <v>4</v>
      </c>
      <c r="D30" s="358" t="s">
        <v>143</v>
      </c>
      <c r="E30" s="358" t="s">
        <v>188</v>
      </c>
      <c r="F30" s="356">
        <v>2000</v>
      </c>
      <c r="G30" s="359"/>
      <c r="H30" s="326">
        <v>0.23</v>
      </c>
      <c r="I30" s="325">
        <f>G30*H30+G30</f>
        <v>0</v>
      </c>
      <c r="J30" s="325">
        <f>F30*G30</f>
        <v>0</v>
      </c>
      <c r="K30" s="325">
        <f>J30*G30</f>
        <v>0</v>
      </c>
      <c r="L30" s="325">
        <f>J30*1.23</f>
        <v>0</v>
      </c>
      <c r="M30" s="344"/>
      <c r="N30" s="345"/>
      <c r="O30" s="345"/>
      <c r="P30" s="344"/>
    </row>
    <row r="31" spans="1:16" s="254" customFormat="1" ht="33.75">
      <c r="A31" s="340">
        <v>2</v>
      </c>
      <c r="B31" s="341" t="s">
        <v>245</v>
      </c>
      <c r="C31" s="340">
        <v>4</v>
      </c>
      <c r="D31" s="342" t="s">
        <v>143</v>
      </c>
      <c r="E31" s="342" t="s">
        <v>105</v>
      </c>
      <c r="F31" s="340">
        <v>3000</v>
      </c>
      <c r="G31" s="343"/>
      <c r="H31" s="160">
        <v>0.23</v>
      </c>
      <c r="I31" s="104">
        <f>G31*H31+G31</f>
        <v>0</v>
      </c>
      <c r="J31" s="104">
        <f>F31*G31</f>
        <v>0</v>
      </c>
      <c r="K31" s="104">
        <f>J31*G31</f>
        <v>0</v>
      </c>
      <c r="L31" s="104">
        <f>J31*1.23</f>
        <v>0</v>
      </c>
      <c r="M31" s="344"/>
      <c r="N31" s="345"/>
      <c r="O31" s="345"/>
      <c r="P31" s="344"/>
    </row>
    <row r="32" spans="1:16" s="28" customFormat="1" ht="45">
      <c r="A32" s="360">
        <v>3</v>
      </c>
      <c r="B32" s="361" t="s">
        <v>245</v>
      </c>
      <c r="C32" s="362">
        <v>4</v>
      </c>
      <c r="D32" s="324" t="s">
        <v>246</v>
      </c>
      <c r="E32" s="358" t="s">
        <v>188</v>
      </c>
      <c r="F32" s="360">
        <v>1000</v>
      </c>
      <c r="G32" s="363"/>
      <c r="H32" s="326">
        <v>0.23</v>
      </c>
      <c r="I32" s="325">
        <f>G32*H32+G32</f>
        <v>0</v>
      </c>
      <c r="J32" s="325">
        <f>F32*G32</f>
        <v>0</v>
      </c>
      <c r="K32" s="325">
        <f>J32*G32</f>
        <v>0</v>
      </c>
      <c r="L32" s="325">
        <f>J32*1.23</f>
        <v>0</v>
      </c>
      <c r="M32" s="121"/>
      <c r="N32" s="121"/>
      <c r="O32" s="252"/>
      <c r="P32" s="121"/>
    </row>
    <row r="33" spans="1:16" s="13" customFormat="1" ht="11.25">
      <c r="A33" s="410" t="s">
        <v>49</v>
      </c>
      <c r="B33" s="410"/>
      <c r="C33" s="410"/>
      <c r="D33" s="410"/>
      <c r="E33" s="71" t="s">
        <v>48</v>
      </c>
      <c r="F33" s="71" t="s">
        <v>48</v>
      </c>
      <c r="G33" s="241"/>
      <c r="H33" s="159" t="s">
        <v>48</v>
      </c>
      <c r="I33" s="241">
        <f>SUM(I30:I32)</f>
        <v>0</v>
      </c>
      <c r="J33" s="241">
        <f>SUM(J32:J32)</f>
        <v>0</v>
      </c>
      <c r="K33" s="241">
        <f>SUM(K32:K32)</f>
        <v>0</v>
      </c>
      <c r="L33" s="241">
        <f>SUM(L32:L32)</f>
        <v>0</v>
      </c>
      <c r="M33" s="120"/>
      <c r="N33" s="120"/>
      <c r="O33" s="120"/>
      <c r="P33" s="120"/>
    </row>
    <row r="34" spans="1:16" s="13" customFormat="1" ht="11.25">
      <c r="A34" s="73"/>
      <c r="B34" s="22"/>
      <c r="C34" s="22"/>
      <c r="D34" s="22"/>
      <c r="E34" s="72"/>
      <c r="F34" s="72"/>
      <c r="G34" s="18"/>
      <c r="H34" s="184"/>
      <c r="I34" s="18"/>
      <c r="J34" s="18"/>
      <c r="K34" s="18"/>
      <c r="L34" s="18"/>
      <c r="M34" s="120"/>
      <c r="N34" s="120"/>
      <c r="O34" s="120"/>
      <c r="P34" s="120"/>
    </row>
    <row r="35" spans="1:16" s="13" customFormat="1" ht="27" customHeight="1">
      <c r="A35" s="446" t="s">
        <v>247</v>
      </c>
      <c r="B35" s="455"/>
      <c r="C35" s="455"/>
      <c r="D35" s="455"/>
      <c r="E35" s="455"/>
      <c r="F35" s="455"/>
      <c r="G35" s="455"/>
      <c r="H35" s="455"/>
      <c r="I35" s="455"/>
      <c r="J35" s="407"/>
      <c r="K35" s="407"/>
      <c r="L35" s="407"/>
      <c r="M35" s="120"/>
      <c r="N35" s="120"/>
      <c r="O35" s="120"/>
      <c r="P35" s="120"/>
    </row>
    <row r="36" spans="1:16" s="15" customFormat="1" ht="24">
      <c r="A36" s="322" t="s">
        <v>0</v>
      </c>
      <c r="B36" s="322" t="s">
        <v>1</v>
      </c>
      <c r="C36" s="322" t="s">
        <v>2</v>
      </c>
      <c r="D36" s="322" t="s">
        <v>3</v>
      </c>
      <c r="E36" s="322" t="s">
        <v>4</v>
      </c>
      <c r="F36" s="322" t="s">
        <v>160</v>
      </c>
      <c r="G36" s="322" t="s">
        <v>5</v>
      </c>
      <c r="H36" s="323" t="s">
        <v>6</v>
      </c>
      <c r="I36" s="322" t="s">
        <v>7</v>
      </c>
      <c r="J36" s="322" t="s">
        <v>165</v>
      </c>
      <c r="K36" s="322" t="s">
        <v>6</v>
      </c>
      <c r="L36" s="322" t="s">
        <v>166</v>
      </c>
      <c r="M36" s="125"/>
      <c r="N36" s="124"/>
      <c r="O36" s="124"/>
      <c r="P36" s="125"/>
    </row>
    <row r="37" spans="1:16" s="28" customFormat="1" ht="56.25">
      <c r="A37" s="360">
        <v>1</v>
      </c>
      <c r="B37" s="362"/>
      <c r="C37" s="362">
        <v>4</v>
      </c>
      <c r="D37" s="347" t="s">
        <v>120</v>
      </c>
      <c r="E37" s="362" t="s">
        <v>71</v>
      </c>
      <c r="F37" s="360">
        <v>800</v>
      </c>
      <c r="G37" s="363"/>
      <c r="H37" s="354">
        <v>0.23</v>
      </c>
      <c r="I37" s="355">
        <f>G37*H37+G37</f>
        <v>0</v>
      </c>
      <c r="J37" s="355">
        <f>F37*G37</f>
        <v>0</v>
      </c>
      <c r="K37" s="355">
        <f>J37*H37</f>
        <v>0</v>
      </c>
      <c r="L37" s="355">
        <f>J37*1.23</f>
        <v>0</v>
      </c>
      <c r="M37" s="121"/>
      <c r="N37" s="121"/>
      <c r="O37" s="121"/>
      <c r="P37" s="121"/>
    </row>
    <row r="38" spans="1:16" s="13" customFormat="1" ht="11.25">
      <c r="A38" s="410" t="s">
        <v>49</v>
      </c>
      <c r="B38" s="410"/>
      <c r="C38" s="410"/>
      <c r="D38" s="410"/>
      <c r="E38" s="71" t="s">
        <v>48</v>
      </c>
      <c r="F38" s="71"/>
      <c r="G38" s="241"/>
      <c r="H38" s="159" t="s">
        <v>48</v>
      </c>
      <c r="I38" s="241">
        <f>SUM(I37)</f>
        <v>0</v>
      </c>
      <c r="J38" s="241">
        <f>SUM(J37:J37)</f>
        <v>0</v>
      </c>
      <c r="K38" s="241">
        <f>SUM(K37:K37)</f>
        <v>0</v>
      </c>
      <c r="L38" s="241">
        <f>SUM(L37:L37)</f>
        <v>0</v>
      </c>
      <c r="M38" s="120"/>
      <c r="N38" s="120"/>
      <c r="O38" s="120"/>
      <c r="P38" s="120"/>
    </row>
    <row r="39" spans="1:14" s="13" customFormat="1" ht="11.25">
      <c r="A39" s="22"/>
      <c r="B39" s="22"/>
      <c r="C39" s="22"/>
      <c r="D39" s="22"/>
      <c r="E39" s="20"/>
      <c r="F39" s="20"/>
      <c r="G39" s="18"/>
      <c r="H39" s="20"/>
      <c r="I39" s="18"/>
      <c r="J39" s="18"/>
      <c r="K39" s="18"/>
      <c r="L39" s="18"/>
      <c r="M39" s="49"/>
      <c r="N39" s="120"/>
    </row>
    <row r="40" spans="1:14" s="83" customFormat="1" ht="27" customHeight="1">
      <c r="A40" s="454" t="s">
        <v>248</v>
      </c>
      <c r="B40" s="455"/>
      <c r="C40" s="455"/>
      <c r="D40" s="455"/>
      <c r="E40" s="455"/>
      <c r="F40" s="455"/>
      <c r="G40" s="455"/>
      <c r="H40" s="455"/>
      <c r="I40" s="455"/>
      <c r="J40" s="407"/>
      <c r="K40" s="407"/>
      <c r="L40" s="407"/>
      <c r="M40" s="82"/>
      <c r="N40" s="130"/>
    </row>
    <row r="41" spans="1:16" s="80" customFormat="1" ht="30.75" customHeight="1">
      <c r="A41" s="322" t="s">
        <v>0</v>
      </c>
      <c r="B41" s="456" t="s">
        <v>3</v>
      </c>
      <c r="C41" s="451"/>
      <c r="D41" s="451"/>
      <c r="E41" s="346" t="s">
        <v>144</v>
      </c>
      <c r="F41" s="346" t="s">
        <v>160</v>
      </c>
      <c r="G41" s="322" t="s">
        <v>106</v>
      </c>
      <c r="H41" s="322" t="s">
        <v>6</v>
      </c>
      <c r="I41" s="322" t="s">
        <v>107</v>
      </c>
      <c r="J41" s="322" t="s">
        <v>165</v>
      </c>
      <c r="K41" s="322" t="s">
        <v>6</v>
      </c>
      <c r="L41" s="322" t="s">
        <v>166</v>
      </c>
      <c r="M41" s="79"/>
      <c r="N41" s="129"/>
      <c r="O41" s="81"/>
      <c r="P41" s="81"/>
    </row>
    <row r="42" spans="1:16" s="28" customFormat="1" ht="17.25" customHeight="1">
      <c r="A42" s="324">
        <v>1</v>
      </c>
      <c r="B42" s="458" t="s">
        <v>101</v>
      </c>
      <c r="C42" s="459"/>
      <c r="D42" s="459"/>
      <c r="E42" s="347" t="s">
        <v>80</v>
      </c>
      <c r="F42" s="347">
        <v>20</v>
      </c>
      <c r="G42" s="325"/>
      <c r="H42" s="326">
        <v>0.23</v>
      </c>
      <c r="I42" s="325">
        <f>G42*H42+G41:G42</f>
        <v>0</v>
      </c>
      <c r="J42" s="325">
        <f>F42*G42</f>
        <v>0</v>
      </c>
      <c r="K42" s="325">
        <f>J42*H42</f>
        <v>0</v>
      </c>
      <c r="L42" s="325">
        <f>J42*1.23</f>
        <v>0</v>
      </c>
      <c r="M42" s="75"/>
      <c r="N42" s="121"/>
      <c r="O42" s="69"/>
      <c r="P42" s="69"/>
    </row>
    <row r="43" spans="1:16" s="28" customFormat="1" ht="26.25" customHeight="1">
      <c r="A43" s="324">
        <v>2</v>
      </c>
      <c r="B43" s="458" t="s">
        <v>113</v>
      </c>
      <c r="C43" s="459"/>
      <c r="D43" s="459"/>
      <c r="E43" s="324" t="s">
        <v>80</v>
      </c>
      <c r="F43" s="324">
        <v>20</v>
      </c>
      <c r="G43" s="325"/>
      <c r="H43" s="326">
        <v>0.23</v>
      </c>
      <c r="I43" s="325">
        <f>G43*H43+G42:G43</f>
        <v>0</v>
      </c>
      <c r="J43" s="325">
        <f>F43*G43</f>
        <v>0</v>
      </c>
      <c r="K43" s="325">
        <f>J43*H43</f>
        <v>0</v>
      </c>
      <c r="L43" s="325">
        <f>J43*1.23</f>
        <v>0</v>
      </c>
      <c r="M43" s="75"/>
      <c r="N43" s="122"/>
      <c r="O43" s="69"/>
      <c r="P43" s="69"/>
    </row>
    <row r="44" spans="1:14" s="13" customFormat="1" ht="11.25">
      <c r="A44" s="410" t="s">
        <v>49</v>
      </c>
      <c r="B44" s="410"/>
      <c r="C44" s="410"/>
      <c r="D44" s="410"/>
      <c r="E44" s="21" t="s">
        <v>48</v>
      </c>
      <c r="F44" s="21" t="s">
        <v>48</v>
      </c>
      <c r="G44" s="241"/>
      <c r="H44" s="21" t="s">
        <v>48</v>
      </c>
      <c r="I44" s="241">
        <f>SUM(I42:I43)</f>
        <v>0</v>
      </c>
      <c r="J44" s="241">
        <f>SUM(J42:J43)</f>
        <v>0</v>
      </c>
      <c r="K44" s="241">
        <f>SUM(K42:K43)</f>
        <v>0</v>
      </c>
      <c r="L44" s="241">
        <f>SUM(L42:L43)</f>
        <v>0</v>
      </c>
      <c r="M44" s="49"/>
      <c r="N44" s="120"/>
    </row>
    <row r="46" ht="12">
      <c r="D46" s="10" t="s">
        <v>252</v>
      </c>
    </row>
    <row r="47" spans="4:6" ht="12">
      <c r="D47" s="2" t="s">
        <v>114</v>
      </c>
      <c r="E47" s="8"/>
      <c r="F47" s="38"/>
    </row>
    <row r="48" spans="4:6" ht="12">
      <c r="D48" s="2" t="s">
        <v>115</v>
      </c>
      <c r="E48" s="8"/>
      <c r="F48" s="38"/>
    </row>
    <row r="49" spans="4:6" ht="12">
      <c r="D49" s="2" t="s">
        <v>116</v>
      </c>
      <c r="E49" s="8"/>
      <c r="F49" s="38"/>
    </row>
    <row r="55" ht="60">
      <c r="D55" s="112" t="s">
        <v>157</v>
      </c>
    </row>
  </sheetData>
  <sheetProtection/>
  <mergeCells count="18">
    <mergeCell ref="A44:D44"/>
    <mergeCell ref="D5:L5"/>
    <mergeCell ref="A28:L28"/>
    <mergeCell ref="A33:D33"/>
    <mergeCell ref="A35:L35"/>
    <mergeCell ref="A38:D38"/>
    <mergeCell ref="B7:C7"/>
    <mergeCell ref="A8:I8"/>
    <mergeCell ref="A9:L9"/>
    <mergeCell ref="A13:L13"/>
    <mergeCell ref="A40:L40"/>
    <mergeCell ref="B41:D41"/>
    <mergeCell ref="A26:D26"/>
    <mergeCell ref="A10:L10"/>
    <mergeCell ref="B42:D42"/>
    <mergeCell ref="B43:D43"/>
    <mergeCell ref="A21:D21"/>
    <mergeCell ref="A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25"/>
  <sheetViews>
    <sheetView zoomScalePageLayoutView="0" workbookViewId="0" topLeftCell="A1">
      <selection activeCell="B7" sqref="B7:C7"/>
    </sheetView>
  </sheetViews>
  <sheetFormatPr defaultColWidth="8.796875" defaultRowHeight="14.25"/>
  <cols>
    <col min="1" max="1" width="2.3984375" style="0" customWidth="1"/>
    <col min="2" max="2" width="9.59765625" style="0" customWidth="1"/>
    <col min="3" max="3" width="4.59765625" style="0" customWidth="1"/>
    <col min="4" max="4" width="38.69921875" style="0" customWidth="1"/>
    <col min="5" max="6" width="9.3984375" style="0" customWidth="1"/>
    <col min="7" max="7" width="9" style="10" customWidth="1"/>
    <col min="8" max="8" width="9" style="157" customWidth="1"/>
    <col min="9" max="12" width="9" style="10" customWidth="1"/>
    <col min="13" max="13" width="8.59765625" style="10" customWidth="1"/>
    <col min="14" max="17" width="8.59765625" style="114" customWidth="1"/>
    <col min="18" max="23" width="9" style="136" customWidth="1"/>
  </cols>
  <sheetData>
    <row r="1" spans="9:12" s="10" customFormat="1" ht="12">
      <c r="I1" s="152"/>
      <c r="J1" s="152"/>
      <c r="K1" s="152"/>
      <c r="L1" s="152"/>
    </row>
    <row r="2" spans="9:12" s="10" customFormat="1" ht="12">
      <c r="I2" s="152"/>
      <c r="J2" s="152"/>
      <c r="K2" s="152"/>
      <c r="L2" s="152"/>
    </row>
    <row r="3" spans="9:12" s="10" customFormat="1" ht="12">
      <c r="I3" s="152"/>
      <c r="J3" s="152"/>
      <c r="K3" s="152"/>
      <c r="L3" s="152"/>
    </row>
    <row r="4" spans="9:12" s="10" customFormat="1" ht="12">
      <c r="I4" s="152"/>
      <c r="J4" s="152"/>
      <c r="K4" s="152"/>
      <c r="L4" s="152"/>
    </row>
    <row r="5" spans="4:12" s="10" customFormat="1" ht="12" customHeight="1">
      <c r="D5" s="402" t="s">
        <v>215</v>
      </c>
      <c r="E5" s="403"/>
      <c r="F5" s="403"/>
      <c r="G5" s="403"/>
      <c r="H5" s="403"/>
      <c r="I5" s="403"/>
      <c r="J5" s="403"/>
      <c r="K5" s="403"/>
      <c r="L5" s="403"/>
    </row>
    <row r="6" spans="9:12" s="10" customFormat="1" ht="12">
      <c r="I6" s="152"/>
      <c r="J6" s="152"/>
      <c r="K6" s="152"/>
      <c r="L6" s="152"/>
    </row>
    <row r="7" spans="2:12" s="10" customFormat="1" ht="15" customHeight="1">
      <c r="B7" s="399" t="s">
        <v>258</v>
      </c>
      <c r="C7" s="400"/>
      <c r="I7" s="152"/>
      <c r="J7" s="152"/>
      <c r="K7" s="152"/>
      <c r="L7" s="152"/>
    </row>
    <row r="8" spans="1:12" s="10" customFormat="1" ht="15" customHeight="1">
      <c r="A8" s="401"/>
      <c r="B8" s="401"/>
      <c r="C8" s="401"/>
      <c r="D8" s="401"/>
      <c r="E8" s="401"/>
      <c r="F8" s="401"/>
      <c r="G8" s="401"/>
      <c r="H8" s="401"/>
      <c r="I8" s="401"/>
      <c r="J8" s="153"/>
      <c r="K8" s="153"/>
      <c r="L8" s="153"/>
    </row>
    <row r="9" spans="1:23" s="10" customFormat="1" ht="36.75" customHeight="1">
      <c r="A9" s="447" t="s">
        <v>153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0" customFormat="1" ht="18" customHeight="1">
      <c r="A10" s="412" t="s">
        <v>240</v>
      </c>
      <c r="B10" s="412"/>
      <c r="C10" s="412"/>
      <c r="D10" s="412"/>
      <c r="E10" s="412"/>
      <c r="F10" s="412"/>
      <c r="G10" s="412"/>
      <c r="H10" s="412"/>
      <c r="I10" s="412"/>
      <c r="J10" s="400"/>
      <c r="K10" s="400"/>
      <c r="L10" s="400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2" spans="1:23" s="12" customFormat="1" ht="11.25">
      <c r="A12" s="102"/>
      <c r="B12" s="102"/>
      <c r="C12" s="102"/>
      <c r="D12" s="102"/>
      <c r="E12" s="103"/>
      <c r="F12" s="103"/>
      <c r="G12" s="31"/>
      <c r="H12" s="158"/>
      <c r="I12" s="31"/>
      <c r="J12" s="31"/>
      <c r="K12" s="31"/>
      <c r="L12" s="31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0" customFormat="1" ht="27" customHeight="1">
      <c r="A13" s="446" t="s">
        <v>145</v>
      </c>
      <c r="B13" s="455"/>
      <c r="C13" s="455"/>
      <c r="D13" s="455"/>
      <c r="E13" s="455"/>
      <c r="F13" s="455"/>
      <c r="G13" s="455"/>
      <c r="H13" s="455"/>
      <c r="I13" s="455"/>
      <c r="J13" s="407"/>
      <c r="K13" s="407"/>
      <c r="L13" s="407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s="12" customFormat="1" ht="24">
      <c r="A14" s="322" t="s">
        <v>0</v>
      </c>
      <c r="B14" s="322" t="s">
        <v>1</v>
      </c>
      <c r="C14" s="322" t="s">
        <v>2</v>
      </c>
      <c r="D14" s="322" t="s">
        <v>3</v>
      </c>
      <c r="E14" s="322" t="s">
        <v>4</v>
      </c>
      <c r="F14" s="322" t="s">
        <v>160</v>
      </c>
      <c r="G14" s="322" t="s">
        <v>5</v>
      </c>
      <c r="H14" s="323" t="s">
        <v>6</v>
      </c>
      <c r="I14" s="322" t="s">
        <v>7</v>
      </c>
      <c r="J14" s="322" t="s">
        <v>165</v>
      </c>
      <c r="K14" s="322" t="s">
        <v>6</v>
      </c>
      <c r="L14" s="322" t="s">
        <v>166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49" s="55" customFormat="1" ht="22.5">
      <c r="A15" s="327">
        <v>1</v>
      </c>
      <c r="B15" s="327" t="s">
        <v>72</v>
      </c>
      <c r="C15" s="327">
        <v>2</v>
      </c>
      <c r="D15" s="327" t="s">
        <v>159</v>
      </c>
      <c r="E15" s="327" t="s">
        <v>99</v>
      </c>
      <c r="F15" s="327">
        <v>1600</v>
      </c>
      <c r="G15" s="328"/>
      <c r="H15" s="329">
        <v>0.23</v>
      </c>
      <c r="I15" s="328">
        <f>G15*H15+G15</f>
        <v>0</v>
      </c>
      <c r="J15" s="328">
        <f>F15*G15</f>
        <v>0</v>
      </c>
      <c r="K15" s="328">
        <f>J15*H15</f>
        <v>0</v>
      </c>
      <c r="L15" s="328">
        <f>J15*1.23</f>
        <v>0</v>
      </c>
      <c r="M15" s="140"/>
      <c r="N15" s="141"/>
      <c r="O15" s="141"/>
      <c r="P15" s="141"/>
      <c r="Q15" s="133"/>
      <c r="R15" s="133"/>
      <c r="S15" s="133"/>
      <c r="T15" s="133"/>
      <c r="U15" s="133"/>
      <c r="V15" s="133"/>
      <c r="W15" s="133"/>
      <c r="AM15" s="140"/>
      <c r="AN15" s="141"/>
      <c r="AO15" s="141"/>
      <c r="AP15" s="141"/>
      <c r="AQ15" s="133"/>
      <c r="AR15" s="133"/>
      <c r="AS15" s="133"/>
      <c r="AT15" s="133"/>
      <c r="AU15" s="133"/>
      <c r="AV15" s="133"/>
      <c r="AW15" s="133"/>
    </row>
    <row r="16" spans="1:23" s="55" customFormat="1" ht="22.5">
      <c r="A16" s="50">
        <v>2</v>
      </c>
      <c r="B16" s="50"/>
      <c r="C16" s="50">
        <v>2</v>
      </c>
      <c r="D16" s="70" t="s">
        <v>159</v>
      </c>
      <c r="E16" s="50" t="s">
        <v>70</v>
      </c>
      <c r="F16" s="50">
        <v>3000</v>
      </c>
      <c r="G16" s="52"/>
      <c r="H16" s="160">
        <v>0.23</v>
      </c>
      <c r="I16" s="104">
        <f>G16*H16+G16</f>
        <v>0</v>
      </c>
      <c r="J16" s="104">
        <f>F16*G16</f>
        <v>0</v>
      </c>
      <c r="K16" s="104">
        <f>J16*H16</f>
        <v>0</v>
      </c>
      <c r="L16" s="104">
        <f>J16*1.23</f>
        <v>0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spans="1:23" s="55" customFormat="1" ht="22.5">
      <c r="A17" s="50">
        <v>3</v>
      </c>
      <c r="B17" s="50"/>
      <c r="C17" s="50">
        <v>2</v>
      </c>
      <c r="D17" s="70" t="s">
        <v>159</v>
      </c>
      <c r="E17" s="50" t="s">
        <v>71</v>
      </c>
      <c r="F17" s="50">
        <v>1500</v>
      </c>
      <c r="G17" s="52"/>
      <c r="H17" s="160">
        <v>0.23</v>
      </c>
      <c r="I17" s="104">
        <f>G17*H17+G17</f>
        <v>0</v>
      </c>
      <c r="J17" s="104">
        <f>F17*G17</f>
        <v>0</v>
      </c>
      <c r="K17" s="104">
        <f>J17*H17</f>
        <v>0</v>
      </c>
      <c r="L17" s="104">
        <f>J17*1.23</f>
        <v>0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3" s="55" customFormat="1" ht="22.5">
      <c r="A18" s="330">
        <v>4</v>
      </c>
      <c r="B18" s="330" t="s">
        <v>161</v>
      </c>
      <c r="C18" s="330">
        <v>2</v>
      </c>
      <c r="D18" s="327" t="s">
        <v>162</v>
      </c>
      <c r="E18" s="331" t="s">
        <v>236</v>
      </c>
      <c r="F18" s="330">
        <v>5</v>
      </c>
      <c r="G18" s="332"/>
      <c r="H18" s="329">
        <v>0.23</v>
      </c>
      <c r="I18" s="328">
        <f>G18*H18+G18</f>
        <v>0</v>
      </c>
      <c r="J18" s="328">
        <f>F18*G18</f>
        <v>0</v>
      </c>
      <c r="K18" s="328">
        <f>J18*H18</f>
        <v>0</v>
      </c>
      <c r="L18" s="328">
        <f>J18*1.23</f>
        <v>0</v>
      </c>
      <c r="N18" s="133"/>
      <c r="O18" s="133"/>
      <c r="P18" s="133"/>
      <c r="Q18" s="133"/>
      <c r="R18" s="133"/>
      <c r="S18" s="133"/>
      <c r="T18" s="133"/>
      <c r="U18" s="133"/>
      <c r="V18" s="133"/>
      <c r="W18" s="133"/>
    </row>
    <row r="19" spans="1:23" s="12" customFormat="1" ht="13.5" customHeight="1">
      <c r="A19" s="410" t="s">
        <v>49</v>
      </c>
      <c r="B19" s="410"/>
      <c r="C19" s="410"/>
      <c r="D19" s="410"/>
      <c r="E19" s="21" t="s">
        <v>48</v>
      </c>
      <c r="F19" s="21"/>
      <c r="G19" s="17"/>
      <c r="H19" s="159" t="s">
        <v>48</v>
      </c>
      <c r="I19" s="17">
        <f>SUM(I15:I18)</f>
        <v>0</v>
      </c>
      <c r="J19" s="17">
        <f>SUM(J15:J18)</f>
        <v>0</v>
      </c>
      <c r="K19" s="17"/>
      <c r="L19" s="17">
        <f>J19*1.23</f>
        <v>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s="30" customFormat="1" ht="11.25">
      <c r="A20" s="102"/>
      <c r="B20" s="102"/>
      <c r="C20" s="102"/>
      <c r="D20" s="102"/>
      <c r="E20" s="103"/>
      <c r="F20" s="103"/>
      <c r="G20" s="105"/>
      <c r="H20" s="158"/>
      <c r="I20" s="105"/>
      <c r="J20" s="105"/>
      <c r="K20" s="105"/>
      <c r="L20" s="105"/>
      <c r="N20" s="134"/>
      <c r="O20" s="134"/>
      <c r="P20" s="134"/>
      <c r="Q20" s="134"/>
      <c r="R20" s="134"/>
      <c r="S20" s="134"/>
      <c r="T20" s="134"/>
      <c r="U20" s="134"/>
      <c r="V20" s="134"/>
      <c r="W20" s="134"/>
    </row>
    <row r="21" spans="1:23" s="10" customFormat="1" ht="27" customHeight="1">
      <c r="A21" s="466" t="s">
        <v>146</v>
      </c>
      <c r="B21" s="467"/>
      <c r="C21" s="467"/>
      <c r="D21" s="467"/>
      <c r="E21" s="467"/>
      <c r="F21" s="467"/>
      <c r="G21" s="467"/>
      <c r="H21" s="467"/>
      <c r="I21" s="467"/>
      <c r="J21" s="468"/>
      <c r="K21" s="468"/>
      <c r="L21" s="468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s="12" customFormat="1" ht="24">
      <c r="A22" s="322" t="s">
        <v>0</v>
      </c>
      <c r="B22" s="322" t="s">
        <v>1</v>
      </c>
      <c r="C22" s="322" t="s">
        <v>2</v>
      </c>
      <c r="D22" s="322" t="s">
        <v>3</v>
      </c>
      <c r="E22" s="322" t="s">
        <v>4</v>
      </c>
      <c r="F22" s="322" t="s">
        <v>163</v>
      </c>
      <c r="G22" s="322" t="s">
        <v>5</v>
      </c>
      <c r="H22" s="323" t="s">
        <v>6</v>
      </c>
      <c r="I22" s="322" t="s">
        <v>7</v>
      </c>
      <c r="J22" s="322" t="s">
        <v>165</v>
      </c>
      <c r="K22" s="322" t="s">
        <v>6</v>
      </c>
      <c r="L22" s="322" t="s">
        <v>166</v>
      </c>
      <c r="N22" s="123"/>
      <c r="O22" s="123"/>
      <c r="P22" s="123"/>
      <c r="Q22" s="134"/>
      <c r="R22" s="134"/>
      <c r="S22" s="123"/>
      <c r="T22" s="123"/>
      <c r="U22" s="123"/>
      <c r="V22" s="123"/>
      <c r="W22" s="123"/>
    </row>
    <row r="23" spans="1:23" s="55" customFormat="1" ht="22.5">
      <c r="A23" s="327">
        <v>1</v>
      </c>
      <c r="B23" s="327" t="s">
        <v>60</v>
      </c>
      <c r="C23" s="333">
        <v>2</v>
      </c>
      <c r="D23" s="327" t="s">
        <v>93</v>
      </c>
      <c r="E23" s="327" t="s">
        <v>108</v>
      </c>
      <c r="F23" s="327">
        <v>100</v>
      </c>
      <c r="G23" s="334"/>
      <c r="H23" s="335">
        <v>0.23</v>
      </c>
      <c r="I23" s="328">
        <f aca="true" t="shared" si="0" ref="I23:I28">G23*H23+G23</f>
        <v>0</v>
      </c>
      <c r="J23" s="328">
        <f aca="true" t="shared" si="1" ref="J23:J28">F23*G23</f>
        <v>0</v>
      </c>
      <c r="K23" s="328">
        <f aca="true" t="shared" si="2" ref="K23:K28">J23*H23</f>
        <v>0</v>
      </c>
      <c r="L23" s="328">
        <f>J23*1.23</f>
        <v>0</v>
      </c>
      <c r="N23" s="133"/>
      <c r="R23" s="133"/>
      <c r="S23" s="133"/>
      <c r="T23" s="133"/>
      <c r="U23" s="133"/>
      <c r="V23" s="133"/>
      <c r="W23" s="133"/>
    </row>
    <row r="24" spans="1:23" s="55" customFormat="1" ht="22.5">
      <c r="A24" s="50">
        <v>2</v>
      </c>
      <c r="B24" s="61"/>
      <c r="C24" s="179">
        <v>2</v>
      </c>
      <c r="D24" s="61" t="s">
        <v>93</v>
      </c>
      <c r="E24" s="61" t="s">
        <v>11</v>
      </c>
      <c r="F24" s="61">
        <v>120</v>
      </c>
      <c r="G24" s="180"/>
      <c r="H24" s="181">
        <v>0.23</v>
      </c>
      <c r="I24" s="104">
        <f t="shared" si="0"/>
        <v>0</v>
      </c>
      <c r="J24" s="104">
        <f t="shared" si="1"/>
        <v>0</v>
      </c>
      <c r="K24" s="104">
        <f t="shared" si="2"/>
        <v>0</v>
      </c>
      <c r="L24" s="104">
        <f aca="true" t="shared" si="3" ref="L24:L29">J24*1.23</f>
        <v>0</v>
      </c>
      <c r="O24" s="133"/>
      <c r="P24" s="133"/>
      <c r="Q24" s="132"/>
      <c r="R24" s="133"/>
      <c r="S24" s="133"/>
      <c r="T24" s="133"/>
      <c r="U24" s="133"/>
      <c r="V24" s="133"/>
      <c r="W24" s="133"/>
    </row>
    <row r="25" spans="1:23" s="55" customFormat="1" ht="22.5">
      <c r="A25" s="50">
        <v>3</v>
      </c>
      <c r="B25" s="61"/>
      <c r="C25" s="179">
        <v>2</v>
      </c>
      <c r="D25" s="61" t="s">
        <v>93</v>
      </c>
      <c r="E25" s="61" t="s">
        <v>70</v>
      </c>
      <c r="F25" s="61">
        <v>525</v>
      </c>
      <c r="G25" s="180"/>
      <c r="H25" s="181">
        <v>0.23</v>
      </c>
      <c r="I25" s="104">
        <f t="shared" si="0"/>
        <v>0</v>
      </c>
      <c r="J25" s="104">
        <f t="shared" si="1"/>
        <v>0</v>
      </c>
      <c r="K25" s="104">
        <f t="shared" si="2"/>
        <v>0</v>
      </c>
      <c r="L25" s="104">
        <f t="shared" si="3"/>
        <v>0</v>
      </c>
      <c r="N25" s="133"/>
      <c r="P25" s="133"/>
      <c r="Q25" s="133"/>
      <c r="R25" s="133"/>
      <c r="S25" s="133"/>
      <c r="T25" s="133"/>
      <c r="U25" s="133"/>
      <c r="V25" s="133"/>
      <c r="W25" s="133"/>
    </row>
    <row r="26" spans="1:23" s="55" customFormat="1" ht="22.5">
      <c r="A26" s="50">
        <v>4</v>
      </c>
      <c r="B26" s="61"/>
      <c r="C26" s="179">
        <v>2</v>
      </c>
      <c r="D26" s="61" t="s">
        <v>93</v>
      </c>
      <c r="E26" s="61" t="s">
        <v>71</v>
      </c>
      <c r="F26" s="61">
        <v>575</v>
      </c>
      <c r="G26" s="180"/>
      <c r="H26" s="181">
        <v>0.23</v>
      </c>
      <c r="I26" s="104">
        <f t="shared" si="0"/>
        <v>0</v>
      </c>
      <c r="J26" s="104">
        <f t="shared" si="1"/>
        <v>0</v>
      </c>
      <c r="K26" s="104">
        <f t="shared" si="2"/>
        <v>0</v>
      </c>
      <c r="L26" s="104">
        <f t="shared" si="3"/>
        <v>0</v>
      </c>
      <c r="M26" s="133"/>
      <c r="N26" s="133"/>
      <c r="O26" s="132"/>
      <c r="P26" s="133"/>
      <c r="Q26" s="133"/>
      <c r="R26" s="133"/>
      <c r="S26" s="133"/>
      <c r="T26" s="133"/>
      <c r="U26" s="133"/>
      <c r="V26" s="133"/>
      <c r="W26" s="133"/>
    </row>
    <row r="27" spans="1:23" s="55" customFormat="1" ht="22.5">
      <c r="A27" s="50">
        <v>5</v>
      </c>
      <c r="B27" s="61"/>
      <c r="C27" s="179">
        <v>2</v>
      </c>
      <c r="D27" s="61" t="s">
        <v>93</v>
      </c>
      <c r="E27" s="61" t="s">
        <v>57</v>
      </c>
      <c r="F27" s="61">
        <v>315</v>
      </c>
      <c r="G27" s="180"/>
      <c r="H27" s="181">
        <v>0.23</v>
      </c>
      <c r="I27" s="104">
        <f t="shared" si="0"/>
        <v>0</v>
      </c>
      <c r="J27" s="104">
        <f t="shared" si="1"/>
        <v>0</v>
      </c>
      <c r="K27" s="104">
        <f t="shared" si="2"/>
        <v>0</v>
      </c>
      <c r="L27" s="104">
        <f t="shared" si="3"/>
        <v>0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</row>
    <row r="28" spans="1:23" s="55" customFormat="1" ht="22.5">
      <c r="A28" s="50">
        <v>6</v>
      </c>
      <c r="B28" s="61"/>
      <c r="C28" s="179">
        <v>2</v>
      </c>
      <c r="D28" s="61" t="s">
        <v>93</v>
      </c>
      <c r="E28" s="61" t="s">
        <v>68</v>
      </c>
      <c r="F28" s="61">
        <v>501</v>
      </c>
      <c r="G28" s="180"/>
      <c r="H28" s="181">
        <v>0.23</v>
      </c>
      <c r="I28" s="104">
        <f t="shared" si="0"/>
        <v>0</v>
      </c>
      <c r="J28" s="104">
        <f t="shared" si="1"/>
        <v>0</v>
      </c>
      <c r="K28" s="104">
        <f t="shared" si="2"/>
        <v>0</v>
      </c>
      <c r="L28" s="104">
        <f t="shared" si="3"/>
        <v>0</v>
      </c>
      <c r="N28" s="132"/>
      <c r="O28" s="133"/>
      <c r="P28" s="133"/>
      <c r="Q28" s="133"/>
      <c r="R28" s="133"/>
      <c r="S28" s="133"/>
      <c r="T28" s="133"/>
      <c r="U28" s="133"/>
      <c r="V28" s="133"/>
      <c r="W28" s="133"/>
    </row>
    <row r="29" spans="1:23" s="12" customFormat="1" ht="11.25">
      <c r="A29" s="410" t="s">
        <v>49</v>
      </c>
      <c r="B29" s="410"/>
      <c r="C29" s="410"/>
      <c r="D29" s="410"/>
      <c r="E29" s="21" t="s">
        <v>48</v>
      </c>
      <c r="F29" s="21"/>
      <c r="G29" s="17"/>
      <c r="H29" s="159" t="s">
        <v>48</v>
      </c>
      <c r="I29" s="17">
        <f>SUM(I23:I28)</f>
        <v>0</v>
      </c>
      <c r="J29" s="17">
        <f>SUM(J23:J28)</f>
        <v>0</v>
      </c>
      <c r="K29" s="17"/>
      <c r="L29" s="17">
        <f t="shared" si="3"/>
        <v>0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s="12" customFormat="1" ht="11.25">
      <c r="A30" s="102"/>
      <c r="B30" s="102"/>
      <c r="C30" s="102"/>
      <c r="D30" s="102"/>
      <c r="E30" s="103"/>
      <c r="F30" s="103"/>
      <c r="G30" s="31"/>
      <c r="H30" s="158"/>
      <c r="I30" s="31"/>
      <c r="J30" s="31"/>
      <c r="K30" s="31"/>
      <c r="L30" s="31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  <row r="31" spans="1:23" s="10" customFormat="1" ht="27" customHeight="1">
      <c r="A31" s="446" t="s">
        <v>147</v>
      </c>
      <c r="B31" s="455"/>
      <c r="C31" s="455"/>
      <c r="D31" s="455"/>
      <c r="E31" s="455"/>
      <c r="F31" s="455"/>
      <c r="G31" s="455"/>
      <c r="H31" s="455"/>
      <c r="I31" s="455"/>
      <c r="J31" s="407"/>
      <c r="K31" s="407"/>
      <c r="L31" s="407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3" s="12" customFormat="1" ht="24">
      <c r="A32" s="322" t="s">
        <v>0</v>
      </c>
      <c r="B32" s="322" t="s">
        <v>1</v>
      </c>
      <c r="C32" s="322" t="s">
        <v>2</v>
      </c>
      <c r="D32" s="322" t="s">
        <v>3</v>
      </c>
      <c r="E32" s="322" t="s">
        <v>4</v>
      </c>
      <c r="F32" s="322" t="s">
        <v>160</v>
      </c>
      <c r="G32" s="322" t="s">
        <v>5</v>
      </c>
      <c r="H32" s="323" t="s">
        <v>6</v>
      </c>
      <c r="I32" s="322" t="s">
        <v>7</v>
      </c>
      <c r="J32" s="322" t="s">
        <v>165</v>
      </c>
      <c r="K32" s="322" t="s">
        <v>6</v>
      </c>
      <c r="L32" s="322" t="s">
        <v>166</v>
      </c>
      <c r="N32" s="134"/>
      <c r="O32" s="134"/>
      <c r="P32" s="123"/>
      <c r="Q32" s="123"/>
      <c r="R32" s="123"/>
      <c r="S32" s="123"/>
      <c r="T32" s="123"/>
      <c r="U32" s="123"/>
      <c r="V32" s="123"/>
      <c r="W32" s="123"/>
    </row>
    <row r="33" spans="1:53" s="55" customFormat="1" ht="22.5">
      <c r="A33" s="324">
        <v>1</v>
      </c>
      <c r="B33" s="324" t="s">
        <v>8</v>
      </c>
      <c r="C33" s="324">
        <v>1</v>
      </c>
      <c r="D33" s="324" t="s">
        <v>74</v>
      </c>
      <c r="E33" s="324" t="s">
        <v>14</v>
      </c>
      <c r="F33" s="324">
        <v>220</v>
      </c>
      <c r="G33" s="336"/>
      <c r="H33" s="326">
        <v>0.23</v>
      </c>
      <c r="I33" s="325">
        <f>G33*H33+G33</f>
        <v>0</v>
      </c>
      <c r="J33" s="325">
        <f>F33*G33</f>
        <v>0</v>
      </c>
      <c r="K33" s="325">
        <f>J33*H33</f>
        <v>0</v>
      </c>
      <c r="L33" s="325">
        <f>J33*1.23</f>
        <v>0</v>
      </c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</row>
    <row r="34" spans="1:23" s="25" customFormat="1" ht="22.5">
      <c r="A34" s="61">
        <v>2</v>
      </c>
      <c r="B34" s="61"/>
      <c r="C34" s="61">
        <v>1</v>
      </c>
      <c r="D34" s="61" t="s">
        <v>74</v>
      </c>
      <c r="E34" s="61" t="s">
        <v>11</v>
      </c>
      <c r="F34" s="61">
        <v>51</v>
      </c>
      <c r="G34" s="52"/>
      <c r="H34" s="160">
        <v>0.23</v>
      </c>
      <c r="I34" s="104">
        <f aca="true" t="shared" si="4" ref="I34:I43">G34*H34+G34</f>
        <v>0</v>
      </c>
      <c r="J34" s="104">
        <f aca="true" t="shared" si="5" ref="J34:J43">F34*G34</f>
        <v>0</v>
      </c>
      <c r="K34" s="104">
        <f aca="true" t="shared" si="6" ref="K34:K43">J34*H34</f>
        <v>0</v>
      </c>
      <c r="L34" s="104">
        <f aca="true" t="shared" si="7" ref="L34:L44">J34*1.23</f>
        <v>0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25" customFormat="1" ht="22.5">
      <c r="A35" s="61">
        <v>3</v>
      </c>
      <c r="B35" s="61"/>
      <c r="C35" s="61">
        <v>1</v>
      </c>
      <c r="D35" s="61" t="s">
        <v>74</v>
      </c>
      <c r="E35" s="61" t="s">
        <v>56</v>
      </c>
      <c r="F35" s="61">
        <v>120</v>
      </c>
      <c r="G35" s="52"/>
      <c r="H35" s="160">
        <v>0.23</v>
      </c>
      <c r="I35" s="104">
        <f t="shared" si="4"/>
        <v>0</v>
      </c>
      <c r="J35" s="104">
        <f t="shared" si="5"/>
        <v>0</v>
      </c>
      <c r="K35" s="104">
        <f t="shared" si="6"/>
        <v>0</v>
      </c>
      <c r="L35" s="104">
        <f t="shared" si="7"/>
        <v>0</v>
      </c>
      <c r="N35" s="183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25" customFormat="1" ht="22.5">
      <c r="A36" s="61">
        <v>4</v>
      </c>
      <c r="B36" s="61"/>
      <c r="C36" s="61">
        <v>1</v>
      </c>
      <c r="D36" s="61" t="s">
        <v>74</v>
      </c>
      <c r="E36" s="61" t="s">
        <v>57</v>
      </c>
      <c r="F36" s="61">
        <v>301</v>
      </c>
      <c r="G36" s="52"/>
      <c r="H36" s="160">
        <v>0.23</v>
      </c>
      <c r="I36" s="104">
        <f t="shared" si="4"/>
        <v>0</v>
      </c>
      <c r="J36" s="104">
        <f t="shared" si="5"/>
        <v>0</v>
      </c>
      <c r="K36" s="104">
        <f t="shared" si="6"/>
        <v>0</v>
      </c>
      <c r="L36" s="104">
        <f t="shared" si="7"/>
        <v>0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</row>
    <row r="37" spans="1:23" s="25" customFormat="1" ht="22.5">
      <c r="A37" s="61">
        <v>5</v>
      </c>
      <c r="B37" s="61"/>
      <c r="C37" s="61">
        <v>1</v>
      </c>
      <c r="D37" s="61" t="s">
        <v>74</v>
      </c>
      <c r="E37" s="61" t="s">
        <v>75</v>
      </c>
      <c r="F37" s="61">
        <v>501</v>
      </c>
      <c r="G37" s="52"/>
      <c r="H37" s="160">
        <v>0.23</v>
      </c>
      <c r="I37" s="104">
        <f t="shared" si="4"/>
        <v>0</v>
      </c>
      <c r="J37" s="104">
        <f t="shared" si="5"/>
        <v>0</v>
      </c>
      <c r="K37" s="104">
        <f t="shared" si="6"/>
        <v>0</v>
      </c>
      <c r="L37" s="104">
        <f t="shared" si="7"/>
        <v>0</v>
      </c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23" s="25" customFormat="1" ht="22.5">
      <c r="A38" s="61">
        <v>6</v>
      </c>
      <c r="B38" s="61"/>
      <c r="C38" s="61">
        <v>1</v>
      </c>
      <c r="D38" s="61" t="s">
        <v>74</v>
      </c>
      <c r="E38" s="61" t="s">
        <v>76</v>
      </c>
      <c r="F38" s="61">
        <v>701</v>
      </c>
      <c r="G38" s="52"/>
      <c r="H38" s="160">
        <v>0.23</v>
      </c>
      <c r="I38" s="104">
        <f t="shared" si="4"/>
        <v>0</v>
      </c>
      <c r="J38" s="104">
        <f t="shared" si="5"/>
        <v>0</v>
      </c>
      <c r="K38" s="104">
        <f t="shared" si="6"/>
        <v>0</v>
      </c>
      <c r="L38" s="104">
        <f t="shared" si="7"/>
        <v>0</v>
      </c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1:36" s="55" customFormat="1" ht="22.5">
      <c r="A39" s="327">
        <v>7</v>
      </c>
      <c r="B39" s="327" t="s">
        <v>13</v>
      </c>
      <c r="C39" s="327">
        <v>1</v>
      </c>
      <c r="D39" s="327" t="s">
        <v>237</v>
      </c>
      <c r="E39" s="327" t="s">
        <v>14</v>
      </c>
      <c r="F39" s="327">
        <v>250</v>
      </c>
      <c r="G39" s="328"/>
      <c r="H39" s="329">
        <v>0.23</v>
      </c>
      <c r="I39" s="328">
        <f t="shared" si="4"/>
        <v>0</v>
      </c>
      <c r="J39" s="328">
        <f t="shared" si="5"/>
        <v>0</v>
      </c>
      <c r="K39" s="328">
        <f t="shared" si="6"/>
        <v>0</v>
      </c>
      <c r="L39" s="328">
        <f t="shared" si="7"/>
        <v>0</v>
      </c>
      <c r="N39" s="133"/>
      <c r="O39" s="132"/>
      <c r="P39" s="133"/>
      <c r="Q39" s="133"/>
      <c r="R39" s="133"/>
      <c r="S39" s="133"/>
      <c r="T39" s="133"/>
      <c r="U39" s="133"/>
      <c r="V39" s="133"/>
      <c r="AF39" s="133"/>
      <c r="AG39" s="132"/>
      <c r="AH39" s="133"/>
      <c r="AI39" s="133"/>
      <c r="AJ39" s="133"/>
    </row>
    <row r="40" spans="1:23" s="55" customFormat="1" ht="22.5">
      <c r="A40" s="50">
        <v>8</v>
      </c>
      <c r="B40" s="61"/>
      <c r="C40" s="61">
        <v>1</v>
      </c>
      <c r="D40" s="61" t="s">
        <v>238</v>
      </c>
      <c r="E40" s="61" t="s">
        <v>11</v>
      </c>
      <c r="F40" s="61">
        <v>80</v>
      </c>
      <c r="G40" s="182"/>
      <c r="H40" s="160">
        <v>0.23</v>
      </c>
      <c r="I40" s="104">
        <f t="shared" si="4"/>
        <v>0</v>
      </c>
      <c r="J40" s="104">
        <f t="shared" si="5"/>
        <v>0</v>
      </c>
      <c r="K40" s="104">
        <f t="shared" si="6"/>
        <v>0</v>
      </c>
      <c r="L40" s="104">
        <f t="shared" si="7"/>
        <v>0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</row>
    <row r="41" spans="1:23" s="55" customFormat="1" ht="22.5">
      <c r="A41" s="50">
        <v>9</v>
      </c>
      <c r="B41" s="61"/>
      <c r="C41" s="61">
        <v>1</v>
      </c>
      <c r="D41" s="61" t="s">
        <v>238</v>
      </c>
      <c r="E41" s="61" t="s">
        <v>56</v>
      </c>
      <c r="F41" s="61">
        <v>101</v>
      </c>
      <c r="G41" s="182"/>
      <c r="H41" s="160">
        <v>0.23</v>
      </c>
      <c r="I41" s="104">
        <f t="shared" si="4"/>
        <v>0</v>
      </c>
      <c r="J41" s="104">
        <f t="shared" si="5"/>
        <v>0</v>
      </c>
      <c r="K41" s="104">
        <f t="shared" si="6"/>
        <v>0</v>
      </c>
      <c r="L41" s="104">
        <f t="shared" si="7"/>
        <v>0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</row>
    <row r="42" spans="1:23" s="55" customFormat="1" ht="29.25" customHeight="1">
      <c r="A42" s="50">
        <v>10</v>
      </c>
      <c r="B42" s="61"/>
      <c r="C42" s="61">
        <v>1</v>
      </c>
      <c r="D42" s="61" t="s">
        <v>238</v>
      </c>
      <c r="E42" s="61" t="s">
        <v>57</v>
      </c>
      <c r="F42" s="61">
        <v>301</v>
      </c>
      <c r="G42" s="182"/>
      <c r="H42" s="160">
        <v>0.23</v>
      </c>
      <c r="I42" s="104">
        <f t="shared" si="4"/>
        <v>0</v>
      </c>
      <c r="J42" s="104">
        <f t="shared" si="5"/>
        <v>0</v>
      </c>
      <c r="K42" s="104">
        <f t="shared" si="6"/>
        <v>0</v>
      </c>
      <c r="L42" s="104">
        <f t="shared" si="7"/>
        <v>0</v>
      </c>
      <c r="N42" s="133"/>
      <c r="O42" s="133"/>
      <c r="P42" s="133"/>
      <c r="Q42" s="253"/>
      <c r="R42" s="133"/>
      <c r="S42" s="133"/>
      <c r="T42" s="133"/>
      <c r="U42" s="133"/>
      <c r="V42" s="133"/>
      <c r="W42" s="133"/>
    </row>
    <row r="43" spans="1:23" s="55" customFormat="1" ht="22.5">
      <c r="A43" s="50">
        <v>11</v>
      </c>
      <c r="B43" s="61"/>
      <c r="C43" s="61">
        <v>1</v>
      </c>
      <c r="D43" s="61" t="s">
        <v>238</v>
      </c>
      <c r="E43" s="61" t="s">
        <v>68</v>
      </c>
      <c r="F43" s="61">
        <v>501</v>
      </c>
      <c r="G43" s="182"/>
      <c r="H43" s="160">
        <v>0.23</v>
      </c>
      <c r="I43" s="104">
        <f t="shared" si="4"/>
        <v>0</v>
      </c>
      <c r="J43" s="104">
        <f t="shared" si="5"/>
        <v>0</v>
      </c>
      <c r="K43" s="104">
        <f t="shared" si="6"/>
        <v>0</v>
      </c>
      <c r="L43" s="104">
        <f t="shared" si="7"/>
        <v>0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</row>
    <row r="44" spans="1:23" s="55" customFormat="1" ht="11.25">
      <c r="A44" s="440" t="s">
        <v>49</v>
      </c>
      <c r="B44" s="440"/>
      <c r="C44" s="440"/>
      <c r="D44" s="440"/>
      <c r="E44" s="54" t="s">
        <v>48</v>
      </c>
      <c r="F44" s="54"/>
      <c r="G44" s="52"/>
      <c r="H44" s="161" t="s">
        <v>48</v>
      </c>
      <c r="I44" s="52">
        <f>SUM(I33:I43)</f>
        <v>0</v>
      </c>
      <c r="J44" s="52">
        <f>SUM(J33:J43)</f>
        <v>0</v>
      </c>
      <c r="K44" s="52"/>
      <c r="L44" s="52">
        <f t="shared" si="7"/>
        <v>0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</row>
    <row r="45" spans="1:23" s="55" customFormat="1" ht="23.25" customHeight="1">
      <c r="A45" s="106"/>
      <c r="B45" s="106"/>
      <c r="C45" s="106"/>
      <c r="D45" s="106"/>
      <c r="E45" s="107"/>
      <c r="F45" s="107"/>
      <c r="G45" s="56"/>
      <c r="H45" s="162"/>
      <c r="I45" s="56"/>
      <c r="J45" s="56"/>
      <c r="K45" s="56"/>
      <c r="L45" s="56"/>
      <c r="N45" s="133"/>
      <c r="O45" s="133"/>
      <c r="P45" s="133"/>
      <c r="Q45" s="133"/>
      <c r="R45" s="133"/>
      <c r="S45" s="133"/>
      <c r="T45" s="133"/>
      <c r="U45" s="133"/>
      <c r="V45" s="133"/>
      <c r="W45" s="133"/>
    </row>
    <row r="46" spans="1:23" s="10" customFormat="1" ht="27" customHeight="1">
      <c r="A46" s="460" t="s">
        <v>148</v>
      </c>
      <c r="B46" s="461"/>
      <c r="C46" s="461"/>
      <c r="D46" s="461"/>
      <c r="E46" s="461"/>
      <c r="F46" s="461"/>
      <c r="G46" s="461"/>
      <c r="H46" s="461"/>
      <c r="I46" s="461"/>
      <c r="J46" s="462"/>
      <c r="K46" s="462"/>
      <c r="L46" s="462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1:23" s="12" customFormat="1" ht="24">
      <c r="A47" s="322" t="s">
        <v>0</v>
      </c>
      <c r="B47" s="322" t="s">
        <v>1</v>
      </c>
      <c r="C47" s="322" t="s">
        <v>2</v>
      </c>
      <c r="D47" s="322" t="s">
        <v>3</v>
      </c>
      <c r="E47" s="322" t="s">
        <v>4</v>
      </c>
      <c r="F47" s="322" t="s">
        <v>160</v>
      </c>
      <c r="G47" s="322" t="s">
        <v>5</v>
      </c>
      <c r="H47" s="323" t="s">
        <v>6</v>
      </c>
      <c r="I47" s="322" t="s">
        <v>7</v>
      </c>
      <c r="J47" s="322" t="s">
        <v>165</v>
      </c>
      <c r="K47" s="322" t="s">
        <v>6</v>
      </c>
      <c r="L47" s="322" t="s">
        <v>166</v>
      </c>
      <c r="N47" s="134"/>
      <c r="O47" s="134"/>
      <c r="P47" s="134"/>
      <c r="Q47" s="123"/>
      <c r="R47" s="123"/>
      <c r="S47" s="123"/>
      <c r="T47" s="123"/>
      <c r="U47" s="123"/>
      <c r="V47" s="123"/>
      <c r="W47" s="123"/>
    </row>
    <row r="48" spans="1:23" s="55" customFormat="1" ht="27" customHeight="1">
      <c r="A48" s="312">
        <v>1</v>
      </c>
      <c r="B48" s="312" t="s">
        <v>73</v>
      </c>
      <c r="C48" s="312">
        <v>2</v>
      </c>
      <c r="D48" s="312" t="s">
        <v>239</v>
      </c>
      <c r="E48" s="337" t="s">
        <v>178</v>
      </c>
      <c r="F48" s="312">
        <v>600</v>
      </c>
      <c r="G48" s="336"/>
      <c r="H48" s="338">
        <v>0.23</v>
      </c>
      <c r="I48" s="339">
        <f>G48*H48+G48</f>
        <v>0</v>
      </c>
      <c r="J48" s="339">
        <f>F48*G48</f>
        <v>0</v>
      </c>
      <c r="K48" s="339">
        <f>J48*H48</f>
        <v>0</v>
      </c>
      <c r="L48" s="339">
        <f>J48*1.23</f>
        <v>0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</row>
    <row r="49" spans="1:23" s="55" customFormat="1" ht="11.25">
      <c r="A49" s="463" t="s">
        <v>49</v>
      </c>
      <c r="B49" s="464"/>
      <c r="C49" s="464"/>
      <c r="D49" s="465"/>
      <c r="E49" s="54" t="s">
        <v>48</v>
      </c>
      <c r="F49" s="54"/>
      <c r="G49" s="52"/>
      <c r="H49" s="161" t="s">
        <v>48</v>
      </c>
      <c r="I49" s="52">
        <f>SUM(I48:I48)</f>
        <v>0</v>
      </c>
      <c r="J49" s="52">
        <f>SUM(J48:J48)</f>
        <v>0</v>
      </c>
      <c r="K49" s="52"/>
      <c r="L49" s="52">
        <f>J49*1.23</f>
        <v>0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8:23" s="91" customFormat="1" ht="14.25">
      <c r="H50" s="163"/>
      <c r="N50" s="135"/>
      <c r="O50" s="135"/>
      <c r="P50" s="135"/>
      <c r="Q50" s="135"/>
      <c r="R50" s="135"/>
      <c r="S50" s="135"/>
      <c r="T50" s="135"/>
      <c r="U50" s="135"/>
      <c r="V50" s="135"/>
      <c r="W50" s="135"/>
    </row>
    <row r="51" spans="4:23" s="91" customFormat="1" ht="14.25">
      <c r="D51" s="91" t="s">
        <v>241</v>
      </c>
      <c r="H51" s="163"/>
      <c r="N51" s="135"/>
      <c r="O51" s="135"/>
      <c r="P51" s="135"/>
      <c r="Q51" s="135"/>
      <c r="R51" s="135"/>
      <c r="S51" s="135"/>
      <c r="T51" s="135"/>
      <c r="U51" s="135"/>
      <c r="V51" s="135"/>
      <c r="W51" s="135"/>
    </row>
    <row r="52" spans="4:23" s="91" customFormat="1" ht="14.25">
      <c r="D52" s="92" t="s">
        <v>114</v>
      </c>
      <c r="E52" s="108">
        <f>SUM(J19,J29,J44,J49)</f>
        <v>0</v>
      </c>
      <c r="F52" s="138"/>
      <c r="H52" s="163"/>
      <c r="N52" s="135"/>
      <c r="O52" s="135"/>
      <c r="P52" s="135"/>
      <c r="Q52" s="135"/>
      <c r="R52" s="135"/>
      <c r="S52" s="135"/>
      <c r="T52" s="135"/>
      <c r="U52" s="135"/>
      <c r="V52" s="135"/>
      <c r="W52" s="135"/>
    </row>
    <row r="53" spans="4:23" s="91" customFormat="1" ht="14.25">
      <c r="D53" s="92" t="s">
        <v>115</v>
      </c>
      <c r="E53" s="108">
        <f>E54-E52</f>
        <v>0</v>
      </c>
      <c r="F53" s="139"/>
      <c r="H53" s="163"/>
      <c r="N53" s="135"/>
      <c r="O53" s="135"/>
      <c r="P53" s="135"/>
      <c r="Q53" s="135"/>
      <c r="R53" s="135"/>
      <c r="S53" s="135"/>
      <c r="T53" s="135"/>
      <c r="U53" s="135"/>
      <c r="V53" s="135"/>
      <c r="W53" s="135"/>
    </row>
    <row r="54" spans="4:23" s="91" customFormat="1" ht="14.25">
      <c r="D54" s="92" t="s">
        <v>116</v>
      </c>
      <c r="E54" s="108">
        <f>E52*1.23</f>
        <v>0</v>
      </c>
      <c r="F54" s="138"/>
      <c r="H54" s="163"/>
      <c r="N54" s="135"/>
      <c r="O54" s="135"/>
      <c r="P54" s="135"/>
      <c r="Q54" s="135"/>
      <c r="R54" s="135"/>
      <c r="S54" s="135"/>
      <c r="T54" s="135"/>
      <c r="U54" s="135"/>
      <c r="V54" s="135"/>
      <c r="W54" s="135"/>
    </row>
    <row r="55" spans="7:17" ht="14.25">
      <c r="G55"/>
      <c r="H55" s="164"/>
      <c r="I55"/>
      <c r="J55"/>
      <c r="K55"/>
      <c r="L55"/>
      <c r="M55"/>
      <c r="N55" s="136"/>
      <c r="O55" s="136"/>
      <c r="P55" s="136"/>
      <c r="Q55" s="136"/>
    </row>
    <row r="56" spans="7:17" ht="14.25">
      <c r="G56"/>
      <c r="H56" s="164"/>
      <c r="I56"/>
      <c r="J56"/>
      <c r="K56"/>
      <c r="L56"/>
      <c r="M56"/>
      <c r="N56" s="136"/>
      <c r="O56" s="136"/>
      <c r="P56" s="136"/>
      <c r="Q56" s="136"/>
    </row>
    <row r="57" spans="7:17" ht="14.25">
      <c r="G57"/>
      <c r="H57" s="164"/>
      <c r="I57"/>
      <c r="J57"/>
      <c r="K57"/>
      <c r="L57"/>
      <c r="M57"/>
      <c r="N57" s="136"/>
      <c r="O57" s="136"/>
      <c r="P57" s="136"/>
      <c r="Q57" s="136"/>
    </row>
    <row r="58" spans="7:17" ht="14.25">
      <c r="G58"/>
      <c r="H58" s="164"/>
      <c r="I58"/>
      <c r="J58"/>
      <c r="K58"/>
      <c r="L58"/>
      <c r="M58"/>
      <c r="N58" s="136"/>
      <c r="O58" s="136"/>
      <c r="P58" s="136"/>
      <c r="Q58" s="136"/>
    </row>
    <row r="59" spans="4:17" ht="60">
      <c r="D59" s="112" t="s">
        <v>157</v>
      </c>
      <c r="G59"/>
      <c r="H59" s="164"/>
      <c r="I59"/>
      <c r="J59"/>
      <c r="K59"/>
      <c r="L59"/>
      <c r="M59"/>
      <c r="N59" s="136"/>
      <c r="O59" s="136"/>
      <c r="P59" s="136"/>
      <c r="Q59" s="136"/>
    </row>
    <row r="60" spans="7:17" ht="14.25">
      <c r="G60"/>
      <c r="H60" s="164"/>
      <c r="I60"/>
      <c r="J60"/>
      <c r="K60"/>
      <c r="L60"/>
      <c r="M60"/>
      <c r="N60" s="136"/>
      <c r="O60" s="136"/>
      <c r="P60" s="136"/>
      <c r="Q60" s="136"/>
    </row>
    <row r="61" spans="7:17" ht="14.25">
      <c r="G61"/>
      <c r="H61" s="164"/>
      <c r="I61"/>
      <c r="J61"/>
      <c r="K61"/>
      <c r="L61"/>
      <c r="M61"/>
      <c r="N61" s="136"/>
      <c r="O61" s="136"/>
      <c r="P61" s="136"/>
      <c r="Q61" s="136"/>
    </row>
    <row r="62" spans="7:17" ht="14.25">
      <c r="G62"/>
      <c r="H62" s="164"/>
      <c r="I62"/>
      <c r="J62"/>
      <c r="K62"/>
      <c r="L62"/>
      <c r="M62"/>
      <c r="N62" s="136"/>
      <c r="O62" s="136"/>
      <c r="P62" s="136"/>
      <c r="Q62" s="136"/>
    </row>
    <row r="63" spans="7:17" ht="14.25">
      <c r="G63"/>
      <c r="H63" s="164"/>
      <c r="I63"/>
      <c r="J63"/>
      <c r="K63"/>
      <c r="L63"/>
      <c r="M63"/>
      <c r="N63" s="136"/>
      <c r="O63" s="136"/>
      <c r="P63" s="136"/>
      <c r="Q63" s="136"/>
    </row>
    <row r="64" spans="7:17" ht="14.25">
      <c r="G64"/>
      <c r="H64" s="164"/>
      <c r="I64"/>
      <c r="J64"/>
      <c r="K64"/>
      <c r="L64"/>
      <c r="M64"/>
      <c r="N64" s="136"/>
      <c r="O64" s="136"/>
      <c r="P64" s="136"/>
      <c r="Q64" s="136"/>
    </row>
    <row r="65" spans="7:17" ht="14.25">
      <c r="G65"/>
      <c r="H65" s="164"/>
      <c r="I65"/>
      <c r="J65"/>
      <c r="K65"/>
      <c r="L65"/>
      <c r="M65"/>
      <c r="N65" s="136"/>
      <c r="O65" s="136"/>
      <c r="P65" s="136"/>
      <c r="Q65" s="136"/>
    </row>
    <row r="66" spans="7:17" ht="14.25">
      <c r="G66"/>
      <c r="H66" s="164"/>
      <c r="I66"/>
      <c r="J66"/>
      <c r="K66"/>
      <c r="L66"/>
      <c r="M66"/>
      <c r="N66" s="136"/>
      <c r="O66" s="136"/>
      <c r="P66" s="136"/>
      <c r="Q66" s="136"/>
    </row>
    <row r="67" spans="7:17" ht="14.25">
      <c r="G67"/>
      <c r="H67" s="164"/>
      <c r="I67"/>
      <c r="J67"/>
      <c r="K67"/>
      <c r="L67"/>
      <c r="M67"/>
      <c r="N67" s="136"/>
      <c r="O67" s="136"/>
      <c r="P67" s="136"/>
      <c r="Q67" s="136"/>
    </row>
    <row r="68" spans="7:17" ht="14.25">
      <c r="G68"/>
      <c r="H68" s="164"/>
      <c r="I68"/>
      <c r="J68"/>
      <c r="K68"/>
      <c r="L68"/>
      <c r="M68"/>
      <c r="N68" s="136"/>
      <c r="O68" s="136"/>
      <c r="P68" s="136"/>
      <c r="Q68" s="136"/>
    </row>
    <row r="69" spans="7:17" ht="14.25">
      <c r="G69"/>
      <c r="H69" s="164"/>
      <c r="I69"/>
      <c r="J69"/>
      <c r="K69"/>
      <c r="L69"/>
      <c r="M69"/>
      <c r="N69" s="136"/>
      <c r="O69" s="136"/>
      <c r="P69" s="136"/>
      <c r="Q69" s="136"/>
    </row>
    <row r="70" spans="7:17" ht="14.25">
      <c r="G70"/>
      <c r="H70" s="164"/>
      <c r="I70"/>
      <c r="J70"/>
      <c r="K70"/>
      <c r="L70"/>
      <c r="M70"/>
      <c r="N70" s="136"/>
      <c r="O70" s="136"/>
      <c r="P70" s="136"/>
      <c r="Q70" s="136"/>
    </row>
    <row r="71" spans="7:17" ht="14.25">
      <c r="G71"/>
      <c r="H71" s="164"/>
      <c r="I71"/>
      <c r="J71"/>
      <c r="K71"/>
      <c r="L71"/>
      <c r="M71"/>
      <c r="N71" s="136"/>
      <c r="O71" s="136"/>
      <c r="P71" s="136"/>
      <c r="Q71" s="136"/>
    </row>
    <row r="72" spans="7:17" ht="14.25">
      <c r="G72"/>
      <c r="H72" s="164"/>
      <c r="I72"/>
      <c r="J72"/>
      <c r="K72"/>
      <c r="L72"/>
      <c r="M72"/>
      <c r="N72" s="136"/>
      <c r="O72" s="136"/>
      <c r="P72" s="136"/>
      <c r="Q72" s="136"/>
    </row>
    <row r="73" spans="7:17" ht="14.25">
      <c r="G73"/>
      <c r="H73" s="164"/>
      <c r="I73"/>
      <c r="J73"/>
      <c r="K73"/>
      <c r="L73"/>
      <c r="M73"/>
      <c r="N73" s="136"/>
      <c r="O73" s="136"/>
      <c r="P73" s="136"/>
      <c r="Q73" s="136"/>
    </row>
    <row r="74" spans="7:17" ht="14.25">
      <c r="G74"/>
      <c r="H74" s="164"/>
      <c r="I74"/>
      <c r="J74"/>
      <c r="K74"/>
      <c r="L74"/>
      <c r="M74"/>
      <c r="N74" s="136"/>
      <c r="O74" s="136"/>
      <c r="P74" s="136"/>
      <c r="Q74" s="136"/>
    </row>
    <row r="75" spans="7:17" ht="14.25">
      <c r="G75"/>
      <c r="H75" s="164"/>
      <c r="I75"/>
      <c r="J75"/>
      <c r="K75"/>
      <c r="L75"/>
      <c r="M75"/>
      <c r="N75" s="136"/>
      <c r="O75" s="136"/>
      <c r="P75" s="136"/>
      <c r="Q75" s="136"/>
    </row>
    <row r="76" spans="7:17" ht="14.25">
      <c r="G76"/>
      <c r="H76" s="164"/>
      <c r="I76"/>
      <c r="J76"/>
      <c r="K76"/>
      <c r="L76"/>
      <c r="M76"/>
      <c r="N76" s="136"/>
      <c r="O76" s="136"/>
      <c r="P76" s="136"/>
      <c r="Q76" s="136"/>
    </row>
    <row r="77" spans="7:17" ht="14.25">
      <c r="G77"/>
      <c r="H77" s="164"/>
      <c r="I77"/>
      <c r="J77"/>
      <c r="K77"/>
      <c r="L77"/>
      <c r="M77"/>
      <c r="N77" s="136"/>
      <c r="O77" s="136"/>
      <c r="P77" s="136"/>
      <c r="Q77" s="136"/>
    </row>
    <row r="78" spans="7:17" ht="14.25">
      <c r="G78"/>
      <c r="H78" s="164"/>
      <c r="I78"/>
      <c r="J78"/>
      <c r="K78"/>
      <c r="L78"/>
      <c r="M78"/>
      <c r="N78" s="136"/>
      <c r="O78" s="136"/>
      <c r="P78" s="136"/>
      <c r="Q78" s="136"/>
    </row>
    <row r="79" spans="7:17" ht="14.25">
      <c r="G79"/>
      <c r="H79" s="164"/>
      <c r="I79"/>
      <c r="J79"/>
      <c r="K79"/>
      <c r="L79"/>
      <c r="M79"/>
      <c r="N79" s="136"/>
      <c r="O79" s="136"/>
      <c r="P79" s="136"/>
      <c r="Q79" s="136"/>
    </row>
    <row r="80" spans="7:17" ht="14.25">
      <c r="G80"/>
      <c r="H80" s="164"/>
      <c r="I80"/>
      <c r="J80"/>
      <c r="K80"/>
      <c r="L80"/>
      <c r="M80"/>
      <c r="N80" s="136"/>
      <c r="O80" s="136"/>
      <c r="P80" s="136"/>
      <c r="Q80" s="136"/>
    </row>
    <row r="81" spans="7:17" ht="14.25">
      <c r="G81"/>
      <c r="H81" s="164"/>
      <c r="I81"/>
      <c r="J81"/>
      <c r="K81"/>
      <c r="L81"/>
      <c r="M81"/>
      <c r="N81" s="136"/>
      <c r="O81" s="136"/>
      <c r="P81" s="136"/>
      <c r="Q81" s="136"/>
    </row>
    <row r="82" spans="7:17" ht="14.25">
      <c r="G82"/>
      <c r="H82" s="164"/>
      <c r="I82"/>
      <c r="J82"/>
      <c r="K82"/>
      <c r="L82"/>
      <c r="M82"/>
      <c r="N82" s="136"/>
      <c r="O82" s="136"/>
      <c r="P82" s="136"/>
      <c r="Q82" s="136"/>
    </row>
    <row r="83" spans="7:17" ht="14.25">
      <c r="G83"/>
      <c r="H83" s="164"/>
      <c r="I83"/>
      <c r="J83"/>
      <c r="K83"/>
      <c r="L83"/>
      <c r="M83"/>
      <c r="N83" s="136"/>
      <c r="O83" s="136"/>
      <c r="P83" s="136"/>
      <c r="Q83" s="136"/>
    </row>
    <row r="84" spans="7:17" ht="14.25">
      <c r="G84"/>
      <c r="H84" s="164"/>
      <c r="I84"/>
      <c r="J84"/>
      <c r="K84"/>
      <c r="L84"/>
      <c r="M84"/>
      <c r="N84" s="136"/>
      <c r="O84" s="136"/>
      <c r="P84" s="136"/>
      <c r="Q84" s="136"/>
    </row>
    <row r="85" spans="7:17" ht="14.25">
      <c r="G85"/>
      <c r="H85" s="164"/>
      <c r="I85"/>
      <c r="J85"/>
      <c r="K85"/>
      <c r="L85"/>
      <c r="M85"/>
      <c r="N85" s="136"/>
      <c r="O85" s="136"/>
      <c r="P85" s="136"/>
      <c r="Q85" s="136"/>
    </row>
    <row r="86" spans="7:17" ht="14.25">
      <c r="G86"/>
      <c r="H86" s="164"/>
      <c r="I86"/>
      <c r="J86"/>
      <c r="K86"/>
      <c r="L86"/>
      <c r="M86"/>
      <c r="N86" s="136"/>
      <c r="O86" s="136"/>
      <c r="P86" s="136"/>
      <c r="Q86" s="136"/>
    </row>
    <row r="87" spans="7:17" ht="14.25">
      <c r="G87"/>
      <c r="H87" s="164"/>
      <c r="I87"/>
      <c r="J87"/>
      <c r="K87"/>
      <c r="L87"/>
      <c r="M87"/>
      <c r="N87" s="136"/>
      <c r="O87" s="136"/>
      <c r="P87" s="136"/>
      <c r="Q87" s="136"/>
    </row>
    <row r="88" spans="7:17" ht="14.25">
      <c r="G88"/>
      <c r="H88" s="164"/>
      <c r="I88"/>
      <c r="J88"/>
      <c r="K88"/>
      <c r="L88"/>
      <c r="M88"/>
      <c r="N88" s="136"/>
      <c r="O88" s="136"/>
      <c r="P88" s="136"/>
      <c r="Q88" s="136"/>
    </row>
    <row r="89" spans="7:17" ht="14.25">
      <c r="G89"/>
      <c r="H89" s="164"/>
      <c r="I89"/>
      <c r="J89"/>
      <c r="K89"/>
      <c r="L89"/>
      <c r="M89"/>
      <c r="N89" s="136"/>
      <c r="O89" s="136"/>
      <c r="P89" s="136"/>
      <c r="Q89" s="136"/>
    </row>
    <row r="90" spans="7:17" ht="14.25">
      <c r="G90"/>
      <c r="H90" s="164"/>
      <c r="I90"/>
      <c r="J90"/>
      <c r="K90"/>
      <c r="L90"/>
      <c r="M90"/>
      <c r="N90" s="136"/>
      <c r="O90" s="136"/>
      <c r="P90" s="136"/>
      <c r="Q90" s="136"/>
    </row>
    <row r="91" spans="7:17" ht="14.25">
      <c r="G91" s="12"/>
      <c r="H91" s="165"/>
      <c r="I91" s="12"/>
      <c r="J91" s="12"/>
      <c r="K91" s="12"/>
      <c r="L91" s="12"/>
      <c r="M91" s="12"/>
      <c r="N91" s="123"/>
      <c r="O91" s="123"/>
      <c r="P91" s="123"/>
      <c r="Q91" s="123"/>
    </row>
    <row r="92" spans="7:17" ht="14.25">
      <c r="G92" s="12"/>
      <c r="H92" s="165"/>
      <c r="I92" s="12"/>
      <c r="J92" s="12"/>
      <c r="K92" s="12"/>
      <c r="L92" s="12"/>
      <c r="M92" s="12"/>
      <c r="N92" s="123"/>
      <c r="O92" s="123"/>
      <c r="P92" s="123"/>
      <c r="Q92" s="123"/>
    </row>
    <row r="93" spans="7:17" ht="14.25">
      <c r="G93" s="12"/>
      <c r="H93" s="165"/>
      <c r="I93" s="12"/>
      <c r="J93" s="12"/>
      <c r="K93" s="12"/>
      <c r="L93" s="12"/>
      <c r="M93" s="12"/>
      <c r="N93" s="123"/>
      <c r="O93" s="123"/>
      <c r="P93" s="123"/>
      <c r="Q93" s="123"/>
    </row>
    <row r="94" spans="7:17" ht="14.25">
      <c r="G94" s="12"/>
      <c r="H94" s="165"/>
      <c r="I94" s="12"/>
      <c r="J94" s="12"/>
      <c r="K94" s="12"/>
      <c r="L94" s="12"/>
      <c r="M94" s="12"/>
      <c r="N94" s="123"/>
      <c r="O94" s="123"/>
      <c r="P94" s="123"/>
      <c r="Q94" s="123"/>
    </row>
    <row r="95" spans="7:17" ht="14.25">
      <c r="G95" s="12"/>
      <c r="H95" s="165"/>
      <c r="I95" s="12"/>
      <c r="J95" s="12"/>
      <c r="K95" s="12"/>
      <c r="L95" s="12"/>
      <c r="M95" s="12"/>
      <c r="N95" s="123"/>
      <c r="O95" s="123"/>
      <c r="P95" s="123"/>
      <c r="Q95" s="123"/>
    </row>
    <row r="96" spans="7:17" ht="14.25">
      <c r="G96" s="12"/>
      <c r="H96" s="165"/>
      <c r="I96" s="12"/>
      <c r="J96" s="12"/>
      <c r="K96" s="12"/>
      <c r="L96" s="12"/>
      <c r="M96" s="12"/>
      <c r="N96" s="123"/>
      <c r="O96" s="123"/>
      <c r="P96" s="123"/>
      <c r="Q96" s="123"/>
    </row>
    <row r="97" spans="7:17" ht="14.25">
      <c r="G97" s="12"/>
      <c r="H97" s="165"/>
      <c r="I97" s="12"/>
      <c r="J97" s="12"/>
      <c r="K97" s="12"/>
      <c r="L97" s="12"/>
      <c r="M97" s="12"/>
      <c r="N97" s="123"/>
      <c r="O97" s="123"/>
      <c r="P97" s="123"/>
      <c r="Q97" s="123"/>
    </row>
    <row r="98" spans="7:17" ht="14.25">
      <c r="G98" s="12"/>
      <c r="H98" s="165"/>
      <c r="I98" s="12"/>
      <c r="J98" s="12"/>
      <c r="K98" s="12"/>
      <c r="L98" s="12"/>
      <c r="M98" s="12"/>
      <c r="N98" s="123"/>
      <c r="O98" s="123"/>
      <c r="P98" s="123"/>
      <c r="Q98" s="123"/>
    </row>
    <row r="99" spans="7:17" ht="14.25">
      <c r="G99" s="97"/>
      <c r="H99" s="166"/>
      <c r="I99" s="97"/>
      <c r="J99" s="97"/>
      <c r="K99" s="97"/>
      <c r="L99" s="97"/>
      <c r="M99" s="97"/>
      <c r="N99" s="137"/>
      <c r="O99" s="137"/>
      <c r="P99" s="137"/>
      <c r="Q99" s="137"/>
    </row>
    <row r="100" spans="7:17" ht="14.25">
      <c r="G100" s="97"/>
      <c r="H100" s="166"/>
      <c r="I100" s="97"/>
      <c r="J100" s="97"/>
      <c r="K100" s="97"/>
      <c r="L100" s="97"/>
      <c r="M100" s="97"/>
      <c r="N100" s="137"/>
      <c r="O100" s="137"/>
      <c r="P100" s="137"/>
      <c r="Q100" s="137"/>
    </row>
    <row r="101" spans="7:17" ht="14.25">
      <c r="G101" s="97"/>
      <c r="H101" s="166"/>
      <c r="I101" s="97"/>
      <c r="J101" s="97"/>
      <c r="K101" s="97"/>
      <c r="L101" s="97"/>
      <c r="M101" s="97"/>
      <c r="N101" s="137"/>
      <c r="O101" s="137"/>
      <c r="P101" s="137"/>
      <c r="Q101" s="137"/>
    </row>
    <row r="102" spans="7:17" ht="14.25">
      <c r="G102" s="97"/>
      <c r="H102" s="166"/>
      <c r="I102" s="97"/>
      <c r="J102" s="97"/>
      <c r="K102" s="97"/>
      <c r="L102" s="97"/>
      <c r="M102" s="97"/>
      <c r="N102" s="137"/>
      <c r="O102" s="137"/>
      <c r="P102" s="137"/>
      <c r="Q102" s="137"/>
    </row>
    <row r="103" spans="7:17" ht="14.25">
      <c r="G103" s="97"/>
      <c r="H103" s="166"/>
      <c r="I103" s="97"/>
      <c r="J103" s="97"/>
      <c r="K103" s="97"/>
      <c r="L103" s="97"/>
      <c r="M103" s="97"/>
      <c r="N103" s="137"/>
      <c r="O103" s="137"/>
      <c r="P103" s="137"/>
      <c r="Q103" s="137"/>
    </row>
    <row r="104" spans="7:17" ht="14.25">
      <c r="G104" s="55"/>
      <c r="H104" s="167"/>
      <c r="I104" s="55"/>
      <c r="J104" s="55"/>
      <c r="K104" s="55"/>
      <c r="L104" s="55"/>
      <c r="M104" s="55"/>
      <c r="N104" s="133"/>
      <c r="O104" s="133"/>
      <c r="P104" s="133"/>
      <c r="Q104" s="133"/>
    </row>
    <row r="105" spans="7:17" ht="14.25">
      <c r="G105" s="97"/>
      <c r="H105" s="166"/>
      <c r="I105" s="97"/>
      <c r="J105" s="97"/>
      <c r="K105" s="97"/>
      <c r="L105" s="97"/>
      <c r="M105" s="97"/>
      <c r="N105" s="137"/>
      <c r="O105" s="137"/>
      <c r="P105" s="137"/>
      <c r="Q105" s="137"/>
    </row>
    <row r="106" spans="7:17" ht="14.25">
      <c r="G106" s="97"/>
      <c r="H106" s="166"/>
      <c r="I106" s="97"/>
      <c r="J106" s="97"/>
      <c r="K106" s="97"/>
      <c r="L106" s="97"/>
      <c r="M106" s="97"/>
      <c r="N106" s="137"/>
      <c r="O106" s="137"/>
      <c r="P106" s="137"/>
      <c r="Q106" s="137"/>
    </row>
    <row r="107" spans="7:17" ht="14.25">
      <c r="G107" s="97"/>
      <c r="H107" s="166"/>
      <c r="I107" s="97"/>
      <c r="J107" s="97"/>
      <c r="K107" s="97"/>
      <c r="L107" s="97"/>
      <c r="M107" s="97"/>
      <c r="N107" s="137"/>
      <c r="O107" s="137"/>
      <c r="P107" s="137"/>
      <c r="Q107" s="137"/>
    </row>
    <row r="108" spans="7:17" ht="14.25">
      <c r="G108" s="97"/>
      <c r="H108" s="166"/>
      <c r="I108" s="97"/>
      <c r="J108" s="97"/>
      <c r="K108" s="97"/>
      <c r="L108" s="97"/>
      <c r="M108" s="97"/>
      <c r="N108" s="137"/>
      <c r="O108" s="137"/>
      <c r="P108" s="137"/>
      <c r="Q108" s="137"/>
    </row>
    <row r="109" spans="7:17" ht="14.25">
      <c r="G109" s="97"/>
      <c r="H109" s="166"/>
      <c r="I109" s="97"/>
      <c r="J109" s="97"/>
      <c r="K109" s="97"/>
      <c r="L109" s="97"/>
      <c r="M109" s="97"/>
      <c r="N109" s="137"/>
      <c r="O109" s="137"/>
      <c r="P109" s="137"/>
      <c r="Q109" s="137"/>
    </row>
    <row r="110" spans="7:17" ht="14.25">
      <c r="G110" s="12"/>
      <c r="H110" s="165"/>
      <c r="I110" s="12"/>
      <c r="J110" s="12"/>
      <c r="K110" s="12"/>
      <c r="L110" s="12"/>
      <c r="M110" s="12"/>
      <c r="N110" s="123"/>
      <c r="O110" s="123"/>
      <c r="P110" s="123"/>
      <c r="Q110" s="123"/>
    </row>
    <row r="111" spans="7:17" ht="14.25">
      <c r="G111" s="12"/>
      <c r="H111" s="165"/>
      <c r="I111" s="12"/>
      <c r="J111" s="12"/>
      <c r="K111" s="12"/>
      <c r="L111" s="12"/>
      <c r="M111" s="12"/>
      <c r="N111" s="123"/>
      <c r="O111" s="123"/>
      <c r="P111" s="123"/>
      <c r="Q111" s="123"/>
    </row>
    <row r="113" spans="7:17" ht="14.25">
      <c r="G113" s="12"/>
      <c r="H113" s="168"/>
      <c r="I113" s="30"/>
      <c r="J113" s="30"/>
      <c r="K113" s="30"/>
      <c r="L113" s="30"/>
      <c r="M113" s="30"/>
      <c r="N113" s="123"/>
      <c r="O113" s="123"/>
      <c r="P113" s="123"/>
      <c r="Q113" s="123"/>
    </row>
    <row r="114" spans="7:17" ht="14.25">
      <c r="G114" s="12"/>
      <c r="H114" s="165"/>
      <c r="I114" s="31"/>
      <c r="J114" s="31"/>
      <c r="K114" s="31"/>
      <c r="L114" s="31"/>
      <c r="M114" s="12"/>
      <c r="N114" s="123"/>
      <c r="O114" s="123"/>
      <c r="P114" s="123"/>
      <c r="Q114" s="123"/>
    </row>
    <row r="115" spans="7:17" ht="14.25">
      <c r="G115" s="12"/>
      <c r="H115" s="165"/>
      <c r="I115" s="31"/>
      <c r="J115" s="31"/>
      <c r="K115" s="31"/>
      <c r="L115" s="31"/>
      <c r="M115" s="12"/>
      <c r="N115" s="123"/>
      <c r="O115" s="123"/>
      <c r="P115" s="123"/>
      <c r="Q115" s="123"/>
    </row>
    <row r="116" spans="7:17" ht="14.25">
      <c r="G116" s="12"/>
      <c r="H116" s="165"/>
      <c r="I116" s="31"/>
      <c r="J116" s="31"/>
      <c r="K116" s="31"/>
      <c r="L116" s="31"/>
      <c r="M116" s="12"/>
      <c r="N116" s="123"/>
      <c r="O116" s="123"/>
      <c r="P116" s="123"/>
      <c r="Q116" s="123"/>
    </row>
    <row r="117" spans="7:17" ht="14.25">
      <c r="G117" s="12"/>
      <c r="H117" s="165"/>
      <c r="I117" s="31"/>
      <c r="J117" s="31"/>
      <c r="K117" s="31"/>
      <c r="L117" s="31"/>
      <c r="M117" s="12"/>
      <c r="N117" s="123"/>
      <c r="O117" s="123"/>
      <c r="P117" s="123"/>
      <c r="Q117" s="123"/>
    </row>
    <row r="118" spans="7:17" ht="14.25">
      <c r="G118" s="12"/>
      <c r="H118" s="165"/>
      <c r="I118" s="31"/>
      <c r="J118" s="31"/>
      <c r="K118" s="31"/>
      <c r="L118" s="31"/>
      <c r="M118" s="30"/>
      <c r="N118" s="123"/>
      <c r="O118" s="123"/>
      <c r="P118" s="123"/>
      <c r="Q118" s="123"/>
    </row>
    <row r="119" spans="7:17" ht="14.25">
      <c r="G119" s="12"/>
      <c r="H119" s="165"/>
      <c r="I119" s="105"/>
      <c r="J119" s="105"/>
      <c r="K119" s="105"/>
      <c r="L119" s="105"/>
      <c r="M119" s="12"/>
      <c r="N119" s="123"/>
      <c r="O119" s="123"/>
      <c r="P119" s="123"/>
      <c r="Q119" s="123"/>
    </row>
    <row r="120" spans="7:17" ht="14.25">
      <c r="G120" s="12"/>
      <c r="H120" s="165"/>
      <c r="I120" s="31"/>
      <c r="J120" s="31"/>
      <c r="K120" s="31"/>
      <c r="L120" s="31"/>
      <c r="M120" s="12"/>
      <c r="N120" s="123"/>
      <c r="O120" s="123"/>
      <c r="P120" s="123"/>
      <c r="Q120" s="123"/>
    </row>
    <row r="121" spans="7:17" ht="14.25">
      <c r="G121" s="12"/>
      <c r="H121" s="165"/>
      <c r="I121" s="31"/>
      <c r="J121" s="31"/>
      <c r="K121" s="31"/>
      <c r="L121" s="31"/>
      <c r="M121" s="12"/>
      <c r="N121" s="123"/>
      <c r="O121" s="123"/>
      <c r="P121" s="123"/>
      <c r="Q121" s="123"/>
    </row>
    <row r="122" spans="7:17" ht="14.25">
      <c r="G122" s="12"/>
      <c r="H122" s="165"/>
      <c r="I122" s="31"/>
      <c r="J122" s="31"/>
      <c r="K122" s="31"/>
      <c r="L122" s="31"/>
      <c r="M122" s="12"/>
      <c r="N122" s="123"/>
      <c r="O122" s="123"/>
      <c r="P122" s="123"/>
      <c r="Q122" s="123"/>
    </row>
    <row r="123" spans="7:17" ht="14.25">
      <c r="G123" s="12"/>
      <c r="H123" s="165"/>
      <c r="I123" s="31"/>
      <c r="J123" s="31"/>
      <c r="K123" s="31"/>
      <c r="L123" s="31"/>
      <c r="M123" s="12"/>
      <c r="N123" s="123"/>
      <c r="O123" s="123"/>
      <c r="P123" s="123"/>
      <c r="Q123" s="123"/>
    </row>
    <row r="124" spans="7:17" ht="14.25">
      <c r="G124" s="12"/>
      <c r="H124" s="165"/>
      <c r="I124" s="31"/>
      <c r="J124" s="31"/>
      <c r="K124" s="31"/>
      <c r="L124" s="31"/>
      <c r="M124" s="12"/>
      <c r="N124" s="123"/>
      <c r="O124" s="123"/>
      <c r="P124" s="123"/>
      <c r="Q124" s="123"/>
    </row>
    <row r="125" spans="7:17" ht="14.25">
      <c r="G125" s="12"/>
      <c r="H125" s="165"/>
      <c r="I125" s="31"/>
      <c r="J125" s="31"/>
      <c r="K125" s="31"/>
      <c r="L125" s="31"/>
      <c r="M125" s="12"/>
      <c r="N125" s="123"/>
      <c r="O125" s="123"/>
      <c r="P125" s="123"/>
      <c r="Q125" s="123"/>
    </row>
    <row r="126" spans="7:17" ht="14.25">
      <c r="G126" s="12"/>
      <c r="H126" s="165"/>
      <c r="I126" s="31"/>
      <c r="J126" s="31"/>
      <c r="K126" s="31"/>
      <c r="L126" s="31"/>
      <c r="M126" s="12"/>
      <c r="N126" s="123"/>
      <c r="O126" s="123"/>
      <c r="P126" s="123"/>
      <c r="Q126" s="123"/>
    </row>
    <row r="127" spans="7:17" ht="14.25">
      <c r="G127" s="12"/>
      <c r="H127" s="168"/>
      <c r="I127" s="31"/>
      <c r="J127" s="31"/>
      <c r="K127" s="31"/>
      <c r="L127" s="31"/>
      <c r="M127" s="12"/>
      <c r="N127" s="123"/>
      <c r="O127" s="123"/>
      <c r="P127" s="123"/>
      <c r="Q127" s="123"/>
    </row>
    <row r="128" spans="7:17" ht="14.25">
      <c r="G128" s="12"/>
      <c r="H128" s="165"/>
      <c r="I128" s="12"/>
      <c r="J128" s="12"/>
      <c r="K128" s="12"/>
      <c r="L128" s="12"/>
      <c r="M128" s="12"/>
      <c r="N128" s="123"/>
      <c r="O128" s="123"/>
      <c r="P128" s="123"/>
      <c r="Q128" s="123"/>
    </row>
    <row r="129" spans="7:17" ht="14.25">
      <c r="G129" s="12"/>
      <c r="H129" s="165"/>
      <c r="I129" s="12"/>
      <c r="J129" s="12"/>
      <c r="K129" s="12"/>
      <c r="L129" s="12"/>
      <c r="M129" s="12"/>
      <c r="N129" s="123"/>
      <c r="O129" s="123"/>
      <c r="P129" s="123"/>
      <c r="Q129" s="123"/>
    </row>
    <row r="130" spans="7:17" ht="14.25">
      <c r="G130" s="12"/>
      <c r="H130" s="165"/>
      <c r="I130" s="12"/>
      <c r="J130" s="12"/>
      <c r="K130" s="12"/>
      <c r="L130" s="12"/>
      <c r="M130" s="12"/>
      <c r="N130" s="123"/>
      <c r="O130" s="123"/>
      <c r="P130" s="123"/>
      <c r="Q130" s="123"/>
    </row>
    <row r="131" spans="7:17" ht="14.25">
      <c r="G131" s="12"/>
      <c r="H131" s="165"/>
      <c r="I131" s="12"/>
      <c r="J131" s="12"/>
      <c r="K131" s="12"/>
      <c r="L131" s="12"/>
      <c r="M131" s="12"/>
      <c r="N131" s="123"/>
      <c r="O131" s="123"/>
      <c r="P131" s="123"/>
      <c r="Q131" s="123"/>
    </row>
    <row r="132" spans="7:17" ht="14.25">
      <c r="G132" s="12"/>
      <c r="H132" s="165"/>
      <c r="I132" s="12"/>
      <c r="J132" s="12"/>
      <c r="K132" s="12"/>
      <c r="L132" s="12"/>
      <c r="M132" s="12"/>
      <c r="N132" s="123"/>
      <c r="O132" s="123"/>
      <c r="P132" s="123"/>
      <c r="Q132" s="123"/>
    </row>
    <row r="133" spans="7:17" ht="14.25">
      <c r="G133" s="12"/>
      <c r="H133" s="165"/>
      <c r="I133" s="12"/>
      <c r="J133" s="12"/>
      <c r="K133" s="12"/>
      <c r="L133" s="12"/>
      <c r="M133" s="12"/>
      <c r="N133" s="123"/>
      <c r="O133" s="123"/>
      <c r="P133" s="123"/>
      <c r="Q133" s="123"/>
    </row>
    <row r="134" spans="7:17" ht="14.25">
      <c r="G134" s="12"/>
      <c r="H134" s="165"/>
      <c r="I134" s="12"/>
      <c r="J134" s="12"/>
      <c r="K134" s="12"/>
      <c r="L134" s="12"/>
      <c r="M134" s="12"/>
      <c r="N134" s="123"/>
      <c r="O134" s="123"/>
      <c r="P134" s="123"/>
      <c r="Q134" s="123"/>
    </row>
    <row r="135" spans="7:17" ht="14.25">
      <c r="G135" s="12"/>
      <c r="H135" s="165"/>
      <c r="I135" s="12"/>
      <c r="J135" s="12"/>
      <c r="K135" s="12"/>
      <c r="L135" s="12"/>
      <c r="M135" s="12"/>
      <c r="N135" s="123"/>
      <c r="O135" s="123"/>
      <c r="P135" s="123"/>
      <c r="Q135" s="123"/>
    </row>
    <row r="136" spans="7:17" ht="14.25">
      <c r="G136" s="12"/>
      <c r="H136" s="165"/>
      <c r="I136" s="12"/>
      <c r="J136" s="12"/>
      <c r="K136" s="12"/>
      <c r="L136" s="12"/>
      <c r="M136" s="12"/>
      <c r="N136" s="123"/>
      <c r="O136" s="123"/>
      <c r="P136" s="123"/>
      <c r="Q136" s="123"/>
    </row>
    <row r="137" spans="7:17" ht="14.25">
      <c r="G137" s="12"/>
      <c r="H137" s="165"/>
      <c r="I137" s="12"/>
      <c r="J137" s="12"/>
      <c r="K137" s="12"/>
      <c r="L137" s="12"/>
      <c r="M137" s="12"/>
      <c r="N137" s="123"/>
      <c r="O137" s="123"/>
      <c r="P137" s="123"/>
      <c r="Q137" s="123"/>
    </row>
    <row r="138" spans="7:17" ht="14.25">
      <c r="G138" s="12"/>
      <c r="H138" s="165"/>
      <c r="I138" s="12"/>
      <c r="J138" s="12"/>
      <c r="K138" s="12"/>
      <c r="L138" s="12"/>
      <c r="M138" s="12"/>
      <c r="N138" s="123"/>
      <c r="O138" s="123"/>
      <c r="P138" s="123"/>
      <c r="Q138" s="123"/>
    </row>
    <row r="139" spans="7:17" ht="14.25">
      <c r="G139" s="12"/>
      <c r="H139" s="165"/>
      <c r="I139" s="12"/>
      <c r="J139" s="12"/>
      <c r="K139" s="12"/>
      <c r="L139" s="12"/>
      <c r="M139" s="12"/>
      <c r="N139" s="123"/>
      <c r="O139" s="123"/>
      <c r="P139" s="123"/>
      <c r="Q139" s="123"/>
    </row>
    <row r="140" spans="7:17" ht="14.25">
      <c r="G140" s="12"/>
      <c r="H140" s="165"/>
      <c r="I140" s="12"/>
      <c r="J140" s="12"/>
      <c r="K140" s="12"/>
      <c r="L140" s="12"/>
      <c r="M140" s="12"/>
      <c r="N140" s="123"/>
      <c r="O140" s="123"/>
      <c r="P140" s="123"/>
      <c r="Q140" s="123"/>
    </row>
    <row r="141" spans="7:17" ht="14.25">
      <c r="G141" s="12"/>
      <c r="H141" s="165"/>
      <c r="I141" s="12"/>
      <c r="J141" s="12"/>
      <c r="K141" s="12"/>
      <c r="L141" s="12"/>
      <c r="M141" s="12"/>
      <c r="N141" s="123"/>
      <c r="O141" s="123"/>
      <c r="P141" s="123"/>
      <c r="Q141" s="123"/>
    </row>
    <row r="142" spans="7:17" ht="14.25">
      <c r="G142" s="12"/>
      <c r="H142" s="165"/>
      <c r="I142" s="12"/>
      <c r="J142" s="12"/>
      <c r="K142" s="12"/>
      <c r="L142" s="12"/>
      <c r="M142" s="12"/>
      <c r="N142" s="123"/>
      <c r="O142" s="123"/>
      <c r="P142" s="123"/>
      <c r="Q142" s="123"/>
    </row>
    <row r="143" spans="7:17" ht="14.25">
      <c r="G143" s="12"/>
      <c r="H143" s="165"/>
      <c r="I143" s="12"/>
      <c r="J143" s="12"/>
      <c r="K143" s="12"/>
      <c r="L143" s="12"/>
      <c r="M143" s="12"/>
      <c r="N143" s="123"/>
      <c r="O143" s="123"/>
      <c r="P143" s="123"/>
      <c r="Q143" s="123"/>
    </row>
    <row r="215" spans="7:17" ht="14.25">
      <c r="G215" s="12"/>
      <c r="H215" s="165"/>
      <c r="I215" s="12"/>
      <c r="J215" s="12"/>
      <c r="K215" s="12"/>
      <c r="L215" s="12"/>
      <c r="M215" s="12"/>
      <c r="N215" s="123"/>
      <c r="O215" s="123"/>
      <c r="P215" s="123"/>
      <c r="Q215" s="123"/>
    </row>
    <row r="216" spans="7:17" ht="14.25">
      <c r="G216" s="12"/>
      <c r="H216" s="165"/>
      <c r="I216" s="12"/>
      <c r="J216" s="12"/>
      <c r="K216" s="12"/>
      <c r="L216" s="12"/>
      <c r="M216" s="12"/>
      <c r="N216" s="123"/>
      <c r="O216" s="123"/>
      <c r="P216" s="123"/>
      <c r="Q216" s="123"/>
    </row>
    <row r="217" spans="7:17" ht="14.25">
      <c r="G217" s="12"/>
      <c r="H217" s="165"/>
      <c r="I217" s="12"/>
      <c r="J217" s="12"/>
      <c r="K217" s="12"/>
      <c r="L217" s="12"/>
      <c r="M217" s="12"/>
      <c r="N217" s="123"/>
      <c r="O217" s="123"/>
      <c r="P217" s="123"/>
      <c r="Q217" s="123"/>
    </row>
    <row r="218" spans="7:17" ht="14.25">
      <c r="G218" s="12"/>
      <c r="H218" s="165"/>
      <c r="I218" s="12"/>
      <c r="J218" s="12"/>
      <c r="K218" s="12"/>
      <c r="L218" s="12"/>
      <c r="M218" s="12"/>
      <c r="N218" s="123"/>
      <c r="O218" s="123"/>
      <c r="P218" s="123"/>
      <c r="Q218" s="123"/>
    </row>
    <row r="219" spans="7:17" ht="14.25">
      <c r="G219" s="12"/>
      <c r="H219" s="165"/>
      <c r="I219" s="12"/>
      <c r="J219" s="12"/>
      <c r="K219" s="12"/>
      <c r="L219" s="12"/>
      <c r="M219" s="12"/>
      <c r="N219" s="123"/>
      <c r="O219" s="123"/>
      <c r="P219" s="123"/>
      <c r="Q219" s="123"/>
    </row>
    <row r="220" spans="7:17" ht="14.25">
      <c r="G220" s="12"/>
      <c r="H220" s="165"/>
      <c r="I220" s="12"/>
      <c r="J220" s="12"/>
      <c r="K220" s="12"/>
      <c r="L220" s="12"/>
      <c r="M220" s="12"/>
      <c r="N220" s="123"/>
      <c r="O220" s="123"/>
      <c r="P220" s="123"/>
      <c r="Q220" s="123"/>
    </row>
    <row r="221" spans="7:17" ht="14.25">
      <c r="G221" s="12"/>
      <c r="H221" s="165"/>
      <c r="I221" s="12"/>
      <c r="J221" s="12"/>
      <c r="K221" s="12"/>
      <c r="L221" s="12"/>
      <c r="M221" s="12"/>
      <c r="N221" s="123"/>
      <c r="O221" s="123"/>
      <c r="P221" s="123"/>
      <c r="Q221" s="123"/>
    </row>
    <row r="222" spans="7:17" ht="14.25">
      <c r="G222" s="12"/>
      <c r="H222" s="165"/>
      <c r="I222" s="12"/>
      <c r="J222" s="12"/>
      <c r="K222" s="12"/>
      <c r="L222" s="12"/>
      <c r="M222" s="12"/>
      <c r="N222" s="123"/>
      <c r="O222" s="123"/>
      <c r="P222" s="123"/>
      <c r="Q222" s="123"/>
    </row>
    <row r="223" spans="7:17" ht="14.25">
      <c r="G223" s="12"/>
      <c r="H223" s="165"/>
      <c r="I223" s="12"/>
      <c r="J223" s="12"/>
      <c r="K223" s="12"/>
      <c r="L223" s="12"/>
      <c r="M223" s="12"/>
      <c r="N223" s="123"/>
      <c r="O223" s="123"/>
      <c r="P223" s="123"/>
      <c r="Q223" s="123"/>
    </row>
    <row r="224" spans="7:17" ht="14.25">
      <c r="G224" s="12"/>
      <c r="H224" s="165"/>
      <c r="I224" s="12"/>
      <c r="J224" s="12"/>
      <c r="K224" s="12"/>
      <c r="L224" s="12"/>
      <c r="M224" s="12"/>
      <c r="N224" s="123"/>
      <c r="O224" s="123"/>
      <c r="P224" s="123"/>
      <c r="Q224" s="123"/>
    </row>
    <row r="225" spans="7:17" ht="14.25">
      <c r="G225" s="12"/>
      <c r="H225" s="165"/>
      <c r="I225" s="12"/>
      <c r="J225" s="12"/>
      <c r="K225" s="12"/>
      <c r="L225" s="12"/>
      <c r="M225" s="12"/>
      <c r="N225" s="123"/>
      <c r="O225" s="123"/>
      <c r="P225" s="123"/>
      <c r="Q225" s="123"/>
    </row>
  </sheetData>
  <sheetProtection/>
  <mergeCells count="13">
    <mergeCell ref="A44:D44"/>
    <mergeCell ref="A46:L46"/>
    <mergeCell ref="A49:D49"/>
    <mergeCell ref="A13:L13"/>
    <mergeCell ref="A19:D19"/>
    <mergeCell ref="A21:L21"/>
    <mergeCell ref="A29:D29"/>
    <mergeCell ref="D5:L5"/>
    <mergeCell ref="B7:C7"/>
    <mergeCell ref="A8:I8"/>
    <mergeCell ref="A9:L9"/>
    <mergeCell ref="A10:L10"/>
    <mergeCell ref="A31:L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="90" zoomScaleNormal="90" zoomScalePageLayoutView="0" workbookViewId="0" topLeftCell="A25">
      <selection activeCell="D11" sqref="D11"/>
    </sheetView>
  </sheetViews>
  <sheetFormatPr defaultColWidth="8.796875" defaultRowHeight="14.25"/>
  <cols>
    <col min="1" max="1" width="3.8984375" style="0" bestFit="1" customWidth="1"/>
    <col min="2" max="2" width="9.59765625" style="0" customWidth="1"/>
    <col min="3" max="3" width="6.19921875" style="0" customWidth="1"/>
    <col min="4" max="4" width="33.19921875" style="0" customWidth="1"/>
    <col min="5" max="5" width="7.19921875" style="111" customWidth="1"/>
    <col min="6" max="6" width="7.09765625" style="111" customWidth="1"/>
    <col min="7" max="7" width="6.59765625" style="0" customWidth="1"/>
    <col min="8" max="8" width="6" style="0" customWidth="1"/>
    <col min="9" max="9" width="7.69921875" style="156" customWidth="1"/>
    <col min="10" max="10" width="8.5" style="156" bestFit="1" customWidth="1"/>
    <col min="11" max="11" width="9.69921875" style="156" customWidth="1"/>
    <col min="12" max="12" width="10.59765625" style="156" customWidth="1"/>
    <col min="13" max="13" width="9.09765625" style="0" customWidth="1"/>
  </cols>
  <sheetData>
    <row r="1" spans="9:12" s="10" customFormat="1" ht="12">
      <c r="I1" s="152"/>
      <c r="J1" s="152"/>
      <c r="K1" s="152"/>
      <c r="L1" s="152"/>
    </row>
    <row r="2" spans="9:12" s="10" customFormat="1" ht="12">
      <c r="I2" s="152"/>
      <c r="J2" s="152"/>
      <c r="K2" s="152"/>
      <c r="L2" s="152"/>
    </row>
    <row r="3" spans="9:12" s="10" customFormat="1" ht="12">
      <c r="I3" s="152"/>
      <c r="J3" s="152"/>
      <c r="K3" s="152"/>
      <c r="L3" s="152"/>
    </row>
    <row r="4" spans="9:12" s="10" customFormat="1" ht="12">
      <c r="I4" s="152"/>
      <c r="J4" s="152"/>
      <c r="K4" s="152"/>
      <c r="L4" s="152"/>
    </row>
    <row r="5" spans="4:12" s="10" customFormat="1" ht="12" customHeight="1">
      <c r="D5" s="402" t="s">
        <v>214</v>
      </c>
      <c r="E5" s="403"/>
      <c r="F5" s="403"/>
      <c r="G5" s="403"/>
      <c r="H5" s="403"/>
      <c r="I5" s="403"/>
      <c r="J5" s="403"/>
      <c r="K5" s="403"/>
      <c r="L5" s="403"/>
    </row>
    <row r="6" spans="9:12" s="10" customFormat="1" ht="12">
      <c r="I6" s="152"/>
      <c r="J6" s="152"/>
      <c r="K6" s="152"/>
      <c r="L6" s="152"/>
    </row>
    <row r="7" spans="2:12" s="10" customFormat="1" ht="15" customHeight="1">
      <c r="B7" s="399" t="s">
        <v>257</v>
      </c>
      <c r="C7" s="400"/>
      <c r="I7" s="152"/>
      <c r="J7" s="152"/>
      <c r="K7" s="152"/>
      <c r="L7" s="152"/>
    </row>
    <row r="8" spans="1:12" s="10" customFormat="1" ht="15" customHeight="1">
      <c r="A8" s="401"/>
      <c r="B8" s="401"/>
      <c r="C8" s="401"/>
      <c r="D8" s="401"/>
      <c r="E8" s="401"/>
      <c r="F8" s="401"/>
      <c r="G8" s="401"/>
      <c r="H8" s="401"/>
      <c r="I8" s="401"/>
      <c r="J8" s="153"/>
      <c r="K8" s="153"/>
      <c r="L8" s="153"/>
    </row>
    <row r="9" spans="1:12" s="10" customFormat="1" ht="30.75" customHeight="1">
      <c r="A9" s="447" t="s">
        <v>153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</row>
    <row r="10" spans="1:12" s="10" customFormat="1" ht="18" customHeight="1">
      <c r="A10" s="412" t="s">
        <v>219</v>
      </c>
      <c r="B10" s="412"/>
      <c r="C10" s="412"/>
      <c r="D10" s="412"/>
      <c r="E10" s="412"/>
      <c r="F10" s="412"/>
      <c r="G10" s="412"/>
      <c r="H10" s="412"/>
      <c r="I10" s="412"/>
      <c r="J10" s="457"/>
      <c r="K10" s="457"/>
      <c r="L10" s="457"/>
    </row>
    <row r="11" spans="1:12" s="13" customFormat="1" ht="11.25">
      <c r="A11" s="22"/>
      <c r="B11" s="22"/>
      <c r="C11" s="22"/>
      <c r="D11" s="22"/>
      <c r="E11" s="20"/>
      <c r="F11" s="19"/>
      <c r="G11" s="18"/>
      <c r="H11" s="20"/>
      <c r="I11" s="154"/>
      <c r="J11" s="154"/>
      <c r="K11" s="154"/>
      <c r="L11" s="154"/>
    </row>
    <row r="12" spans="1:20" s="10" customFormat="1" ht="33.75" customHeight="1">
      <c r="A12" s="469" t="s">
        <v>220</v>
      </c>
      <c r="B12" s="470"/>
      <c r="C12" s="470"/>
      <c r="D12" s="470"/>
      <c r="E12" s="470"/>
      <c r="F12" s="470"/>
      <c r="G12" s="470"/>
      <c r="H12" s="470"/>
      <c r="I12" s="470"/>
      <c r="J12" s="471"/>
      <c r="K12" s="471"/>
      <c r="L12" s="471"/>
      <c r="N12" s="254"/>
      <c r="O12" s="255"/>
      <c r="P12" s="255"/>
      <c r="Q12" s="255"/>
      <c r="R12" s="255"/>
      <c r="S12" s="255"/>
      <c r="T12" s="255"/>
    </row>
    <row r="13" spans="1:20" s="282" customFormat="1" ht="22.5">
      <c r="A13" s="278" t="s">
        <v>0</v>
      </c>
      <c r="B13" s="278" t="s">
        <v>1</v>
      </c>
      <c r="C13" s="278" t="s">
        <v>2</v>
      </c>
      <c r="D13" s="278" t="s">
        <v>3</v>
      </c>
      <c r="E13" s="279" t="s">
        <v>4</v>
      </c>
      <c r="F13" s="279" t="s">
        <v>164</v>
      </c>
      <c r="G13" s="278" t="s">
        <v>5</v>
      </c>
      <c r="H13" s="278" t="s">
        <v>6</v>
      </c>
      <c r="I13" s="278" t="s">
        <v>7</v>
      </c>
      <c r="J13" s="278" t="s">
        <v>165</v>
      </c>
      <c r="K13" s="278" t="s">
        <v>6</v>
      </c>
      <c r="L13" s="278" t="s">
        <v>166</v>
      </c>
      <c r="M13" s="280"/>
      <c r="N13" s="256"/>
      <c r="O13" s="256"/>
      <c r="P13" s="256"/>
      <c r="Q13" s="256"/>
      <c r="R13" s="281"/>
      <c r="S13" s="281"/>
      <c r="T13" s="281"/>
    </row>
    <row r="14" spans="1:20" s="26" customFormat="1" ht="43.5" customHeight="1">
      <c r="A14" s="283">
        <v>1</v>
      </c>
      <c r="B14" s="284" t="s">
        <v>94</v>
      </c>
      <c r="C14" s="285" t="s">
        <v>221</v>
      </c>
      <c r="D14" s="286" t="s">
        <v>77</v>
      </c>
      <c r="E14" s="287" t="s">
        <v>222</v>
      </c>
      <c r="F14" s="288">
        <v>300</v>
      </c>
      <c r="G14" s="289"/>
      <c r="H14" s="290">
        <v>0.23</v>
      </c>
      <c r="I14" s="291">
        <f aca="true" t="shared" si="0" ref="I14:I25">G14*H14+G14</f>
        <v>0</v>
      </c>
      <c r="J14" s="291">
        <f aca="true" t="shared" si="1" ref="J14:J24">F14*G14</f>
        <v>0</v>
      </c>
      <c r="K14" s="291">
        <f aca="true" t="shared" si="2" ref="K14:K24">J14*H14</f>
        <v>0</v>
      </c>
      <c r="L14" s="291">
        <f aca="true" t="shared" si="3" ref="L14:L24">J14*1.23</f>
        <v>0</v>
      </c>
      <c r="N14" s="257"/>
      <c r="O14" s="258"/>
      <c r="P14" s="258"/>
      <c r="Q14" s="258"/>
      <c r="R14" s="257"/>
      <c r="S14" s="257"/>
      <c r="T14" s="257"/>
    </row>
    <row r="15" spans="1:20" s="26" customFormat="1" ht="43.5" customHeight="1">
      <c r="A15" s="242">
        <v>2</v>
      </c>
      <c r="B15" s="292" t="s">
        <v>94</v>
      </c>
      <c r="C15" s="109" t="s">
        <v>221</v>
      </c>
      <c r="D15" s="110" t="s">
        <v>77</v>
      </c>
      <c r="E15" s="173" t="s">
        <v>9</v>
      </c>
      <c r="F15" s="293">
        <v>501</v>
      </c>
      <c r="G15" s="174"/>
      <c r="H15" s="175">
        <v>0.23</v>
      </c>
      <c r="I15" s="176">
        <f t="shared" si="0"/>
        <v>0</v>
      </c>
      <c r="J15" s="176">
        <f>F15*G15</f>
        <v>0</v>
      </c>
      <c r="K15" s="176">
        <f t="shared" si="2"/>
        <v>0</v>
      </c>
      <c r="L15" s="176">
        <f t="shared" si="3"/>
        <v>0</v>
      </c>
      <c r="N15" s="257"/>
      <c r="O15" s="258"/>
      <c r="P15" s="258"/>
      <c r="Q15" s="258"/>
      <c r="R15" s="257"/>
      <c r="S15" s="257"/>
      <c r="T15" s="257"/>
    </row>
    <row r="16" spans="1:20" s="26" customFormat="1" ht="43.5" customHeight="1">
      <c r="A16" s="242">
        <v>3</v>
      </c>
      <c r="B16" s="292" t="s">
        <v>94</v>
      </c>
      <c r="C16" s="109" t="s">
        <v>221</v>
      </c>
      <c r="D16" s="110" t="s">
        <v>77</v>
      </c>
      <c r="E16" s="173" t="s">
        <v>105</v>
      </c>
      <c r="F16" s="293">
        <v>1001</v>
      </c>
      <c r="G16" s="174"/>
      <c r="H16" s="175">
        <v>0.23</v>
      </c>
      <c r="I16" s="176">
        <f t="shared" si="0"/>
        <v>0</v>
      </c>
      <c r="J16" s="176">
        <f>F16*G16</f>
        <v>0</v>
      </c>
      <c r="K16" s="176">
        <f t="shared" si="2"/>
        <v>0</v>
      </c>
      <c r="L16" s="176">
        <f t="shared" si="3"/>
        <v>0</v>
      </c>
      <c r="N16" s="257"/>
      <c r="O16" s="258"/>
      <c r="P16" s="258"/>
      <c r="Q16" s="258"/>
      <c r="R16" s="257"/>
      <c r="S16" s="257"/>
      <c r="T16" s="257"/>
    </row>
    <row r="17" spans="1:20" s="26" customFormat="1" ht="33.75">
      <c r="A17" s="242">
        <v>4</v>
      </c>
      <c r="B17" s="292" t="s">
        <v>94</v>
      </c>
      <c r="C17" s="109" t="s">
        <v>221</v>
      </c>
      <c r="D17" s="110" t="s">
        <v>77</v>
      </c>
      <c r="E17" s="173" t="s">
        <v>104</v>
      </c>
      <c r="F17" s="293">
        <v>5000</v>
      </c>
      <c r="G17" s="174"/>
      <c r="H17" s="175">
        <v>0.23</v>
      </c>
      <c r="I17" s="176">
        <f t="shared" si="0"/>
        <v>0</v>
      </c>
      <c r="J17" s="176">
        <f>F17*G17</f>
        <v>0</v>
      </c>
      <c r="K17" s="176">
        <f t="shared" si="2"/>
        <v>0</v>
      </c>
      <c r="L17" s="176">
        <f t="shared" si="3"/>
        <v>0</v>
      </c>
      <c r="N17" s="257"/>
      <c r="O17" s="258"/>
      <c r="P17" s="258"/>
      <c r="Q17" s="258"/>
      <c r="R17" s="257"/>
      <c r="S17" s="257"/>
      <c r="T17" s="257"/>
    </row>
    <row r="18" spans="1:20" s="26" customFormat="1" ht="37.5" customHeight="1">
      <c r="A18" s="283">
        <v>5</v>
      </c>
      <c r="B18" s="294" t="s">
        <v>109</v>
      </c>
      <c r="C18" s="295">
        <v>6</v>
      </c>
      <c r="D18" s="295" t="s">
        <v>223</v>
      </c>
      <c r="E18" s="296" t="s">
        <v>95</v>
      </c>
      <c r="F18" s="295">
        <v>100</v>
      </c>
      <c r="G18" s="297"/>
      <c r="H18" s="290">
        <v>0.23</v>
      </c>
      <c r="I18" s="291">
        <f t="shared" si="0"/>
        <v>0</v>
      </c>
      <c r="J18" s="291">
        <f t="shared" si="1"/>
        <v>0</v>
      </c>
      <c r="K18" s="291">
        <f t="shared" si="2"/>
        <v>0</v>
      </c>
      <c r="L18" s="291">
        <f t="shared" si="3"/>
        <v>0</v>
      </c>
      <c r="N18" s="257"/>
      <c r="O18" s="258"/>
      <c r="P18" s="258"/>
      <c r="Q18" s="258"/>
      <c r="R18" s="257"/>
      <c r="S18" s="257"/>
      <c r="T18" s="257"/>
    </row>
    <row r="19" spans="1:20" s="26" customFormat="1" ht="37.5" customHeight="1">
      <c r="A19" s="283">
        <v>6</v>
      </c>
      <c r="B19" s="294" t="s">
        <v>224</v>
      </c>
      <c r="C19" s="295">
        <v>8</v>
      </c>
      <c r="D19" s="295" t="s">
        <v>225</v>
      </c>
      <c r="E19" s="296" t="s">
        <v>222</v>
      </c>
      <c r="F19" s="295">
        <v>500</v>
      </c>
      <c r="G19" s="297"/>
      <c r="H19" s="290">
        <v>0.23</v>
      </c>
      <c r="I19" s="291">
        <f t="shared" si="0"/>
        <v>0</v>
      </c>
      <c r="J19" s="291">
        <f>F19*G19</f>
        <v>0</v>
      </c>
      <c r="K19" s="291">
        <f t="shared" si="2"/>
        <v>0</v>
      </c>
      <c r="L19" s="291">
        <f t="shared" si="3"/>
        <v>0</v>
      </c>
      <c r="N19" s="257"/>
      <c r="O19" s="258"/>
      <c r="P19" s="258"/>
      <c r="Q19" s="258"/>
      <c r="R19" s="257"/>
      <c r="S19" s="257"/>
      <c r="T19" s="257"/>
    </row>
    <row r="20" spans="1:20" s="26" customFormat="1" ht="37.5" customHeight="1">
      <c r="A20" s="298">
        <v>7</v>
      </c>
      <c r="B20" s="299" t="s">
        <v>110</v>
      </c>
      <c r="C20" s="300" t="s">
        <v>171</v>
      </c>
      <c r="D20" s="301" t="s">
        <v>226</v>
      </c>
      <c r="E20" s="302">
        <v>1500</v>
      </c>
      <c r="F20" s="303">
        <v>1500</v>
      </c>
      <c r="G20" s="304"/>
      <c r="H20" s="290">
        <v>0.23</v>
      </c>
      <c r="I20" s="291">
        <f t="shared" si="0"/>
        <v>0</v>
      </c>
      <c r="J20" s="291">
        <f t="shared" si="1"/>
        <v>0</v>
      </c>
      <c r="K20" s="291">
        <f t="shared" si="2"/>
        <v>0</v>
      </c>
      <c r="L20" s="291">
        <f t="shared" si="3"/>
        <v>0</v>
      </c>
      <c r="N20" s="257"/>
      <c r="O20" s="258"/>
      <c r="P20" s="258"/>
      <c r="Q20" s="258"/>
      <c r="R20" s="257"/>
      <c r="S20" s="257"/>
      <c r="T20" s="257"/>
    </row>
    <row r="21" spans="1:20" s="26" customFormat="1" ht="37.5" customHeight="1">
      <c r="A21" s="298">
        <v>8</v>
      </c>
      <c r="B21" s="301" t="s">
        <v>172</v>
      </c>
      <c r="C21" s="305" t="s">
        <v>173</v>
      </c>
      <c r="D21" s="306" t="s">
        <v>174</v>
      </c>
      <c r="E21" s="302">
        <v>500</v>
      </c>
      <c r="F21" s="303">
        <v>2500</v>
      </c>
      <c r="G21" s="304"/>
      <c r="H21" s="290">
        <v>0.23</v>
      </c>
      <c r="I21" s="291">
        <f t="shared" si="0"/>
        <v>0</v>
      </c>
      <c r="J21" s="291">
        <f t="shared" si="1"/>
        <v>0</v>
      </c>
      <c r="K21" s="291">
        <f t="shared" si="2"/>
        <v>0</v>
      </c>
      <c r="L21" s="291">
        <f t="shared" si="3"/>
        <v>0</v>
      </c>
      <c r="N21" s="257"/>
      <c r="O21" s="258"/>
      <c r="P21" s="258"/>
      <c r="Q21" s="258"/>
      <c r="R21" s="257"/>
      <c r="S21" s="257"/>
      <c r="T21" s="257"/>
    </row>
    <row r="22" spans="1:20" s="26" customFormat="1" ht="37.5" customHeight="1">
      <c r="A22" s="247">
        <v>9</v>
      </c>
      <c r="B22" s="94" t="s">
        <v>172</v>
      </c>
      <c r="C22" s="93" t="s">
        <v>175</v>
      </c>
      <c r="D22" s="250" t="s">
        <v>174</v>
      </c>
      <c r="E22" s="96">
        <v>500</v>
      </c>
      <c r="F22" s="95">
        <v>500</v>
      </c>
      <c r="G22" s="169"/>
      <c r="H22" s="175">
        <v>0.23</v>
      </c>
      <c r="I22" s="176">
        <f t="shared" si="0"/>
        <v>0</v>
      </c>
      <c r="J22" s="176">
        <f t="shared" si="1"/>
        <v>0</v>
      </c>
      <c r="K22" s="176">
        <f t="shared" si="2"/>
        <v>0</v>
      </c>
      <c r="L22" s="176">
        <f t="shared" si="3"/>
        <v>0</v>
      </c>
      <c r="N22" s="257"/>
      <c r="O22" s="258"/>
      <c r="P22" s="258"/>
      <c r="Q22" s="258"/>
      <c r="R22" s="257"/>
      <c r="S22" s="257"/>
      <c r="T22" s="257"/>
    </row>
    <row r="23" spans="1:20" s="26" customFormat="1" ht="36.75" customHeight="1">
      <c r="A23" s="242">
        <v>10</v>
      </c>
      <c r="B23" s="94" t="s">
        <v>172</v>
      </c>
      <c r="C23" s="93" t="s">
        <v>176</v>
      </c>
      <c r="D23" s="250" t="s">
        <v>174</v>
      </c>
      <c r="E23" s="96">
        <v>500</v>
      </c>
      <c r="F23" s="95">
        <v>500</v>
      </c>
      <c r="G23" s="169"/>
      <c r="H23" s="175">
        <v>0.23</v>
      </c>
      <c r="I23" s="176">
        <f t="shared" si="0"/>
        <v>0</v>
      </c>
      <c r="J23" s="176">
        <f t="shared" si="1"/>
        <v>0</v>
      </c>
      <c r="K23" s="176">
        <f t="shared" si="2"/>
        <v>0</v>
      </c>
      <c r="L23" s="176">
        <f t="shared" si="3"/>
        <v>0</v>
      </c>
      <c r="N23" s="257"/>
      <c r="O23" s="258"/>
      <c r="P23" s="258"/>
      <c r="Q23" s="258"/>
      <c r="R23" s="257"/>
      <c r="S23" s="257"/>
      <c r="T23" s="257"/>
    </row>
    <row r="24" spans="1:20" s="26" customFormat="1" ht="37.5" customHeight="1">
      <c r="A24" s="247">
        <v>11</v>
      </c>
      <c r="B24" s="94" t="s">
        <v>172</v>
      </c>
      <c r="C24" s="93" t="s">
        <v>177</v>
      </c>
      <c r="D24" s="250" t="s">
        <v>174</v>
      </c>
      <c r="E24" s="96">
        <v>500</v>
      </c>
      <c r="F24" s="151">
        <v>500</v>
      </c>
      <c r="G24" s="169"/>
      <c r="H24" s="175">
        <v>0.23</v>
      </c>
      <c r="I24" s="176">
        <f t="shared" si="0"/>
        <v>0</v>
      </c>
      <c r="J24" s="176">
        <f t="shared" si="1"/>
        <v>0</v>
      </c>
      <c r="K24" s="176">
        <f t="shared" si="2"/>
        <v>0</v>
      </c>
      <c r="L24" s="176">
        <f t="shared" si="3"/>
        <v>0</v>
      </c>
      <c r="N24" s="257"/>
      <c r="O24" s="258"/>
      <c r="P24" s="258"/>
      <c r="Q24" s="258"/>
      <c r="R24" s="257"/>
      <c r="S24" s="257"/>
      <c r="T24" s="257"/>
    </row>
    <row r="25" spans="1:20" s="26" customFormat="1" ht="15" customHeight="1">
      <c r="A25" s="472" t="s">
        <v>49</v>
      </c>
      <c r="B25" s="473"/>
      <c r="C25" s="473"/>
      <c r="D25" s="474"/>
      <c r="E25" s="98" t="s">
        <v>48</v>
      </c>
      <c r="F25" s="95"/>
      <c r="G25" s="169"/>
      <c r="H25" s="175">
        <v>0.23</v>
      </c>
      <c r="I25" s="176">
        <f t="shared" si="0"/>
        <v>0</v>
      </c>
      <c r="J25" s="176">
        <f>SUM(J14:J24)</f>
        <v>0</v>
      </c>
      <c r="K25" s="176">
        <f>SUM(K14:K24)</f>
        <v>0</v>
      </c>
      <c r="L25" s="176">
        <f>SUM(L14:L24)</f>
        <v>0</v>
      </c>
      <c r="N25" s="257"/>
      <c r="O25" s="257"/>
      <c r="P25" s="259"/>
      <c r="Q25" s="259"/>
      <c r="R25" s="257"/>
      <c r="S25" s="257"/>
      <c r="T25" s="257"/>
    </row>
    <row r="26" spans="5:20" s="101" customFormat="1" ht="11.25">
      <c r="E26" s="224"/>
      <c r="F26" s="224"/>
      <c r="I26" s="155"/>
      <c r="J26" s="155"/>
      <c r="K26" s="155"/>
      <c r="L26" s="155"/>
      <c r="N26" s="260"/>
      <c r="O26" s="260"/>
      <c r="P26" s="260"/>
      <c r="Q26" s="260"/>
      <c r="R26" s="260"/>
      <c r="S26" s="260"/>
      <c r="T26" s="260"/>
    </row>
    <row r="27" spans="4:20" s="101" customFormat="1" ht="12">
      <c r="D27" s="307" t="s">
        <v>156</v>
      </c>
      <c r="E27" s="224"/>
      <c r="F27" s="251"/>
      <c r="I27" s="155"/>
      <c r="J27" s="155"/>
      <c r="K27" s="155"/>
      <c r="L27" s="155"/>
      <c r="N27" s="260"/>
      <c r="O27" s="260"/>
      <c r="P27" s="260"/>
      <c r="Q27" s="260"/>
      <c r="R27" s="260"/>
      <c r="S27" s="260"/>
      <c r="T27" s="260"/>
    </row>
    <row r="28" spans="4:15" ht="14.25">
      <c r="D28" s="2" t="s">
        <v>114</v>
      </c>
      <c r="E28" s="145">
        <f>SUM(J25)</f>
        <v>0</v>
      </c>
      <c r="F28" s="308"/>
      <c r="M28" s="26"/>
      <c r="N28" s="26"/>
      <c r="O28" s="26"/>
    </row>
    <row r="29" spans="4:6" ht="14.25">
      <c r="D29" s="2" t="s">
        <v>115</v>
      </c>
      <c r="E29" s="145">
        <f>E30-E28</f>
        <v>0</v>
      </c>
      <c r="F29" s="308"/>
    </row>
    <row r="30" spans="4:6" ht="14.25">
      <c r="D30" s="2" t="s">
        <v>116</v>
      </c>
      <c r="E30" s="145">
        <f>E28*1.23</f>
        <v>0</v>
      </c>
      <c r="F30" s="308"/>
    </row>
    <row r="33" spans="4:7" ht="52.5" customHeight="1">
      <c r="D33" s="404" t="s">
        <v>157</v>
      </c>
      <c r="E33" s="457"/>
      <c r="F33" s="400"/>
      <c r="G33" s="400"/>
    </row>
  </sheetData>
  <sheetProtection/>
  <mergeCells count="8">
    <mergeCell ref="A9:L9"/>
    <mergeCell ref="A10:L10"/>
    <mergeCell ref="A12:L12"/>
    <mergeCell ref="A25:D25"/>
    <mergeCell ref="D33:G33"/>
    <mergeCell ref="D5:L5"/>
    <mergeCell ref="A8:I8"/>
    <mergeCell ref="B7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2">
      <selection activeCell="B7" sqref="B7:C7"/>
    </sheetView>
  </sheetViews>
  <sheetFormatPr defaultColWidth="8.796875" defaultRowHeight="14.25"/>
  <cols>
    <col min="1" max="1" width="3.8984375" style="0" bestFit="1" customWidth="1"/>
    <col min="2" max="2" width="9.59765625" style="111" customWidth="1"/>
    <col min="3" max="3" width="6.19921875" style="0" customWidth="1"/>
    <col min="4" max="4" width="35.69921875" style="0" customWidth="1"/>
    <col min="5" max="5" width="8.19921875" style="0" customWidth="1"/>
    <col min="6" max="6" width="8.3984375" style="136" customWidth="1"/>
    <col min="7" max="7" width="7.59765625" style="0" customWidth="1"/>
    <col min="8" max="8" width="6" style="0" customWidth="1"/>
    <col min="9" max="11" width="7.69921875" style="0" customWidth="1"/>
    <col min="12" max="12" width="8.5" style="0" bestFit="1" customWidth="1"/>
  </cols>
  <sheetData>
    <row r="1" s="10" customFormat="1" ht="12">
      <c r="F1" s="114"/>
    </row>
    <row r="2" s="10" customFormat="1" ht="12">
      <c r="F2" s="114"/>
    </row>
    <row r="3" s="10" customFormat="1" ht="12">
      <c r="F3" s="114"/>
    </row>
    <row r="4" s="10" customFormat="1" ht="12">
      <c r="F4" s="114"/>
    </row>
    <row r="5" spans="4:12" s="10" customFormat="1" ht="12" customHeight="1">
      <c r="D5" s="402" t="s">
        <v>213</v>
      </c>
      <c r="E5" s="403"/>
      <c r="F5" s="403"/>
      <c r="G5" s="403"/>
      <c r="H5" s="403"/>
      <c r="I5" s="403"/>
      <c r="J5" s="403"/>
      <c r="K5" s="403"/>
      <c r="L5" s="403"/>
    </row>
    <row r="6" s="10" customFormat="1" ht="12">
      <c r="F6" s="114"/>
    </row>
    <row r="7" spans="2:6" s="10" customFormat="1" ht="15" customHeight="1">
      <c r="B7" s="437" t="s">
        <v>259</v>
      </c>
      <c r="C7" s="457"/>
      <c r="F7" s="114"/>
    </row>
    <row r="8" spans="1:12" s="10" customFormat="1" ht="15" customHeight="1">
      <c r="A8" s="401"/>
      <c r="B8" s="401"/>
      <c r="C8" s="401"/>
      <c r="D8" s="401"/>
      <c r="E8" s="401"/>
      <c r="F8" s="401"/>
      <c r="G8" s="401"/>
      <c r="H8" s="401"/>
      <c r="I8" s="401"/>
      <c r="J8" s="264"/>
      <c r="K8" s="264"/>
      <c r="L8" s="264"/>
    </row>
    <row r="9" spans="1:12" s="10" customFormat="1" ht="36.75" customHeight="1">
      <c r="A9" s="447" t="s">
        <v>153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</row>
    <row r="10" spans="1:12" s="10" customFormat="1" ht="15" customHeight="1">
      <c r="A10" s="412" t="s">
        <v>227</v>
      </c>
      <c r="B10" s="412"/>
      <c r="C10" s="412"/>
      <c r="D10" s="412"/>
      <c r="E10" s="412"/>
      <c r="F10" s="412"/>
      <c r="G10" s="412"/>
      <c r="H10" s="412"/>
      <c r="I10" s="412"/>
      <c r="J10" s="457"/>
      <c r="K10" s="457"/>
      <c r="L10" s="457"/>
    </row>
    <row r="11" spans="1:12" s="13" customFormat="1" ht="11.25">
      <c r="A11" s="22"/>
      <c r="B11" s="22"/>
      <c r="C11" s="22"/>
      <c r="D11" s="22"/>
      <c r="E11" s="20"/>
      <c r="F11" s="143"/>
      <c r="G11" s="18"/>
      <c r="H11" s="20"/>
      <c r="I11" s="18"/>
      <c r="J11" s="18"/>
      <c r="K11" s="18"/>
      <c r="L11" s="18"/>
    </row>
    <row r="12" spans="1:12" s="10" customFormat="1" ht="41.25" customHeight="1">
      <c r="A12" s="476" t="s">
        <v>228</v>
      </c>
      <c r="B12" s="477"/>
      <c r="C12" s="477"/>
      <c r="D12" s="477"/>
      <c r="E12" s="477"/>
      <c r="F12" s="477"/>
      <c r="G12" s="477"/>
      <c r="H12" s="477"/>
      <c r="I12" s="477"/>
      <c r="J12" s="471"/>
      <c r="K12" s="471"/>
      <c r="L12" s="471"/>
    </row>
    <row r="13" spans="1:12" s="47" customFormat="1" ht="33.75">
      <c r="A13" s="278" t="s">
        <v>0</v>
      </c>
      <c r="B13" s="279" t="s">
        <v>1</v>
      </c>
      <c r="C13" s="278" t="s">
        <v>2</v>
      </c>
      <c r="D13" s="278" t="s">
        <v>3</v>
      </c>
      <c r="E13" s="278" t="s">
        <v>4</v>
      </c>
      <c r="F13" s="309" t="s">
        <v>160</v>
      </c>
      <c r="G13" s="278" t="s">
        <v>206</v>
      </c>
      <c r="H13" s="278" t="s">
        <v>6</v>
      </c>
      <c r="I13" s="278" t="s">
        <v>7</v>
      </c>
      <c r="J13" s="278" t="s">
        <v>165</v>
      </c>
      <c r="K13" s="278" t="s">
        <v>6</v>
      </c>
      <c r="L13" s="278" t="s">
        <v>166</v>
      </c>
    </row>
    <row r="14" spans="1:12" s="26" customFormat="1" ht="39" customHeight="1">
      <c r="A14" s="283">
        <v>1</v>
      </c>
      <c r="B14" s="303" t="s">
        <v>207</v>
      </c>
      <c r="C14" s="283">
        <v>4</v>
      </c>
      <c r="D14" s="287" t="s">
        <v>152</v>
      </c>
      <c r="E14" s="302" t="s">
        <v>90</v>
      </c>
      <c r="F14" s="310">
        <v>2050</v>
      </c>
      <c r="G14" s="304"/>
      <c r="H14" s="311">
        <v>0.23</v>
      </c>
      <c r="I14" s="291">
        <f aca="true" t="shared" si="0" ref="I14:I19">G14*H14+G14</f>
        <v>0</v>
      </c>
      <c r="J14" s="291">
        <f aca="true" t="shared" si="1" ref="J14:J19">F14*G14</f>
        <v>0</v>
      </c>
      <c r="K14" s="291">
        <f aca="true" t="shared" si="2" ref="K14:K19">L14-J14</f>
        <v>0</v>
      </c>
      <c r="L14" s="291">
        <f aca="true" t="shared" si="3" ref="L14:L20">J14*1.23</f>
        <v>0</v>
      </c>
    </row>
    <row r="15" spans="1:12" s="26" customFormat="1" ht="12.75" customHeight="1">
      <c r="A15" s="247">
        <v>2</v>
      </c>
      <c r="B15" s="151" t="s">
        <v>207</v>
      </c>
      <c r="C15" s="242">
        <v>1</v>
      </c>
      <c r="D15" s="96" t="s">
        <v>150</v>
      </c>
      <c r="E15" s="96">
        <v>1</v>
      </c>
      <c r="F15" s="178">
        <v>1</v>
      </c>
      <c r="G15" s="169"/>
      <c r="H15" s="170">
        <v>0.23</v>
      </c>
      <c r="I15" s="176">
        <f t="shared" si="0"/>
        <v>0</v>
      </c>
      <c r="J15" s="176">
        <f t="shared" si="1"/>
        <v>0</v>
      </c>
      <c r="K15" s="176">
        <f t="shared" si="2"/>
        <v>0</v>
      </c>
      <c r="L15" s="176">
        <f t="shared" si="3"/>
        <v>0</v>
      </c>
    </row>
    <row r="16" spans="1:12" s="26" customFormat="1" ht="86.25" customHeight="1">
      <c r="A16" s="298">
        <v>3</v>
      </c>
      <c r="B16" s="312" t="s">
        <v>208</v>
      </c>
      <c r="C16" s="283">
        <v>4</v>
      </c>
      <c r="D16" s="302" t="s">
        <v>209</v>
      </c>
      <c r="E16" s="313" t="s">
        <v>69</v>
      </c>
      <c r="F16" s="310">
        <v>150</v>
      </c>
      <c r="G16" s="304"/>
      <c r="H16" s="311">
        <v>0.23</v>
      </c>
      <c r="I16" s="291">
        <f t="shared" si="0"/>
        <v>0</v>
      </c>
      <c r="J16" s="291">
        <f t="shared" si="1"/>
        <v>0</v>
      </c>
      <c r="K16" s="291">
        <f t="shared" si="2"/>
        <v>0</v>
      </c>
      <c r="L16" s="291">
        <f t="shared" si="3"/>
        <v>0</v>
      </c>
    </row>
    <row r="17" spans="1:12" s="26" customFormat="1" ht="13.5" customHeight="1">
      <c r="A17" s="247">
        <v>4</v>
      </c>
      <c r="B17" s="151" t="s">
        <v>207</v>
      </c>
      <c r="C17" s="242">
        <v>1</v>
      </c>
      <c r="D17" s="96" t="s">
        <v>150</v>
      </c>
      <c r="E17" s="96">
        <v>1</v>
      </c>
      <c r="F17" s="178">
        <v>1</v>
      </c>
      <c r="G17" s="169"/>
      <c r="H17" s="170">
        <v>0.23</v>
      </c>
      <c r="I17" s="176">
        <f t="shared" si="0"/>
        <v>0</v>
      </c>
      <c r="J17" s="176">
        <f t="shared" si="1"/>
        <v>0</v>
      </c>
      <c r="K17" s="176">
        <f t="shared" si="2"/>
        <v>0</v>
      </c>
      <c r="L17" s="176">
        <f>J17*1.23</f>
        <v>0</v>
      </c>
    </row>
    <row r="18" spans="1:12" s="248" customFormat="1" ht="57" customHeight="1">
      <c r="A18" s="298">
        <v>5</v>
      </c>
      <c r="B18" s="312" t="s">
        <v>210</v>
      </c>
      <c r="C18" s="314">
        <v>4</v>
      </c>
      <c r="D18" s="315" t="s">
        <v>229</v>
      </c>
      <c r="E18" s="302" t="s">
        <v>179</v>
      </c>
      <c r="F18" s="316">
        <v>200</v>
      </c>
      <c r="G18" s="317"/>
      <c r="H18" s="318">
        <v>0.23</v>
      </c>
      <c r="I18" s="319">
        <f t="shared" si="0"/>
        <v>0</v>
      </c>
      <c r="J18" s="291">
        <f t="shared" si="1"/>
        <v>0</v>
      </c>
      <c r="K18" s="291">
        <f t="shared" si="2"/>
        <v>0</v>
      </c>
      <c r="L18" s="291">
        <f t="shared" si="3"/>
        <v>0</v>
      </c>
    </row>
    <row r="19" spans="1:12" s="248" customFormat="1" ht="13.5" customHeight="1">
      <c r="A19" s="247">
        <v>6</v>
      </c>
      <c r="B19" s="243"/>
      <c r="C19" s="243">
        <v>1</v>
      </c>
      <c r="D19" s="96" t="s">
        <v>150</v>
      </c>
      <c r="E19" s="247">
        <v>1</v>
      </c>
      <c r="F19" s="249">
        <v>1</v>
      </c>
      <c r="G19" s="169"/>
      <c r="H19" s="170">
        <v>0.23</v>
      </c>
      <c r="I19" s="219">
        <f t="shared" si="0"/>
        <v>0</v>
      </c>
      <c r="J19" s="176">
        <f t="shared" si="1"/>
        <v>0</v>
      </c>
      <c r="K19" s="176">
        <f t="shared" si="2"/>
        <v>0</v>
      </c>
      <c r="L19" s="176">
        <f t="shared" si="3"/>
        <v>0</v>
      </c>
    </row>
    <row r="20" spans="1:12" s="223" customFormat="1" ht="11.25">
      <c r="A20" s="478" t="s">
        <v>49</v>
      </c>
      <c r="B20" s="478"/>
      <c r="C20" s="478"/>
      <c r="D20" s="478"/>
      <c r="E20" s="220" t="s">
        <v>48</v>
      </c>
      <c r="F20" s="220" t="s">
        <v>48</v>
      </c>
      <c r="G20" s="221"/>
      <c r="H20" s="222"/>
      <c r="I20" s="244"/>
      <c r="J20" s="244">
        <f>SUM(J14:J19)</f>
        <v>0</v>
      </c>
      <c r="K20" s="244">
        <f>SUM(K14:K19)</f>
        <v>0</v>
      </c>
      <c r="L20" s="244">
        <f t="shared" si="3"/>
        <v>0</v>
      </c>
    </row>
    <row r="23" ht="14.25">
      <c r="D23" t="s">
        <v>230</v>
      </c>
    </row>
    <row r="24" spans="4:6" ht="14.25">
      <c r="D24" s="2" t="s">
        <v>114</v>
      </c>
      <c r="E24" s="8">
        <f>SUM(J20)</f>
        <v>0</v>
      </c>
      <c r="F24" s="144"/>
    </row>
    <row r="25" spans="4:6" ht="14.25">
      <c r="D25" s="2" t="s">
        <v>115</v>
      </c>
      <c r="E25" s="8">
        <f>E26-E24</f>
        <v>0</v>
      </c>
      <c r="F25" s="144"/>
    </row>
    <row r="26" spans="4:6" ht="14.25">
      <c r="D26" s="2" t="s">
        <v>116</v>
      </c>
      <c r="E26" s="8">
        <f>E24*1.23</f>
        <v>0</v>
      </c>
      <c r="F26" s="144"/>
    </row>
    <row r="30" spans="4:7" ht="51.75" customHeight="1">
      <c r="D30" s="475" t="s">
        <v>157</v>
      </c>
      <c r="E30" s="475"/>
      <c r="F30" s="475"/>
      <c r="G30" s="475"/>
    </row>
  </sheetData>
  <sheetProtection/>
  <mergeCells count="8">
    <mergeCell ref="D30:G30"/>
    <mergeCell ref="D5:L5"/>
    <mergeCell ref="B7:C7"/>
    <mergeCell ref="A8:I8"/>
    <mergeCell ref="A12:L12"/>
    <mergeCell ref="A9:L9"/>
    <mergeCell ref="A10:L10"/>
    <mergeCell ref="A20:D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L26"/>
  <sheetViews>
    <sheetView zoomScalePageLayoutView="0" workbookViewId="0" topLeftCell="A16">
      <selection activeCell="D14" sqref="D14"/>
    </sheetView>
  </sheetViews>
  <sheetFormatPr defaultColWidth="8.796875" defaultRowHeight="14.25"/>
  <cols>
    <col min="1" max="1" width="3.8984375" style="0" bestFit="1" customWidth="1"/>
    <col min="2" max="2" width="9.59765625" style="0" customWidth="1"/>
    <col min="3" max="3" width="6.19921875" style="0" customWidth="1"/>
    <col min="4" max="4" width="35.69921875" style="0" customWidth="1"/>
    <col min="5" max="6" width="9.3984375" style="0" customWidth="1"/>
    <col min="7" max="7" width="8" style="0" customWidth="1"/>
    <col min="8" max="8" width="6" style="0" customWidth="1"/>
    <col min="9" max="9" width="7.69921875" style="0" customWidth="1"/>
    <col min="10" max="16384" width="8.69921875" style="0" customWidth="1"/>
  </cols>
  <sheetData>
    <row r="1" s="10" customFormat="1" ht="12"/>
    <row r="2" s="10" customFormat="1" ht="12"/>
    <row r="3" s="10" customFormat="1" ht="12"/>
    <row r="4" s="10" customFormat="1" ht="12"/>
    <row r="5" spans="4:12" s="10" customFormat="1" ht="12" customHeight="1">
      <c r="D5" s="402" t="s">
        <v>212</v>
      </c>
      <c r="E5" s="403"/>
      <c r="F5" s="403"/>
      <c r="G5" s="403"/>
      <c r="H5" s="403"/>
      <c r="I5" s="403"/>
      <c r="J5" s="403"/>
      <c r="K5" s="403"/>
      <c r="L5" s="403"/>
    </row>
    <row r="6" s="10" customFormat="1" ht="12"/>
    <row r="7" spans="1:3" s="10" customFormat="1" ht="15" customHeight="1">
      <c r="A7" s="437" t="s">
        <v>259</v>
      </c>
      <c r="B7" s="437"/>
      <c r="C7" s="437"/>
    </row>
    <row r="8" spans="1:9" s="10" customFormat="1" ht="15" customHeight="1">
      <c r="A8" s="401"/>
      <c r="B8" s="401"/>
      <c r="C8" s="401"/>
      <c r="D8" s="401"/>
      <c r="E8" s="401"/>
      <c r="F8" s="401"/>
      <c r="G8" s="401"/>
      <c r="H8" s="401"/>
      <c r="I8" s="401"/>
    </row>
    <row r="9" spans="1:12" s="10" customFormat="1" ht="27.75" customHeight="1">
      <c r="A9" s="447" t="s">
        <v>153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s="10" customFormat="1" ht="18" customHeight="1">
      <c r="A10" s="412" t="s">
        <v>231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</row>
    <row r="11" spans="1:9" s="10" customFormat="1" ht="18" customHeight="1">
      <c r="A11" s="262"/>
      <c r="B11" s="262"/>
      <c r="C11" s="262"/>
      <c r="D11" s="113"/>
      <c r="E11" s="262"/>
      <c r="F11" s="262"/>
      <c r="G11" s="262"/>
      <c r="H11" s="262"/>
      <c r="I11" s="262"/>
    </row>
    <row r="12" spans="1:9" s="13" customFormat="1" ht="11.25">
      <c r="A12" s="22"/>
      <c r="B12" s="22"/>
      <c r="C12" s="22"/>
      <c r="D12" s="22"/>
      <c r="E12" s="20"/>
      <c r="F12" s="20"/>
      <c r="G12" s="18"/>
      <c r="H12" s="20"/>
      <c r="I12" s="18"/>
    </row>
    <row r="13" spans="1:12" s="10" customFormat="1" ht="39" customHeight="1">
      <c r="A13" s="482" t="s">
        <v>232</v>
      </c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4"/>
    </row>
    <row r="14" spans="1:12" s="142" customFormat="1" ht="33.75">
      <c r="A14" s="278" t="s">
        <v>0</v>
      </c>
      <c r="B14" s="278" t="s">
        <v>1</v>
      </c>
      <c r="C14" s="278" t="s">
        <v>2</v>
      </c>
      <c r="D14" s="278" t="s">
        <v>3</v>
      </c>
      <c r="E14" s="278" t="s">
        <v>4</v>
      </c>
      <c r="F14" s="278" t="s">
        <v>164</v>
      </c>
      <c r="G14" s="278" t="s">
        <v>206</v>
      </c>
      <c r="H14" s="278" t="s">
        <v>6</v>
      </c>
      <c r="I14" s="278" t="s">
        <v>7</v>
      </c>
      <c r="J14" s="320" t="s">
        <v>167</v>
      </c>
      <c r="K14" s="320" t="s">
        <v>6</v>
      </c>
      <c r="L14" s="320" t="s">
        <v>168</v>
      </c>
    </row>
    <row r="15" spans="1:12" s="26" customFormat="1" ht="43.5" customHeight="1">
      <c r="A15" s="242">
        <v>1</v>
      </c>
      <c r="B15" s="246"/>
      <c r="C15" s="242">
        <v>2</v>
      </c>
      <c r="D15" s="173" t="s">
        <v>151</v>
      </c>
      <c r="E15" s="173" t="s">
        <v>233</v>
      </c>
      <c r="F15" s="177">
        <v>10000</v>
      </c>
      <c r="G15" s="174"/>
      <c r="H15" s="175">
        <v>0.23</v>
      </c>
      <c r="I15" s="176">
        <f>G15*H15+G15</f>
        <v>0</v>
      </c>
      <c r="J15" s="171">
        <f>G15*F15</f>
        <v>0</v>
      </c>
      <c r="K15" s="169">
        <f>J15*H15</f>
        <v>0</v>
      </c>
      <c r="L15" s="171">
        <f>J15*1.23</f>
        <v>0</v>
      </c>
    </row>
    <row r="16" spans="1:12" s="13" customFormat="1" ht="9.75" customHeight="1">
      <c r="A16" s="479" t="s">
        <v>49</v>
      </c>
      <c r="B16" s="480"/>
      <c r="C16" s="480"/>
      <c r="D16" s="481"/>
      <c r="E16" s="71" t="s">
        <v>48</v>
      </c>
      <c r="F16" s="71" t="s">
        <v>48</v>
      </c>
      <c r="G16" s="241"/>
      <c r="H16" s="71" t="s">
        <v>48</v>
      </c>
      <c r="I16" s="241"/>
      <c r="J16" s="245">
        <f>SUM(J15)</f>
        <v>0</v>
      </c>
      <c r="K16" s="241">
        <f>SUM(K15)</f>
        <v>0</v>
      </c>
      <c r="L16" s="245">
        <f>SUM(L15)</f>
        <v>0</v>
      </c>
    </row>
    <row r="19" ht="14.25">
      <c r="D19" t="s">
        <v>234</v>
      </c>
    </row>
    <row r="20" spans="4:6" ht="14.25">
      <c r="D20" s="2" t="s">
        <v>114</v>
      </c>
      <c r="E20" s="8">
        <f>J15</f>
        <v>0</v>
      </c>
      <c r="F20" s="40"/>
    </row>
    <row r="21" spans="4:6" ht="14.25">
      <c r="D21" s="2" t="s">
        <v>115</v>
      </c>
      <c r="E21" s="8">
        <f>E22-E20</f>
        <v>0</v>
      </c>
      <c r="F21" s="40"/>
    </row>
    <row r="22" spans="4:6" ht="14.25">
      <c r="D22" s="2" t="s">
        <v>116</v>
      </c>
      <c r="E22" s="8">
        <f>E20*1.23</f>
        <v>0</v>
      </c>
      <c r="F22" s="38"/>
    </row>
    <row r="25" spans="3:11" ht="47.25" customHeight="1">
      <c r="C25" s="404" t="s">
        <v>157</v>
      </c>
      <c r="D25" s="404"/>
      <c r="E25" s="404"/>
      <c r="F25" s="261"/>
      <c r="G25" s="112"/>
      <c r="H25" s="112"/>
      <c r="I25" s="112"/>
      <c r="J25" s="112"/>
      <c r="K25" s="112"/>
    </row>
    <row r="26" spans="4:6" ht="14.25">
      <c r="D26" s="111"/>
      <c r="E26" s="111"/>
      <c r="F26" s="111"/>
    </row>
  </sheetData>
  <sheetProtection/>
  <mergeCells count="8">
    <mergeCell ref="A16:D16"/>
    <mergeCell ref="C25:E25"/>
    <mergeCell ref="D5:L5"/>
    <mergeCell ref="A10:L10"/>
    <mergeCell ref="A8:I8"/>
    <mergeCell ref="A9:L9"/>
    <mergeCell ref="A7:C7"/>
    <mergeCell ref="A13:L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24"/>
  <sheetViews>
    <sheetView tabSelected="1" zoomScalePageLayoutView="0" workbookViewId="0" topLeftCell="A13">
      <selection activeCell="E20" sqref="E20"/>
    </sheetView>
  </sheetViews>
  <sheetFormatPr defaultColWidth="8.796875" defaultRowHeight="14.25"/>
  <cols>
    <col min="1" max="1" width="3.8984375" style="0" bestFit="1" customWidth="1"/>
    <col min="2" max="2" width="9.59765625" style="0" customWidth="1"/>
    <col min="3" max="3" width="6.19921875" style="0" customWidth="1"/>
    <col min="4" max="4" width="35.69921875" style="0" customWidth="1"/>
    <col min="5" max="6" width="9.3984375" style="0" customWidth="1"/>
    <col min="7" max="7" width="8" style="0" customWidth="1"/>
    <col min="8" max="8" width="6" style="0" customWidth="1"/>
    <col min="9" max="12" width="7.69921875" style="0" customWidth="1"/>
  </cols>
  <sheetData>
    <row r="1" s="10" customFormat="1" ht="12"/>
    <row r="2" s="10" customFormat="1" ht="12"/>
    <row r="3" s="10" customFormat="1" ht="12"/>
    <row r="4" s="10" customFormat="1" ht="12"/>
    <row r="5" spans="4:12" s="10" customFormat="1" ht="12" customHeight="1">
      <c r="D5" s="402" t="s">
        <v>211</v>
      </c>
      <c r="E5" s="403"/>
      <c r="F5" s="403"/>
      <c r="G5" s="403"/>
      <c r="H5" s="403"/>
      <c r="I5" s="403"/>
      <c r="J5" s="403"/>
      <c r="K5" s="403"/>
      <c r="L5" s="403"/>
    </row>
    <row r="6" s="10" customFormat="1" ht="12"/>
    <row r="7" spans="1:3" s="10" customFormat="1" ht="15" customHeight="1">
      <c r="A7" s="437" t="s">
        <v>258</v>
      </c>
      <c r="B7" s="437"/>
      <c r="C7" s="437"/>
    </row>
    <row r="8" spans="1:9" s="10" customFormat="1" ht="15" customHeight="1">
      <c r="A8" s="401"/>
      <c r="B8" s="401"/>
      <c r="C8" s="401"/>
      <c r="D8" s="401"/>
      <c r="E8" s="401"/>
      <c r="F8" s="401"/>
      <c r="G8" s="401"/>
      <c r="H8" s="401"/>
      <c r="I8" s="401"/>
    </row>
    <row r="9" spans="1:12" s="10" customFormat="1" ht="27.75" customHeight="1">
      <c r="A9" s="447" t="s">
        <v>153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</row>
    <row r="10" spans="1:12" s="10" customFormat="1" ht="18" customHeight="1">
      <c r="A10" s="412" t="s">
        <v>235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</row>
    <row r="11" spans="1:12" s="13" customFormat="1" ht="11.25">
      <c r="A11" s="22"/>
      <c r="B11" s="22"/>
      <c r="C11" s="22"/>
      <c r="D11" s="22"/>
      <c r="E11" s="20"/>
      <c r="F11" s="20"/>
      <c r="G11" s="18"/>
      <c r="H11" s="20"/>
      <c r="I11" s="18"/>
      <c r="J11" s="18"/>
      <c r="K11" s="18"/>
      <c r="L11" s="18"/>
    </row>
    <row r="12" spans="1:12" s="10" customFormat="1" ht="33.75" customHeight="1">
      <c r="A12" s="485" t="s">
        <v>220</v>
      </c>
      <c r="B12" s="486"/>
      <c r="C12" s="486"/>
      <c r="D12" s="486"/>
      <c r="E12" s="486"/>
      <c r="F12" s="486"/>
      <c r="G12" s="486"/>
      <c r="H12" s="486"/>
      <c r="I12" s="486"/>
      <c r="J12" s="451"/>
      <c r="K12" s="451"/>
      <c r="L12" s="451"/>
    </row>
    <row r="13" spans="1:13" s="47" customFormat="1" ht="22.5">
      <c r="A13" s="321" t="s">
        <v>0</v>
      </c>
      <c r="B13" s="321" t="s">
        <v>1</v>
      </c>
      <c r="C13" s="321" t="s">
        <v>2</v>
      </c>
      <c r="D13" s="321" t="s">
        <v>3</v>
      </c>
      <c r="E13" s="321" t="s">
        <v>144</v>
      </c>
      <c r="F13" s="321" t="s">
        <v>164</v>
      </c>
      <c r="G13" s="321" t="s">
        <v>5</v>
      </c>
      <c r="H13" s="321" t="s">
        <v>6</v>
      </c>
      <c r="I13" s="321" t="s">
        <v>7</v>
      </c>
      <c r="J13" s="321" t="s">
        <v>165</v>
      </c>
      <c r="K13" s="321" t="s">
        <v>6</v>
      </c>
      <c r="L13" s="321" t="s">
        <v>166</v>
      </c>
      <c r="M13" s="46"/>
    </row>
    <row r="14" spans="1:15" s="26" customFormat="1" ht="33.75">
      <c r="A14" s="93">
        <v>1</v>
      </c>
      <c r="B14" s="94"/>
      <c r="C14" s="109" t="s">
        <v>169</v>
      </c>
      <c r="D14" s="110" t="s">
        <v>170</v>
      </c>
      <c r="E14" s="96">
        <v>150</v>
      </c>
      <c r="F14" s="95">
        <v>145</v>
      </c>
      <c r="G14" s="149"/>
      <c r="H14" s="147">
        <v>0.23</v>
      </c>
      <c r="I14" s="172">
        <f>SUM(G14*H14+G14)</f>
        <v>0</v>
      </c>
      <c r="J14" s="218">
        <f>SUM(F14*G14)</f>
        <v>0</v>
      </c>
      <c r="K14" s="218">
        <f>SUM(J14*H14)</f>
        <v>0</v>
      </c>
      <c r="L14" s="218">
        <f>SUM(J14*1.23)</f>
        <v>0</v>
      </c>
      <c r="O14" s="146"/>
    </row>
    <row r="15" spans="1:12" s="100" customFormat="1" ht="11.25">
      <c r="A15" s="422" t="s">
        <v>49</v>
      </c>
      <c r="B15" s="422"/>
      <c r="C15" s="422"/>
      <c r="D15" s="422"/>
      <c r="E15" s="98" t="s">
        <v>48</v>
      </c>
      <c r="F15" s="98"/>
      <c r="G15" s="99"/>
      <c r="H15" s="98"/>
      <c r="I15" s="99"/>
      <c r="J15" s="99"/>
      <c r="K15" s="99"/>
      <c r="L15" s="99"/>
    </row>
    <row r="16" s="101" customFormat="1" ht="11.25"/>
    <row r="18" ht="14.25">
      <c r="D18" t="s">
        <v>158</v>
      </c>
    </row>
    <row r="19" spans="4:5" ht="14.25">
      <c r="D19" s="2" t="s">
        <v>114</v>
      </c>
      <c r="E19" s="8">
        <f>J14</f>
        <v>0</v>
      </c>
    </row>
    <row r="20" spans="4:5" ht="14.25">
      <c r="D20" s="2" t="s">
        <v>115</v>
      </c>
      <c r="E20" s="8">
        <f>E21-E19</f>
        <v>0</v>
      </c>
    </row>
    <row r="21" spans="4:5" ht="14.25">
      <c r="D21" s="2" t="s">
        <v>116</v>
      </c>
      <c r="E21" s="8">
        <f>E19*1.23</f>
        <v>0</v>
      </c>
    </row>
    <row r="24" spans="3:5" ht="60" customHeight="1">
      <c r="C24" s="404" t="s">
        <v>157</v>
      </c>
      <c r="D24" s="404"/>
      <c r="E24" s="404"/>
    </row>
  </sheetData>
  <sheetProtection/>
  <mergeCells count="8">
    <mergeCell ref="C24:E24"/>
    <mergeCell ref="D5:L5"/>
    <mergeCell ref="A8:I8"/>
    <mergeCell ref="A9:L9"/>
    <mergeCell ref="A10:L10"/>
    <mergeCell ref="A7:C7"/>
    <mergeCell ref="A12:L12"/>
    <mergeCell ref="A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karolina.grochulska</dc:creator>
  <cp:keywords/>
  <dc:description/>
  <cp:lastModifiedBy>Barbara Łabudzka</cp:lastModifiedBy>
  <cp:lastPrinted>2018-04-12T19:26:27Z</cp:lastPrinted>
  <dcterms:created xsi:type="dcterms:W3CDTF">2015-01-09T12:17:48Z</dcterms:created>
  <dcterms:modified xsi:type="dcterms:W3CDTF">2024-04-03T10:46:35Z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EEVXCFPSC772-1-71066</vt:lpwstr>
  </property>
  <property fmtid="{D5CDD505-2E9C-101B-9397-08002B2CF9AE}" pid="3" name="_dlc_DocIdItemGuid">
    <vt:lpwstr>f2080d71-b17f-40c1-af0f-8bbcbb494dbc</vt:lpwstr>
  </property>
  <property fmtid="{D5CDD505-2E9C-101B-9397-08002B2CF9AE}" pid="4" name="_dlc_DocIdUrl">
    <vt:lpwstr>https://intranet.local.umed.pl/bpm/app12_02_04/_layouts/15/DocIdRedir.aspx?ID=EEVXCFPSC772-1-71066, EEVXCFPSC772-1-71066</vt:lpwstr>
  </property>
  <property fmtid="{D5CDD505-2E9C-101B-9397-08002B2CF9AE}" pid="5" name="Autor">
    <vt:lpwstr>"Karolina Staroń"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2023-02-08T09:11:12Z</vt:lpwstr>
  </property>
  <property fmtid="{D5CDD505-2E9C-101B-9397-08002B2CF9AE}" pid="8" name="idProcessBPM">
    <vt:lpwstr>"1225875"</vt:lpwstr>
  </property>
  <property fmtid="{D5CDD505-2E9C-101B-9397-08002B2CF9AE}" pid="9" name="permissionUser">
    <vt:lpwstr>";3523;2522;4298;4905;4767;"</vt:lpwstr>
  </property>
  <property fmtid="{D5CDD505-2E9C-101B-9397-08002B2CF9AE}" pid="10" name="permissionGroup">
    <vt:lpwstr>";BPM_Rektorzy;BPM_Prorektorzy;ZKOR_Manager;ZKIT_Manager;RKC_Manager;BCKP_Team;BCKP_Manager;KBZP_Team;KBZP_Manager;"</vt:lpwstr>
  </property>
  <property fmtid="{D5CDD505-2E9C-101B-9397-08002B2CF9AE}" pid="11" name="applicant">
    <vt:lpwstr>"mgr Karolina Staroń"</vt:lpwstr>
  </property>
  <property fmtid="{D5CDD505-2E9C-101B-9397-08002B2CF9AE}" pid="12" name="responsiblePrimaryDepartment">
    <vt:lpwstr>";KBZP;"</vt:lpwstr>
  </property>
  <property fmtid="{D5CDD505-2E9C-101B-9397-08002B2CF9AE}" pid="13" name="dateCaseStarted">
    <vt:lpwstr>2023-02-08T09:11:12Z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"RPW/AP12.02/KW/2023/00522"</vt:lpwstr>
  </property>
  <property fmtid="{D5CDD505-2E9C-101B-9397-08002B2CF9AE}" pid="16" name="organizationalUnitApplicant">
    <vt:lpwstr>";KBP;"</vt:lpwstr>
  </property>
  <property fmtid="{D5CDD505-2E9C-101B-9397-08002B2CF9AE}" pid="17" name="status">
    <vt:lpwstr>"W toku"</vt:lpwstr>
  </property>
  <property fmtid="{D5CDD505-2E9C-101B-9397-08002B2CF9AE}" pid="18" name="reportUserName">
    <vt:lpwstr>"mgr Karolina Staroń"</vt:lpwstr>
  </property>
  <property fmtid="{D5CDD505-2E9C-101B-9397-08002B2CF9AE}" pid="19" name="fileType">
    <vt:lpwstr>"Załącznik"</vt:lpwstr>
  </property>
  <property fmtid="{D5CDD505-2E9C-101B-9397-08002B2CF9AE}" pid="20" name="reportUser">
    <vt:lpwstr>";3523;"</vt:lpwstr>
  </property>
  <property fmtid="{D5CDD505-2E9C-101B-9397-08002B2CF9AE}" pid="21" name="reportUserPrimaryDepartment">
    <vt:lpwstr>"KBP;"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o zamówienie publiczne na sukcesywne dostawy druków dla jednostek UM"</vt:lpwstr>
  </property>
  <property fmtid="{D5CDD505-2E9C-101B-9397-08002B2CF9AE}" pid="24" name="responsiblePerson">
    <vt:lpwstr>";4767;"</vt:lpwstr>
  </property>
  <property fmtid="{D5CDD505-2E9C-101B-9397-08002B2CF9AE}" pid="25" name="responsiblePersonName">
    <vt:lpwstr>"mgr Iwona Rycek"</vt:lpwstr>
  </property>
  <property fmtid="{D5CDD505-2E9C-101B-9397-08002B2CF9AE}" pid="26" name="dateLetter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closure">
    <vt:lpwstr/>
  </property>
</Properties>
</file>