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65" yWindow="30" windowWidth="12030" windowHeight="10035" activeTab="0"/>
  </bookViews>
  <sheets>
    <sheet name="TER" sheetId="1" r:id="rId1"/>
  </sheets>
  <externalReferences>
    <externalReference r:id="rId4"/>
  </externalReferences>
  <definedNames>
    <definedName name="_Toc498346903" localSheetId="0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<sst xmlns="http://schemas.openxmlformats.org/spreadsheetml/2006/main" count="171" uniqueCount="80">
  <si>
    <t>Jednostka             nazwa     ilość</t>
  </si>
  <si>
    <t>x</t>
  </si>
  <si>
    <t>m</t>
  </si>
  <si>
    <t>D-01.00.00</t>
  </si>
  <si>
    <t>SUMA (BRUTTO)</t>
  </si>
  <si>
    <t>SUMA (NETTO)</t>
  </si>
  <si>
    <t>D-01.01.01</t>
  </si>
  <si>
    <t>Odtworzenie trasy i punktów wysokościowych</t>
  </si>
  <si>
    <t>km</t>
  </si>
  <si>
    <t>Lp.</t>
  </si>
  <si>
    <t>Pozycja wg 
specyfikacji</t>
  </si>
  <si>
    <t>Wyszczególnienie elementów
 rozliczeniowych</t>
  </si>
  <si>
    <t>Cena             jednostkowa 
[zł]</t>
  </si>
  <si>
    <t>CPV 45100000-8 
PRZYGOTOWANIE TERENU POD BUDOWĘ</t>
  </si>
  <si>
    <t>Wartość [zł]</t>
  </si>
  <si>
    <r>
      <t>m</t>
    </r>
    <r>
      <rPr>
        <vertAlign val="superscript"/>
        <sz val="8"/>
        <rFont val="Arial"/>
        <family val="2"/>
      </rPr>
      <t>2</t>
    </r>
  </si>
  <si>
    <t xml:space="preserve">ROBOTY PRZYGOTOWAWCZE </t>
  </si>
  <si>
    <t>D-05.00.00</t>
  </si>
  <si>
    <t>NAWIERZCHNIE</t>
  </si>
  <si>
    <t>D-04.00.00</t>
  </si>
  <si>
    <t>PODBUDOWY</t>
  </si>
  <si>
    <t>D-04.04.02</t>
  </si>
  <si>
    <r>
      <t>m</t>
    </r>
    <r>
      <rPr>
        <vertAlign val="superscript"/>
        <sz val="10"/>
        <rFont val="Arial CE"/>
        <family val="0"/>
      </rPr>
      <t>2</t>
    </r>
  </si>
  <si>
    <t>Powierzchnie:</t>
  </si>
  <si>
    <t>CPV 45200000-9 
ROBOTY BUDOWLANE W ZAKRESIE INŻYNIERII LĄDOWEJ</t>
  </si>
  <si>
    <t>szt.</t>
  </si>
  <si>
    <t>D-04.01.01</t>
  </si>
  <si>
    <t>Koryto wraz z profilowaniem i zagęszczaniem podłoża</t>
  </si>
  <si>
    <t>D-06.00.00</t>
  </si>
  <si>
    <t>ROBOTY WYKOŃCZENIOWE</t>
  </si>
  <si>
    <t>Umocnienie powierzchniowe terenu</t>
  </si>
  <si>
    <t>D-06.01.01</t>
  </si>
  <si>
    <t>Chodniki</t>
  </si>
  <si>
    <t>Zieleń</t>
  </si>
  <si>
    <t>Zatoki postojowe czarna</t>
  </si>
  <si>
    <t>Zatoki postojowe niebieskie</t>
  </si>
  <si>
    <t>Zatoki kostka biała</t>
  </si>
  <si>
    <t xml:space="preserve">Odtworzenie trasy i punktów wysokościowych przy liniowych robotach ziemnych w terenie równinnym </t>
  </si>
  <si>
    <t>element uspokojenia ruchu</t>
  </si>
  <si>
    <t>D-05.03.05a</t>
  </si>
  <si>
    <t>Nawierzchnia z betonu asfaltowego. Warstwa ścieralna</t>
  </si>
  <si>
    <r>
      <rPr>
        <sz val="8"/>
        <rFont val="Arial"/>
        <family val="2"/>
      </rPr>
      <t>m</t>
    </r>
    <r>
      <rPr>
        <vertAlign val="superscript"/>
        <sz val="8"/>
        <rFont val="Arial"/>
        <family val="2"/>
      </rPr>
      <t>2</t>
    </r>
  </si>
  <si>
    <t>Podbudowa z kruszywa niezwiązanego</t>
  </si>
  <si>
    <t>D-01.02.01a</t>
  </si>
  <si>
    <t>Ochrona istniejących drzew w okresie budowy drogi</t>
  </si>
  <si>
    <t>m2</t>
  </si>
  <si>
    <t>Wygrodzenie tymczasowe wokół drzew z ogrodzenia panelowego o wysokości min. 1 m</t>
  </si>
  <si>
    <t>Zdjęcie humusu/darniny</t>
  </si>
  <si>
    <t>Zdjęcie humusu grubości 15 cm bez wywozu (humus przeznaczony do powtónego wbudowania)</t>
  </si>
  <si>
    <t>Zdjęcie humusu grubości 15 cm z wywozem i utylizacją</t>
  </si>
  <si>
    <t>Humusowanie o gr. 10 cm wraz z obsianiem projektowaną mieszanką roślinną  terenów zielonych i miejsc naruszonych podczas robót, humus z miejsca robót (208+11) x 1,5 m = 328,5m2</t>
  </si>
  <si>
    <t>Zdjęcie darniny o grubości do 5 cm wraz z wywozem i utylizacją 208x4,3+11x3=927,4m2</t>
  </si>
  <si>
    <r>
      <t>Koryto wraz z profilowaniem i zagęszczeniem podłoża wykonywane na całej szerokości toru i dojścia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w gruncie kat. I, średnia głębokość koryta </t>
    </r>
    <r>
      <rPr>
        <b/>
        <sz val="8"/>
        <rFont val="Arial"/>
        <family val="2"/>
      </rPr>
      <t xml:space="preserve">5 </t>
    </r>
    <r>
      <rPr>
        <b/>
        <sz val="8"/>
        <rFont val="Arial"/>
        <family val="2"/>
      </rPr>
      <t>cm  - zakres pomniejszony o obszar robót wykonywanych ręcznie wg p. 4,4</t>
    </r>
  </si>
  <si>
    <t>Warstwa mrozoochronna</t>
  </si>
  <si>
    <r>
      <t xml:space="preserve">Wykonanie warstwy mrozoochronnej o grubości 10 cm - </t>
    </r>
    <r>
      <rPr>
        <b/>
        <sz val="8"/>
        <rFont val="Arial"/>
        <family val="2"/>
      </rPr>
      <t>tor + dojście 208x4,15+11x2,65=892,35m2</t>
    </r>
  </si>
  <si>
    <r>
      <t xml:space="preserve">Podbudowa z kruszywa niezwiązanego C90/3 0/31,5 grubości 17 cm -  </t>
    </r>
    <r>
      <rPr>
        <b/>
        <sz val="8"/>
        <rFont val="Arial"/>
        <family val="2"/>
      </rPr>
      <t>tor + dojście 208x3,75+11x2,25=804,75m2</t>
    </r>
  </si>
  <si>
    <t>Zdjęcie darniny i humusu ręczne w strefach ochronych w odległości do 3 m od pni drzew - łączna grubość 20 cm</t>
  </si>
  <si>
    <t>Zdjęcie darniny i humusu ręczne w strefach ochronych w odległości do 3 m od pni drzew - łączna grubość 10 cm - przy proj. ławkach</t>
  </si>
  <si>
    <t>Utwardzenie nawierzchni z kruszywa niezwiązanego C90/3 0/31,5 grubości 10 cm zamiałowanego piaskiem -  pod ławkami i w odległości do 1 m od obrysu ławek</t>
  </si>
  <si>
    <t>D-04.03.01a</t>
  </si>
  <si>
    <t>Połączenie  międzywarstwowe  nawierzchni  drogowej  emulsją  asfaltową</t>
  </si>
  <si>
    <r>
      <t xml:space="preserve">Koryto o głębokości 5 cm wraz z profilowaniem i zagęszczeniem podłoża </t>
    </r>
    <r>
      <rPr>
        <b/>
        <sz val="8"/>
        <rFont val="Arial"/>
        <family val="2"/>
      </rPr>
      <t>wykonywane ręcznie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w pobliżu sieci oraz w promieniu 3 m od pni drzew </t>
    </r>
    <r>
      <rPr>
        <sz val="8"/>
        <rFont val="Arial"/>
        <family val="2"/>
      </rPr>
      <t>- Uwaga! Inspektor nadzoru może zwiększyć zakres robót prowadzonych ręcznie kosztem robót wykonywanych mechanicznie</t>
    </r>
  </si>
  <si>
    <r>
      <t xml:space="preserve">Oczyszczenie i skropienie podłoża przed ułożeniem warstwy asfaltowej </t>
    </r>
    <r>
      <rPr>
        <b/>
        <sz val="8"/>
        <rFont val="Arial"/>
        <family val="2"/>
      </rPr>
      <t>208x3,15+11x1,65=673,35m2</t>
    </r>
  </si>
  <si>
    <t>D-04.04.01</t>
  </si>
  <si>
    <r>
      <t>Wykonanie warstwy ścieralnej z betonu asfaltowego AC 8S o grubości min. 5 cm - tor, dojście</t>
    </r>
    <r>
      <rPr>
        <b/>
        <sz val="8"/>
        <rFont val="Arial"/>
        <family val="2"/>
      </rPr>
      <t xml:space="preserve"> 208x3,025+11x2,025=651,48m2</t>
    </r>
  </si>
  <si>
    <t>Oznakowanie poziome</t>
  </si>
  <si>
    <t>D-07.02.01</t>
  </si>
  <si>
    <t>Malowanie linii ciagłych szer. 12 cm - oznakowanie cienkowarstwowe</t>
  </si>
  <si>
    <t>Malowanie linii przerywanych szer. 12 cm - oznakowanie cienkowarstwowe - 208mb</t>
  </si>
  <si>
    <t>D.10.30.01</t>
  </si>
  <si>
    <t>Roboty inne</t>
  </si>
  <si>
    <t>Ustawienie ławek podwójnych o parametrach podanych w dokumentacji projektowej</t>
  </si>
  <si>
    <t>Ustawienie tablicy z regulaminem o parametrach podanych w dokumentacji projektowej</t>
  </si>
  <si>
    <t>słownie :</t>
  </si>
  <si>
    <t>…................................................................................</t>
  </si>
  <si>
    <t>podpis</t>
  </si>
  <si>
    <t xml:space="preserve">Dokument może być podpisany wedle wyboru Wykonawcy </t>
  </si>
  <si>
    <t xml:space="preserve">kwalifikowanym podpisem elektronicznym, podpisem zaufanym </t>
  </si>
  <si>
    <t xml:space="preserve">lub podpisem osobistym przez Wykonawcę </t>
  </si>
  <si>
    <t xml:space="preserve">                                                                                                                   Załącznik nr 2A do SWZ                                                                                                                                    Tabela elementów rozliczeniowych
Budowa toru rolkowego 
w Parku 750 - lecia
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</si>
</sst>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_-* #,##0.00&quot; zł&quot;_-;\-* #,##0.00&quot; zł&quot;_-;_-* \-??&quot; zł&quot;_-;_-@_-"/>
    <numFmt numFmtId="169" formatCode="0.0"/>
    <numFmt numFmtId="170" formatCode="0.000"/>
    <numFmt numFmtId="171" formatCode="0.0000"/>
    <numFmt numFmtId="172" formatCode="0.00000"/>
    <numFmt numFmtId="173" formatCode="#,##0.00\ _z_ł"/>
    <numFmt numFmtId="174" formatCode="#,##0.00\ &quot;zł&quot;"/>
    <numFmt numFmtId="175" formatCode="#,##0.0\ &quot;zł&quot;"/>
    <numFmt numFmtId="176" formatCode="#,##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00\-000"/>
    <numFmt numFmtId="183" formatCode="#,##0.00\ [$€-1]"/>
    <numFmt numFmtId="184" formatCode="_-* #,##0.0000\ [$€-1]_-;\-* #,##0.0000\ [$€-1]_-;_-* &quot;-&quot;????\ [$€-1]_-;_-@_-"/>
    <numFmt numFmtId="185" formatCode="0.00000000"/>
    <numFmt numFmtId="186" formatCode="0.0000000"/>
    <numFmt numFmtId="187" formatCode="0.000000"/>
    <numFmt numFmtId="188" formatCode="#,###.00"/>
    <numFmt numFmtId="189" formatCode="#,##0.00&quot; zł&quot;"/>
    <numFmt numFmtId="190" formatCode="_-* #,##0.000\ _z_ł_-;\-* #,##0.000\ _z_ł_-;_-* &quot;-&quot;??\ _z_ł_-;_-@_-"/>
    <numFmt numFmtId="191" formatCode="#,##0.000\ &quot;zł&quot;"/>
    <numFmt numFmtId="192" formatCode="_-* #,##0.0000\ _z_ł_-;\-* #,##0.0000\ _z_ł_-;_-* &quot;-&quot;??\ _z_ł_-;_-@_-"/>
    <numFmt numFmtId="193" formatCode="_-* #,##0.0\ _z_ł_-;\-* #,##0.0\ _z_ł_-;_-* &quot;-&quot;??\ _z_ł_-;_-@_-"/>
    <numFmt numFmtId="194" formatCode="_-* #,##0\ _z_ł_-;\-* #,##0\ _z_ł_-;_-* &quot;-&quot;??\ _z_ł_-;_-@_-"/>
  </numFmts>
  <fonts count="48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2" fillId="31" borderId="8">
      <alignment horizontal="right" vertical="center"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74" fontId="2" fillId="34" borderId="17" xfId="0" applyNumberFormat="1" applyFont="1" applyFill="1" applyBorder="1" applyAlignment="1">
      <alignment horizontal="center" vertical="center" wrapText="1"/>
    </xf>
    <xf numFmtId="2" fontId="2" fillId="31" borderId="0" xfId="0" applyNumberFormat="1" applyFont="1" applyFill="1" applyBorder="1" applyAlignment="1">
      <alignment horizontal="center" vertical="top" wrapText="1"/>
    </xf>
    <xf numFmtId="0" fontId="2" fillId="31" borderId="18" xfId="0" applyFont="1" applyFill="1" applyBorder="1" applyAlignment="1">
      <alignment horizontal="center" vertical="top" wrapText="1"/>
    </xf>
    <xf numFmtId="2" fontId="8" fillId="31" borderId="0" xfId="0" applyNumberFormat="1" applyFont="1" applyFill="1" applyBorder="1" applyAlignment="1">
      <alignment horizontal="center" vertical="top" wrapText="1"/>
    </xf>
    <xf numFmtId="174" fontId="8" fillId="31" borderId="19" xfId="0" applyNumberFormat="1" applyFont="1" applyFill="1" applyBorder="1" applyAlignment="1">
      <alignment horizontal="center" vertical="top" wrapText="1"/>
    </xf>
    <xf numFmtId="0" fontId="8" fillId="31" borderId="16" xfId="0" applyFont="1" applyFill="1" applyBorder="1" applyAlignment="1">
      <alignment horizontal="center" vertical="top"/>
    </xf>
    <xf numFmtId="0" fontId="2" fillId="31" borderId="20" xfId="0" applyFont="1" applyFill="1" applyBorder="1" applyAlignment="1">
      <alignment horizontal="center" vertical="top"/>
    </xf>
    <xf numFmtId="0" fontId="8" fillId="31" borderId="15" xfId="0" applyFont="1" applyFill="1" applyBorder="1" applyAlignment="1">
      <alignment horizontal="left" vertical="top" wrapText="1"/>
    </xf>
    <xf numFmtId="2" fontId="8" fillId="31" borderId="20" xfId="0" applyNumberFormat="1" applyFont="1" applyFill="1" applyBorder="1" applyAlignment="1">
      <alignment horizontal="center" vertical="top" wrapText="1"/>
    </xf>
    <xf numFmtId="2" fontId="8" fillId="31" borderId="15" xfId="0" applyNumberFormat="1" applyFont="1" applyFill="1" applyBorder="1" applyAlignment="1">
      <alignment horizontal="center" vertical="top" wrapText="1"/>
    </xf>
    <xf numFmtId="0" fontId="2" fillId="31" borderId="21" xfId="0" applyFont="1" applyFill="1" applyBorder="1" applyAlignment="1">
      <alignment horizontal="center" vertical="top"/>
    </xf>
    <xf numFmtId="0" fontId="2" fillId="31" borderId="22" xfId="0" applyFont="1" applyFill="1" applyBorder="1" applyAlignment="1">
      <alignment horizontal="center" vertical="top" wrapText="1"/>
    </xf>
    <xf numFmtId="0" fontId="2" fillId="31" borderId="23" xfId="0" applyFont="1" applyFill="1" applyBorder="1" applyAlignment="1">
      <alignment horizontal="center" vertical="top"/>
    </xf>
    <xf numFmtId="0" fontId="2" fillId="31" borderId="0" xfId="0" applyFont="1" applyFill="1" applyBorder="1" applyAlignment="1">
      <alignment horizontal="center" vertical="top" wrapText="1"/>
    </xf>
    <xf numFmtId="2" fontId="2" fillId="31" borderId="18" xfId="0" applyNumberFormat="1" applyFont="1" applyFill="1" applyBorder="1" applyAlignment="1">
      <alignment horizontal="center" vertical="top" wrapText="1"/>
    </xf>
    <xf numFmtId="174" fontId="2" fillId="31" borderId="24" xfId="0" applyNumberFormat="1" applyFont="1" applyFill="1" applyBorder="1" applyAlignment="1">
      <alignment horizontal="center" vertical="top" wrapText="1"/>
    </xf>
    <xf numFmtId="0" fontId="2" fillId="31" borderId="25" xfId="0" applyFont="1" applyFill="1" applyBorder="1" applyAlignment="1">
      <alignment horizontal="center" vertical="top" wrapText="1"/>
    </xf>
    <xf numFmtId="174" fontId="2" fillId="31" borderId="26" xfId="0" applyNumberFormat="1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center" wrapText="1"/>
    </xf>
    <xf numFmtId="0" fontId="2" fillId="31" borderId="2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169" fontId="2" fillId="34" borderId="31" xfId="0" applyNumberFormat="1" applyFont="1" applyFill="1" applyBorder="1" applyAlignment="1">
      <alignment horizontal="center" vertical="center" wrapText="1"/>
    </xf>
    <xf numFmtId="174" fontId="2" fillId="34" borderId="32" xfId="0" applyNumberFormat="1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169" fontId="2" fillId="36" borderId="15" xfId="0" applyNumberFormat="1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169" fontId="2" fillId="36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7" borderId="34" xfId="0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17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4" fontId="2" fillId="34" borderId="35" xfId="0" applyNumberFormat="1" applyFont="1" applyFill="1" applyBorder="1" applyAlignment="1">
      <alignment horizontal="center" vertical="center" wrapText="1"/>
    </xf>
    <xf numFmtId="174" fontId="2" fillId="34" borderId="11" xfId="0" applyNumberFormat="1" applyFont="1" applyFill="1" applyBorder="1" applyAlignment="1">
      <alignment horizontal="center" vertical="center" wrapText="1"/>
    </xf>
    <xf numFmtId="2" fontId="2" fillId="31" borderId="24" xfId="0" applyNumberFormat="1" applyFont="1" applyFill="1" applyBorder="1" applyAlignment="1">
      <alignment horizontal="center" vertical="top" wrapText="1"/>
    </xf>
    <xf numFmtId="2" fontId="2" fillId="31" borderId="27" xfId="0" applyNumberFormat="1" applyFont="1" applyFill="1" applyBorder="1" applyAlignment="1">
      <alignment horizontal="center" vertical="top" wrapText="1"/>
    </xf>
    <xf numFmtId="2" fontId="2" fillId="31" borderId="26" xfId="0" applyNumberFormat="1" applyFont="1" applyFill="1" applyBorder="1" applyAlignment="1">
      <alignment horizontal="center" vertical="top" wrapText="1"/>
    </xf>
    <xf numFmtId="4" fontId="8" fillId="31" borderId="2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2" fontId="8" fillId="31" borderId="0" xfId="0" applyNumberFormat="1" applyFont="1" applyFill="1" applyBorder="1" applyAlignment="1">
      <alignment horizontal="center" vertical="top" wrapText="1"/>
    </xf>
    <xf numFmtId="2" fontId="8" fillId="31" borderId="18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31" borderId="37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31" borderId="20" xfId="0" applyFont="1" applyFill="1" applyBorder="1" applyAlignment="1">
      <alignment horizontal="center" vertical="top" wrapText="1"/>
    </xf>
    <xf numFmtId="0" fontId="8" fillId="31" borderId="2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4" fontId="8" fillId="31" borderId="15" xfId="0" applyNumberFormat="1" applyFont="1" applyFill="1" applyBorder="1" applyAlignment="1">
      <alignment horizontal="center" vertical="top" wrapText="1"/>
    </xf>
    <xf numFmtId="174" fontId="2" fillId="31" borderId="18" xfId="0" applyNumberFormat="1" applyFont="1" applyFill="1" applyBorder="1" applyAlignment="1">
      <alignment horizontal="center" vertical="top" wrapText="1"/>
    </xf>
    <xf numFmtId="174" fontId="2" fillId="31" borderId="28" xfId="0" applyNumberFormat="1" applyFont="1" applyFill="1" applyBorder="1" applyAlignment="1">
      <alignment horizontal="center" vertical="top" wrapText="1"/>
    </xf>
    <xf numFmtId="174" fontId="8" fillId="31" borderId="37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4" fontId="8" fillId="31" borderId="24" xfId="0" applyNumberFormat="1" applyFont="1" applyFill="1" applyBorder="1" applyAlignment="1">
      <alignment horizontal="center" vertical="top" wrapText="1"/>
    </xf>
    <xf numFmtId="0" fontId="8" fillId="31" borderId="23" xfId="0" applyFont="1" applyFill="1" applyBorder="1" applyAlignment="1">
      <alignment horizontal="center" vertical="top"/>
    </xf>
    <xf numFmtId="2" fontId="2" fillId="31" borderId="22" xfId="0" applyNumberFormat="1" applyFont="1" applyFill="1" applyBorder="1" applyAlignment="1">
      <alignment horizontal="center" vertical="top" wrapText="1"/>
    </xf>
    <xf numFmtId="0" fontId="8" fillId="31" borderId="18" xfId="0" applyFont="1" applyFill="1" applyBorder="1" applyAlignment="1">
      <alignment horizontal="left" vertical="top" wrapText="1"/>
    </xf>
    <xf numFmtId="174" fontId="8" fillId="31" borderId="18" xfId="0" applyNumberFormat="1" applyFont="1" applyFill="1" applyBorder="1" applyAlignment="1">
      <alignment horizontal="center" vertical="top" wrapText="1"/>
    </xf>
    <xf numFmtId="0" fontId="2" fillId="31" borderId="0" xfId="0" applyFont="1" applyFill="1" applyBorder="1" applyAlignment="1">
      <alignment horizontal="center" vertical="top"/>
    </xf>
    <xf numFmtId="0" fontId="8" fillId="38" borderId="23" xfId="0" applyFont="1" applyFill="1" applyBorder="1" applyAlignment="1">
      <alignment horizontal="center" vertical="center" wrapText="1"/>
    </xf>
    <xf numFmtId="0" fontId="2" fillId="31" borderId="38" xfId="0" applyFont="1" applyFill="1" applyBorder="1" applyAlignment="1">
      <alignment horizontal="left" vertical="center"/>
    </xf>
    <xf numFmtId="0" fontId="8" fillId="31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/>
    </xf>
    <xf numFmtId="174" fontId="2" fillId="31" borderId="39" xfId="0" applyNumberFormat="1" applyFont="1" applyFill="1" applyBorder="1" applyAlignment="1">
      <alignment horizontal="right" vertical="center"/>
    </xf>
    <xf numFmtId="0" fontId="2" fillId="31" borderId="40" xfId="0" applyFont="1" applyFill="1" applyBorder="1" applyAlignment="1">
      <alignment horizontal="center" vertical="top"/>
    </xf>
    <xf numFmtId="0" fontId="2" fillId="31" borderId="38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70" fontId="8" fillId="31" borderId="15" xfId="0" applyNumberFormat="1" applyFont="1" applyFill="1" applyBorder="1" applyAlignment="1">
      <alignment horizontal="center" vertical="top" wrapText="1"/>
    </xf>
    <xf numFmtId="2" fontId="8" fillId="31" borderId="41" xfId="0" applyNumberFormat="1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center" wrapText="1"/>
    </xf>
    <xf numFmtId="174" fontId="12" fillId="34" borderId="14" xfId="0" applyNumberFormat="1" applyFont="1" applyFill="1" applyBorder="1" applyAlignment="1">
      <alignment horizontal="right" vertical="center"/>
    </xf>
    <xf numFmtId="174" fontId="12" fillId="34" borderId="42" xfId="0" applyNumberFormat="1" applyFont="1" applyFill="1" applyBorder="1" applyAlignment="1">
      <alignment horizontal="right" vertical="center"/>
    </xf>
    <xf numFmtId="0" fontId="7" fillId="31" borderId="13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 quotePrefix="1">
      <alignment horizontal="center" vertical="center" wrapText="1"/>
    </xf>
    <xf numFmtId="0" fontId="1" fillId="31" borderId="14" xfId="0" applyFont="1" applyFill="1" applyBorder="1" applyAlignment="1">
      <alignment horizontal="center" vertical="center" wrapText="1"/>
    </xf>
    <xf numFmtId="0" fontId="1" fillId="31" borderId="4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42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9" fillId="34" borderId="43" xfId="0" applyFont="1" applyFill="1" applyBorder="1" applyAlignment="1" applyProtection="1">
      <alignment horizontal="center" vertical="center" wrapText="1"/>
      <protection locked="0"/>
    </xf>
    <xf numFmtId="0" fontId="9" fillId="34" borderId="44" xfId="0" applyFont="1" applyFill="1" applyBorder="1" applyAlignment="1" applyProtection="1">
      <alignment horizontal="center" vertical="center" wrapText="1"/>
      <protection locked="0"/>
    </xf>
    <xf numFmtId="0" fontId="9" fillId="34" borderId="45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&#243;j%20dysk\Post&#281;powania%202024\GIM.271.12.2024%20Post&#281;powanie%20Tor%20rolkowy\Post&#281;powanie\Za&#322;&#261;cznik%20nr%202A%20do%20SWZ%20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 całość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zoomScale="130" zoomScaleNormal="130" zoomScalePageLayoutView="0" workbookViewId="0" topLeftCell="A37">
      <selection activeCell="T5" sqref="T5"/>
    </sheetView>
  </sheetViews>
  <sheetFormatPr defaultColWidth="9.00390625" defaultRowHeight="12.75"/>
  <cols>
    <col min="1" max="1" width="4.375" style="1" customWidth="1"/>
    <col min="2" max="2" width="10.00390625" style="1" customWidth="1"/>
    <col min="3" max="3" width="50.75390625" style="2" customWidth="1"/>
    <col min="4" max="4" width="4.125" style="2" customWidth="1"/>
    <col min="5" max="5" width="7.625" style="0" customWidth="1"/>
    <col min="6" max="6" width="13.00390625" style="0" customWidth="1"/>
    <col min="7" max="7" width="13.875" style="0" customWidth="1"/>
    <col min="8" max="8" width="13.375" style="0" hidden="1" customWidth="1"/>
    <col min="9" max="9" width="26.875" style="0" hidden="1" customWidth="1"/>
    <col min="10" max="10" width="11.125" style="0" hidden="1" customWidth="1"/>
    <col min="11" max="11" width="5.00390625" style="0" hidden="1" customWidth="1"/>
    <col min="12" max="12" width="31.75390625" style="0" hidden="1" customWidth="1"/>
    <col min="13" max="13" width="9.125" style="0" hidden="1" customWidth="1"/>
    <col min="14" max="14" width="10.125" style="0" hidden="1" customWidth="1"/>
    <col min="15" max="15" width="9.125" style="0" hidden="1" customWidth="1"/>
    <col min="16" max="16" width="0" style="0" hidden="1" customWidth="1"/>
    <col min="17" max="17" width="9.125" style="0" customWidth="1"/>
  </cols>
  <sheetData>
    <row r="1" spans="1:13" ht="70.5" customHeight="1" thickBot="1">
      <c r="A1" s="108" t="s">
        <v>79</v>
      </c>
      <c r="B1" s="109"/>
      <c r="C1" s="109"/>
      <c r="D1" s="109"/>
      <c r="E1" s="110"/>
      <c r="F1" s="110"/>
      <c r="G1" s="111"/>
      <c r="I1" s="116" t="s">
        <v>23</v>
      </c>
      <c r="J1" s="116"/>
      <c r="K1" s="116"/>
      <c r="L1" s="2"/>
      <c r="M1" s="2"/>
    </row>
    <row r="2" spans="1:13" ht="33.75">
      <c r="A2" s="17" t="s">
        <v>9</v>
      </c>
      <c r="B2" s="101" t="s">
        <v>10</v>
      </c>
      <c r="C2" s="101" t="s">
        <v>11</v>
      </c>
      <c r="D2" s="115" t="s">
        <v>0</v>
      </c>
      <c r="E2" s="115"/>
      <c r="F2" s="16" t="s">
        <v>12</v>
      </c>
      <c r="G2" s="102" t="s">
        <v>14</v>
      </c>
      <c r="H2" s="2"/>
      <c r="I2" s="14"/>
      <c r="J2" s="55"/>
      <c r="K2" s="13" t="s">
        <v>22</v>
      </c>
      <c r="L2" s="2"/>
      <c r="M2" s="2"/>
    </row>
    <row r="3" spans="1:13" ht="15" thickBot="1">
      <c r="A3" s="47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9">
        <v>7</v>
      </c>
      <c r="I3" s="54" t="s">
        <v>36</v>
      </c>
      <c r="J3" s="56">
        <f>6*4.5*0.1</f>
        <v>2.7</v>
      </c>
      <c r="K3" s="13" t="s">
        <v>22</v>
      </c>
      <c r="L3" s="2"/>
      <c r="M3" s="2"/>
    </row>
    <row r="4" spans="1:11" s="2" customFormat="1" ht="30" customHeight="1" thickBot="1">
      <c r="A4" s="117" t="s">
        <v>13</v>
      </c>
      <c r="B4" s="118"/>
      <c r="C4" s="118"/>
      <c r="D4" s="118"/>
      <c r="E4" s="118"/>
      <c r="F4" s="118"/>
      <c r="G4" s="119"/>
      <c r="I4" s="57" t="s">
        <v>35</v>
      </c>
      <c r="J4" s="56"/>
      <c r="K4" s="13" t="s">
        <v>22</v>
      </c>
    </row>
    <row r="5" spans="1:13" s="2" customFormat="1" ht="22.5" customHeight="1">
      <c r="A5" s="50" t="s">
        <v>1</v>
      </c>
      <c r="B5" s="51" t="s">
        <v>3</v>
      </c>
      <c r="C5" s="52" t="s">
        <v>16</v>
      </c>
      <c r="D5" s="52" t="s">
        <v>1</v>
      </c>
      <c r="E5" s="51" t="s">
        <v>1</v>
      </c>
      <c r="F5" s="51" t="s">
        <v>1</v>
      </c>
      <c r="G5" s="53" t="s">
        <v>1</v>
      </c>
      <c r="I5" s="57" t="s">
        <v>34</v>
      </c>
      <c r="J5" s="67">
        <f>98.5-J3</f>
        <v>95.8</v>
      </c>
      <c r="K5" s="13" t="s">
        <v>22</v>
      </c>
      <c r="M5" s="5"/>
    </row>
    <row r="6" spans="1:11" s="2" customFormat="1" ht="14.25">
      <c r="A6" s="37" t="s">
        <v>1</v>
      </c>
      <c r="B6" s="28" t="s">
        <v>6</v>
      </c>
      <c r="C6" s="29" t="s">
        <v>7</v>
      </c>
      <c r="D6" s="31" t="s">
        <v>1</v>
      </c>
      <c r="E6" s="32" t="s">
        <v>1</v>
      </c>
      <c r="F6" s="19" t="s">
        <v>1</v>
      </c>
      <c r="G6" s="33" t="s">
        <v>1</v>
      </c>
      <c r="I6" s="14" t="s">
        <v>32</v>
      </c>
      <c r="J6" s="56">
        <v>164</v>
      </c>
      <c r="K6" s="13" t="s">
        <v>22</v>
      </c>
    </row>
    <row r="7" spans="1:14" s="2" customFormat="1" ht="26.25" customHeight="1">
      <c r="A7" s="23">
        <v>1.1</v>
      </c>
      <c r="B7" s="24"/>
      <c r="C7" s="25" t="s">
        <v>37</v>
      </c>
      <c r="D7" s="26" t="s">
        <v>8</v>
      </c>
      <c r="E7" s="103">
        <v>0.208</v>
      </c>
      <c r="F7" s="82"/>
      <c r="G7" s="22"/>
      <c r="I7" s="14" t="s">
        <v>33</v>
      </c>
      <c r="J7" s="56"/>
      <c r="K7" s="13" t="s">
        <v>22</v>
      </c>
      <c r="M7" s="65">
        <v>1584.9</v>
      </c>
      <c r="N7" s="66">
        <f>ROUNDUP(0.9*M7,2)</f>
        <v>1426.41</v>
      </c>
    </row>
    <row r="8" spans="1:14" s="2" customFormat="1" ht="19.5" customHeight="1">
      <c r="A8" s="30" t="s">
        <v>1</v>
      </c>
      <c r="B8" s="28" t="s">
        <v>43</v>
      </c>
      <c r="C8" s="29" t="s">
        <v>44</v>
      </c>
      <c r="D8" s="32" t="s">
        <v>1</v>
      </c>
      <c r="E8" s="32" t="s">
        <v>1</v>
      </c>
      <c r="F8" s="83" t="s">
        <v>1</v>
      </c>
      <c r="G8" s="62" t="s">
        <v>1</v>
      </c>
      <c r="I8" s="14"/>
      <c r="J8" s="56"/>
      <c r="K8" s="13"/>
      <c r="M8" s="70"/>
      <c r="N8" s="66"/>
    </row>
    <row r="9" spans="1:14" s="2" customFormat="1" ht="25.5" customHeight="1">
      <c r="A9" s="23">
        <v>1.2</v>
      </c>
      <c r="B9" s="24"/>
      <c r="C9" s="25" t="s">
        <v>46</v>
      </c>
      <c r="D9" s="26" t="s">
        <v>2</v>
      </c>
      <c r="E9" s="27">
        <v>128</v>
      </c>
      <c r="F9" s="82"/>
      <c r="G9" s="22"/>
      <c r="I9" s="14"/>
      <c r="J9" s="56"/>
      <c r="K9" s="13"/>
      <c r="M9" s="70"/>
      <c r="N9" s="66"/>
    </row>
    <row r="10" spans="1:14" s="2" customFormat="1" ht="25.5" customHeight="1">
      <c r="A10" s="30" t="s">
        <v>1</v>
      </c>
      <c r="B10" s="93" t="s">
        <v>43</v>
      </c>
      <c r="C10" s="20" t="s">
        <v>47</v>
      </c>
      <c r="D10" s="32" t="s">
        <v>1</v>
      </c>
      <c r="E10" s="32" t="s">
        <v>1</v>
      </c>
      <c r="F10" s="83" t="s">
        <v>1</v>
      </c>
      <c r="G10" s="62" t="s">
        <v>1</v>
      </c>
      <c r="I10" s="14"/>
      <c r="J10" s="56"/>
      <c r="K10" s="13"/>
      <c r="M10" s="70"/>
      <c r="N10" s="66"/>
    </row>
    <row r="11" spans="1:14" s="2" customFormat="1" ht="25.5" customHeight="1">
      <c r="A11" s="89">
        <v>1.3</v>
      </c>
      <c r="B11" s="93"/>
      <c r="C11" s="91" t="s">
        <v>56</v>
      </c>
      <c r="D11" s="70" t="s">
        <v>15</v>
      </c>
      <c r="E11" s="71">
        <v>22</v>
      </c>
      <c r="F11" s="92"/>
      <c r="G11" s="88"/>
      <c r="I11" s="14"/>
      <c r="J11" s="56"/>
      <c r="K11" s="13"/>
      <c r="M11" s="70"/>
      <c r="N11" s="66"/>
    </row>
    <row r="12" spans="1:14" s="2" customFormat="1" ht="25.5" customHeight="1">
      <c r="A12" s="89">
        <v>1.4</v>
      </c>
      <c r="B12" s="93"/>
      <c r="C12" s="91" t="s">
        <v>57</v>
      </c>
      <c r="D12" s="70" t="s">
        <v>15</v>
      </c>
      <c r="E12" s="71">
        <v>15</v>
      </c>
      <c r="F12" s="92"/>
      <c r="G12" s="88"/>
      <c r="I12" s="14"/>
      <c r="J12" s="56"/>
      <c r="K12" s="13"/>
      <c r="M12" s="70"/>
      <c r="N12" s="66"/>
    </row>
    <row r="13" spans="1:14" s="2" customFormat="1" ht="25.5" customHeight="1">
      <c r="A13" s="89">
        <v>1.5</v>
      </c>
      <c r="B13" s="93"/>
      <c r="C13" s="91" t="s">
        <v>51</v>
      </c>
      <c r="D13" s="70" t="s">
        <v>15</v>
      </c>
      <c r="E13" s="71">
        <f>208*4.3+11*3-E11</f>
        <v>905.4</v>
      </c>
      <c r="F13" s="92"/>
      <c r="G13" s="88"/>
      <c r="I13" s="14"/>
      <c r="J13" s="56"/>
      <c r="K13" s="13"/>
      <c r="M13" s="70"/>
      <c r="N13" s="66"/>
    </row>
    <row r="14" spans="1:14" s="2" customFormat="1" ht="25.5" customHeight="1">
      <c r="A14" s="89">
        <v>1.6</v>
      </c>
      <c r="B14" s="93"/>
      <c r="C14" s="91" t="s">
        <v>48</v>
      </c>
      <c r="D14" s="70" t="s">
        <v>15</v>
      </c>
      <c r="E14" s="71">
        <v>219</v>
      </c>
      <c r="F14" s="92"/>
      <c r="G14" s="88"/>
      <c r="I14" s="14"/>
      <c r="J14" s="56"/>
      <c r="K14" s="13"/>
      <c r="M14" s="70"/>
      <c r="N14" s="66"/>
    </row>
    <row r="15" spans="1:14" s="2" customFormat="1" ht="20.25" customHeight="1" thickBot="1">
      <c r="A15" s="89">
        <v>1.7</v>
      </c>
      <c r="B15" s="93"/>
      <c r="C15" s="91" t="s">
        <v>49</v>
      </c>
      <c r="D15" s="70" t="s">
        <v>15</v>
      </c>
      <c r="E15" s="71">
        <f>E13-E14</f>
        <v>686.4</v>
      </c>
      <c r="F15" s="92"/>
      <c r="G15" s="88"/>
      <c r="I15" s="14"/>
      <c r="J15" s="56"/>
      <c r="K15" s="13"/>
      <c r="M15" s="70"/>
      <c r="N15" s="66"/>
    </row>
    <row r="16" spans="1:14" s="2" customFormat="1" ht="41.25" customHeight="1" thickBot="1">
      <c r="A16" s="112" t="s">
        <v>24</v>
      </c>
      <c r="B16" s="113"/>
      <c r="C16" s="113"/>
      <c r="D16" s="113"/>
      <c r="E16" s="113"/>
      <c r="F16" s="113"/>
      <c r="G16" s="114"/>
      <c r="I16" s="14"/>
      <c r="J16" s="56"/>
      <c r="K16" s="13"/>
      <c r="M16" s="70"/>
      <c r="N16" s="66"/>
    </row>
    <row r="17" spans="1:14" s="2" customFormat="1" ht="23.25" customHeight="1">
      <c r="A17" s="40" t="s">
        <v>1</v>
      </c>
      <c r="B17" s="41" t="s">
        <v>19</v>
      </c>
      <c r="C17" s="42" t="s">
        <v>20</v>
      </c>
      <c r="D17" s="43" t="s">
        <v>1</v>
      </c>
      <c r="E17" s="44" t="s">
        <v>1</v>
      </c>
      <c r="F17" s="43" t="s">
        <v>1</v>
      </c>
      <c r="G17" s="45" t="s">
        <v>1</v>
      </c>
      <c r="I17" s="14"/>
      <c r="J17" s="56"/>
      <c r="K17" s="13"/>
      <c r="M17" s="70"/>
      <c r="N17" s="66"/>
    </row>
    <row r="18" spans="1:14" s="2" customFormat="1" ht="15.75" customHeight="1">
      <c r="A18" s="63" t="s">
        <v>1</v>
      </c>
      <c r="B18" s="28" t="s">
        <v>26</v>
      </c>
      <c r="C18" s="29" t="s">
        <v>27</v>
      </c>
      <c r="D18" s="90" t="s">
        <v>1</v>
      </c>
      <c r="E18" s="90" t="s">
        <v>1</v>
      </c>
      <c r="F18" s="90" t="s">
        <v>1</v>
      </c>
      <c r="G18" s="64" t="s">
        <v>1</v>
      </c>
      <c r="I18" s="14"/>
      <c r="J18" s="56"/>
      <c r="K18" s="13"/>
      <c r="M18" s="70"/>
      <c r="N18" s="66"/>
    </row>
    <row r="19" spans="1:14" s="2" customFormat="1" ht="50.25" customHeight="1">
      <c r="A19" s="89">
        <v>4.1</v>
      </c>
      <c r="B19" s="93"/>
      <c r="C19" s="91" t="s">
        <v>52</v>
      </c>
      <c r="D19" s="70" t="s">
        <v>15</v>
      </c>
      <c r="E19" s="71">
        <f>E13</f>
        <v>905.4</v>
      </c>
      <c r="F19" s="92"/>
      <c r="G19" s="88"/>
      <c r="I19" s="68"/>
      <c r="J19" s="69"/>
      <c r="K19" s="15"/>
      <c r="M19" s="70"/>
      <c r="N19" s="66"/>
    </row>
    <row r="20" spans="1:14" s="2" customFormat="1" ht="50.25" customHeight="1">
      <c r="A20" s="23">
        <v>4.2</v>
      </c>
      <c r="B20" s="74"/>
      <c r="C20" s="25" t="s">
        <v>61</v>
      </c>
      <c r="D20" s="104" t="s">
        <v>15</v>
      </c>
      <c r="E20" s="27">
        <f>E11</f>
        <v>22</v>
      </c>
      <c r="F20" s="82"/>
      <c r="G20" s="22"/>
      <c r="I20" s="68"/>
      <c r="J20" s="69"/>
      <c r="K20" s="15"/>
      <c r="M20" s="70"/>
      <c r="N20" s="66"/>
    </row>
    <row r="21" spans="1:14" s="2" customFormat="1" ht="27" customHeight="1">
      <c r="A21" s="89" t="s">
        <v>1</v>
      </c>
      <c r="B21" s="93" t="s">
        <v>59</v>
      </c>
      <c r="C21" s="20" t="s">
        <v>60</v>
      </c>
      <c r="D21" s="19" t="s">
        <v>1</v>
      </c>
      <c r="E21" s="32" t="s">
        <v>1</v>
      </c>
      <c r="F21" s="32" t="s">
        <v>1</v>
      </c>
      <c r="G21" s="62" t="s">
        <v>1</v>
      </c>
      <c r="I21" s="68"/>
      <c r="J21" s="69"/>
      <c r="K21" s="15"/>
      <c r="M21" s="70"/>
      <c r="N21" s="66"/>
    </row>
    <row r="22" spans="1:14" s="2" customFormat="1" ht="31.5" customHeight="1">
      <c r="A22" s="105">
        <v>4.3</v>
      </c>
      <c r="B22" s="24"/>
      <c r="C22" s="25" t="s">
        <v>62</v>
      </c>
      <c r="D22" s="26" t="s">
        <v>45</v>
      </c>
      <c r="E22" s="27">
        <f>208*3.15+11*1.65</f>
        <v>673.3499999999999</v>
      </c>
      <c r="F22" s="82"/>
      <c r="G22" s="22"/>
      <c r="I22" s="68"/>
      <c r="J22" s="69"/>
      <c r="K22" s="15"/>
      <c r="M22" s="70"/>
      <c r="N22" s="66"/>
    </row>
    <row r="23" spans="1:14" s="2" customFormat="1" ht="18.75" customHeight="1">
      <c r="A23" s="30" t="s">
        <v>1</v>
      </c>
      <c r="B23" s="93" t="s">
        <v>63</v>
      </c>
      <c r="C23" s="20" t="s">
        <v>53</v>
      </c>
      <c r="D23" s="32" t="s">
        <v>1</v>
      </c>
      <c r="E23" s="32" t="s">
        <v>1</v>
      </c>
      <c r="F23" s="32" t="s">
        <v>1</v>
      </c>
      <c r="G23" s="62" t="s">
        <v>1</v>
      </c>
      <c r="I23" s="68"/>
      <c r="J23" s="69"/>
      <c r="K23" s="15"/>
      <c r="M23" s="70"/>
      <c r="N23" s="66"/>
    </row>
    <row r="24" spans="1:14" s="2" customFormat="1" ht="27" customHeight="1">
      <c r="A24" s="23">
        <v>4.4</v>
      </c>
      <c r="B24" s="24"/>
      <c r="C24" s="25" t="s">
        <v>54</v>
      </c>
      <c r="D24" s="26" t="s">
        <v>15</v>
      </c>
      <c r="E24" s="27">
        <f>208*4.15+11*2.65</f>
        <v>892.35</v>
      </c>
      <c r="F24" s="82"/>
      <c r="G24" s="22"/>
      <c r="I24" s="68"/>
      <c r="J24" s="69"/>
      <c r="K24" s="15"/>
      <c r="M24" s="70"/>
      <c r="N24" s="66"/>
    </row>
    <row r="25" spans="1:14" s="2" customFormat="1" ht="24" customHeight="1">
      <c r="A25" s="30" t="s">
        <v>1</v>
      </c>
      <c r="B25" s="93" t="s">
        <v>21</v>
      </c>
      <c r="C25" s="20" t="s">
        <v>42</v>
      </c>
      <c r="D25" s="32" t="s">
        <v>1</v>
      </c>
      <c r="E25" s="32" t="s">
        <v>1</v>
      </c>
      <c r="F25" s="32" t="s">
        <v>1</v>
      </c>
      <c r="G25" s="62" t="s">
        <v>1</v>
      </c>
      <c r="I25" s="68"/>
      <c r="J25" s="69"/>
      <c r="K25" s="15"/>
      <c r="M25" s="70"/>
      <c r="N25" s="66"/>
    </row>
    <row r="26" spans="1:14" s="2" customFormat="1" ht="27.75" customHeight="1">
      <c r="A26" s="89">
        <v>4.5</v>
      </c>
      <c r="B26" s="93"/>
      <c r="C26" s="91" t="s">
        <v>55</v>
      </c>
      <c r="D26" s="70" t="s">
        <v>15</v>
      </c>
      <c r="E26" s="71">
        <f>208*3.75+11*2.25</f>
        <v>804.75</v>
      </c>
      <c r="F26" s="92"/>
      <c r="G26" s="88"/>
      <c r="I26" s="68"/>
      <c r="J26" s="69"/>
      <c r="K26" s="15"/>
      <c r="M26" s="70"/>
      <c r="N26" s="66"/>
    </row>
    <row r="27" spans="1:15" s="2" customFormat="1" ht="38.25" customHeight="1">
      <c r="A27" s="94">
        <v>4.6</v>
      </c>
      <c r="B27" s="93"/>
      <c r="C27" s="91" t="s">
        <v>58</v>
      </c>
      <c r="D27" s="70" t="s">
        <v>15</v>
      </c>
      <c r="E27" s="71">
        <v>15</v>
      </c>
      <c r="F27" s="92"/>
      <c r="G27" s="88"/>
      <c r="I27" s="68"/>
      <c r="J27" s="69"/>
      <c r="K27" s="15"/>
      <c r="L27" s="72" t="s">
        <v>38</v>
      </c>
      <c r="M27" s="70"/>
      <c r="N27" s="66"/>
      <c r="O27" s="2">
        <v>41</v>
      </c>
    </row>
    <row r="28" spans="1:14" s="2" customFormat="1" ht="27.75" customHeight="1">
      <c r="A28" s="46" t="s">
        <v>1</v>
      </c>
      <c r="B28" s="7" t="s">
        <v>17</v>
      </c>
      <c r="C28" s="6" t="s">
        <v>18</v>
      </c>
      <c r="D28" s="8" t="s">
        <v>1</v>
      </c>
      <c r="E28" s="61"/>
      <c r="F28" s="61" t="s">
        <v>1</v>
      </c>
      <c r="G28" s="60" t="s">
        <v>1</v>
      </c>
      <c r="I28" s="73"/>
      <c r="J28" s="72"/>
      <c r="N28" s="66"/>
    </row>
    <row r="29" spans="1:14" s="2" customFormat="1" ht="18" customHeight="1">
      <c r="A29" s="37" t="s">
        <v>1</v>
      </c>
      <c r="B29" s="29" t="s">
        <v>39</v>
      </c>
      <c r="C29" s="29" t="s">
        <v>40</v>
      </c>
      <c r="D29" s="34" t="s">
        <v>1</v>
      </c>
      <c r="E29" s="90" t="s">
        <v>1</v>
      </c>
      <c r="F29" s="84" t="s">
        <v>1</v>
      </c>
      <c r="G29" s="35" t="s">
        <v>1</v>
      </c>
      <c r="N29" s="66"/>
    </row>
    <row r="30" spans="1:14" s="2" customFormat="1" ht="38.25" customHeight="1">
      <c r="A30" s="23">
        <v>5.1</v>
      </c>
      <c r="B30" s="76"/>
      <c r="C30" s="25" t="s">
        <v>64</v>
      </c>
      <c r="D30" s="77" t="s">
        <v>41</v>
      </c>
      <c r="E30" s="27">
        <f>208*3.025+11*2.025</f>
        <v>651.4749999999999</v>
      </c>
      <c r="F30" s="85"/>
      <c r="G30" s="22"/>
      <c r="N30" s="66"/>
    </row>
    <row r="31" spans="1:7" s="2" customFormat="1" ht="28.5" customHeight="1">
      <c r="A31" s="36" t="s">
        <v>1</v>
      </c>
      <c r="B31" s="38" t="s">
        <v>28</v>
      </c>
      <c r="C31" s="6" t="s">
        <v>29</v>
      </c>
      <c r="D31" s="8" t="s">
        <v>1</v>
      </c>
      <c r="E31" s="61"/>
      <c r="F31" s="61" t="s">
        <v>1</v>
      </c>
      <c r="G31" s="18" t="s">
        <v>1</v>
      </c>
    </row>
    <row r="32" spans="1:7" s="2" customFormat="1" ht="16.5" customHeight="1">
      <c r="A32" s="37" t="s">
        <v>1</v>
      </c>
      <c r="B32" s="29" t="s">
        <v>31</v>
      </c>
      <c r="C32" s="20" t="s">
        <v>30</v>
      </c>
      <c r="D32" s="34" t="s">
        <v>1</v>
      </c>
      <c r="E32" s="32" t="s">
        <v>1</v>
      </c>
      <c r="F32" s="32" t="s">
        <v>1</v>
      </c>
      <c r="G32" s="35" t="s">
        <v>1</v>
      </c>
    </row>
    <row r="33" spans="1:7" s="2" customFormat="1" ht="41.25" customHeight="1">
      <c r="A33" s="23">
        <v>6.1</v>
      </c>
      <c r="B33" s="24"/>
      <c r="C33" s="25" t="s">
        <v>50</v>
      </c>
      <c r="D33" s="26" t="s">
        <v>15</v>
      </c>
      <c r="E33" s="27">
        <f>(208+11)*1.5</f>
        <v>328.5</v>
      </c>
      <c r="F33" s="27"/>
      <c r="G33" s="22"/>
    </row>
    <row r="34" spans="1:7" s="2" customFormat="1" ht="24.75" customHeight="1">
      <c r="A34" s="30" t="s">
        <v>1</v>
      </c>
      <c r="B34" s="20" t="s">
        <v>66</v>
      </c>
      <c r="C34" s="20" t="s">
        <v>65</v>
      </c>
      <c r="D34" s="39" t="s">
        <v>1</v>
      </c>
      <c r="E34" s="32" t="s">
        <v>1</v>
      </c>
      <c r="F34" s="32" t="s">
        <v>1</v>
      </c>
      <c r="G34" s="33" t="s">
        <v>1</v>
      </c>
    </row>
    <row r="35" spans="1:7" s="2" customFormat="1" ht="22.5">
      <c r="A35" s="89">
        <v>7.1</v>
      </c>
      <c r="B35" s="93"/>
      <c r="C35" s="91" t="s">
        <v>67</v>
      </c>
      <c r="D35" s="70" t="s">
        <v>45</v>
      </c>
      <c r="E35" s="71">
        <f>(216+200)*0.12</f>
        <v>49.92</v>
      </c>
      <c r="F35" s="71"/>
      <c r="G35" s="88"/>
    </row>
    <row r="36" spans="1:7" s="2" customFormat="1" ht="22.5">
      <c r="A36" s="23">
        <v>7.2</v>
      </c>
      <c r="B36" s="24"/>
      <c r="C36" s="25" t="s">
        <v>68</v>
      </c>
      <c r="D36" s="26" t="s">
        <v>45</v>
      </c>
      <c r="E36" s="27">
        <f>208*0.1*0.12</f>
        <v>2.496</v>
      </c>
      <c r="F36" s="27"/>
      <c r="G36" s="22"/>
    </row>
    <row r="37" spans="1:13" s="2" customFormat="1" ht="17.25" customHeight="1">
      <c r="A37" s="30" t="s">
        <v>1</v>
      </c>
      <c r="B37" s="20" t="s">
        <v>69</v>
      </c>
      <c r="C37" s="20" t="s">
        <v>70</v>
      </c>
      <c r="D37" s="39" t="s">
        <v>1</v>
      </c>
      <c r="E37" s="32" t="s">
        <v>1</v>
      </c>
      <c r="F37" s="32" t="s">
        <v>1</v>
      </c>
      <c r="G37" s="33" t="s">
        <v>1</v>
      </c>
      <c r="M37" s="5"/>
    </row>
    <row r="38" spans="1:13" s="2" customFormat="1" ht="27.75" customHeight="1">
      <c r="A38" s="89">
        <v>10.1</v>
      </c>
      <c r="B38" s="93"/>
      <c r="C38" s="91" t="s">
        <v>72</v>
      </c>
      <c r="D38" s="70" t="s">
        <v>25</v>
      </c>
      <c r="E38" s="71">
        <v>1</v>
      </c>
      <c r="F38" s="71"/>
      <c r="G38" s="88"/>
      <c r="M38" s="5"/>
    </row>
    <row r="39" spans="1:13" s="2" customFormat="1" ht="33.75" customHeight="1">
      <c r="A39" s="23">
        <v>10.2</v>
      </c>
      <c r="B39" s="24"/>
      <c r="C39" s="25" t="s">
        <v>71</v>
      </c>
      <c r="D39" s="26" t="s">
        <v>25</v>
      </c>
      <c r="E39" s="27">
        <v>2</v>
      </c>
      <c r="F39" s="27"/>
      <c r="G39" s="22"/>
      <c r="M39" s="5"/>
    </row>
    <row r="40" spans="1:13" s="2" customFormat="1" ht="22.5" customHeight="1" thickBot="1">
      <c r="A40" s="99"/>
      <c r="B40" s="100"/>
      <c r="C40" s="95" t="s">
        <v>5</v>
      </c>
      <c r="D40" s="96"/>
      <c r="E40" s="95"/>
      <c r="F40" s="97"/>
      <c r="G40" s="98"/>
      <c r="M40" s="5"/>
    </row>
    <row r="41" spans="1:13" s="2" customFormat="1" ht="27" customHeight="1" thickBot="1">
      <c r="A41" s="9"/>
      <c r="B41" s="10"/>
      <c r="C41" s="11" t="s">
        <v>4</v>
      </c>
      <c r="D41" s="12"/>
      <c r="E41" s="12"/>
      <c r="F41" s="106"/>
      <c r="G41" s="107"/>
      <c r="M41" s="5"/>
    </row>
    <row r="42" spans="1:13" s="2" customFormat="1" ht="23.25" customHeight="1">
      <c r="A42" s="79"/>
      <c r="B42" s="79"/>
      <c r="C42" s="80"/>
      <c r="D42" s="80"/>
      <c r="E42" s="81"/>
      <c r="F42" s="81"/>
      <c r="G42" s="81"/>
      <c r="M42" s="5"/>
    </row>
    <row r="43" spans="1:13" s="2" customFormat="1" ht="28.5" customHeight="1">
      <c r="A43" s="79"/>
      <c r="B43" s="79"/>
      <c r="C43" s="2" t="s">
        <v>73</v>
      </c>
      <c r="E43" s="81"/>
      <c r="F43" s="80"/>
      <c r="G43" s="80"/>
      <c r="M43" s="5"/>
    </row>
    <row r="44" spans="1:13" s="2" customFormat="1" ht="17.25" customHeight="1">
      <c r="A44" s="79"/>
      <c r="B44" s="79"/>
      <c r="E44" s="81"/>
      <c r="F44" s="80"/>
      <c r="G44" s="80"/>
      <c r="M44" s="5"/>
    </row>
    <row r="45" spans="1:13" s="2" customFormat="1" ht="18" customHeight="1">
      <c r="A45" s="79"/>
      <c r="B45" s="79"/>
      <c r="E45" s="81"/>
      <c r="F45" s="80"/>
      <c r="G45" s="80"/>
      <c r="M45" s="5"/>
    </row>
    <row r="46" spans="1:13" s="2" customFormat="1" ht="31.5" customHeight="1">
      <c r="A46" s="79"/>
      <c r="B46" s="79"/>
      <c r="C46" s="2" t="s">
        <v>74</v>
      </c>
      <c r="E46" s="81"/>
      <c r="F46" s="80"/>
      <c r="G46" s="80"/>
      <c r="M46" s="5"/>
    </row>
    <row r="47" spans="1:13" s="2" customFormat="1" ht="16.5" customHeight="1">
      <c r="A47" s="79"/>
      <c r="B47" s="79"/>
      <c r="C47" s="2" t="s">
        <v>75</v>
      </c>
      <c r="E47" s="81"/>
      <c r="F47" s="80"/>
      <c r="G47" s="80"/>
      <c r="M47" s="5"/>
    </row>
    <row r="48" spans="1:13" s="2" customFormat="1" ht="28.5" customHeight="1">
      <c r="A48" s="1"/>
      <c r="B48" s="1"/>
      <c r="E48"/>
      <c r="M48" s="5"/>
    </row>
    <row r="49" spans="1:13" s="2" customFormat="1" ht="28.5" customHeight="1">
      <c r="A49" s="1"/>
      <c r="B49" s="1"/>
      <c r="E49"/>
      <c r="M49" s="5"/>
    </row>
    <row r="50" spans="1:13" s="2" customFormat="1" ht="30.75" customHeight="1">
      <c r="A50" s="1"/>
      <c r="B50" s="1"/>
      <c r="C50" s="2" t="s">
        <v>76</v>
      </c>
      <c r="E50"/>
      <c r="M50" s="5"/>
    </row>
    <row r="51" spans="1:13" s="2" customFormat="1" ht="18" customHeight="1">
      <c r="A51" s="1"/>
      <c r="B51" s="1"/>
      <c r="C51" s="2" t="s">
        <v>77</v>
      </c>
      <c r="E51"/>
      <c r="F51" s="78"/>
      <c r="M51" s="5"/>
    </row>
    <row r="52" spans="1:13" s="2" customFormat="1" ht="24.75" customHeight="1">
      <c r="A52" s="1"/>
      <c r="B52" s="1"/>
      <c r="C52" s="2" t="s">
        <v>78</v>
      </c>
      <c r="E52"/>
      <c r="F52" s="78"/>
      <c r="M52" s="5"/>
    </row>
    <row r="53" spans="1:13" s="2" customFormat="1" ht="27.75" customHeight="1">
      <c r="A53" s="1"/>
      <c r="B53" s="1"/>
      <c r="E53"/>
      <c r="F53"/>
      <c r="G53"/>
      <c r="M53" s="5"/>
    </row>
    <row r="54" spans="1:13" s="2" customFormat="1" ht="25.5" customHeight="1">
      <c r="A54" s="1"/>
      <c r="B54" s="1"/>
      <c r="E54"/>
      <c r="F54"/>
      <c r="G54"/>
      <c r="M54" s="5"/>
    </row>
    <row r="55" spans="1:13" s="2" customFormat="1" ht="18.75" customHeight="1">
      <c r="A55" s="1"/>
      <c r="B55" s="1"/>
      <c r="E55"/>
      <c r="F55"/>
      <c r="G55"/>
      <c r="M55" s="5"/>
    </row>
    <row r="56" spans="1:13" s="2" customFormat="1" ht="42.75" customHeight="1">
      <c r="A56" s="1"/>
      <c r="B56" s="1"/>
      <c r="E56"/>
      <c r="F56"/>
      <c r="G56"/>
      <c r="M56" s="5"/>
    </row>
    <row r="57" spans="1:7" s="2" customFormat="1" ht="18" customHeight="1">
      <c r="A57" s="1"/>
      <c r="B57" s="1"/>
      <c r="E57"/>
      <c r="F57"/>
      <c r="G57"/>
    </row>
    <row r="58" spans="1:7" s="2" customFormat="1" ht="39.75" customHeight="1">
      <c r="A58" s="1"/>
      <c r="B58" s="1"/>
      <c r="E58"/>
      <c r="F58"/>
      <c r="G58"/>
    </row>
    <row r="59" spans="1:7" s="2" customFormat="1" ht="16.5" customHeight="1">
      <c r="A59" s="1"/>
      <c r="B59" s="1"/>
      <c r="E59"/>
      <c r="F59"/>
      <c r="G59"/>
    </row>
    <row r="60" spans="1:7" s="2" customFormat="1" ht="12.75">
      <c r="A60" s="1"/>
      <c r="B60" s="1"/>
      <c r="E60"/>
      <c r="F60"/>
      <c r="G60"/>
    </row>
    <row r="61" spans="1:7" s="2" customFormat="1" ht="12.75">
      <c r="A61" s="1"/>
      <c r="B61" s="58"/>
      <c r="E61"/>
      <c r="F61"/>
      <c r="G61"/>
    </row>
    <row r="62" spans="1:7" s="2" customFormat="1" ht="12.75">
      <c r="A62" s="1"/>
      <c r="B62" s="58"/>
      <c r="E62"/>
      <c r="F62"/>
      <c r="G62"/>
    </row>
    <row r="63" spans="1:7" s="2" customFormat="1" ht="12.75">
      <c r="A63" s="1"/>
      <c r="B63" s="1"/>
      <c r="E63"/>
      <c r="F63"/>
      <c r="G63"/>
    </row>
    <row r="64" spans="1:7" s="2" customFormat="1" ht="39" customHeight="1">
      <c r="A64" s="1"/>
      <c r="B64" s="1"/>
      <c r="E64"/>
      <c r="F64"/>
      <c r="G64"/>
    </row>
    <row r="65" spans="1:7" s="2" customFormat="1" ht="12.75">
      <c r="A65" s="1"/>
      <c r="B65" s="59"/>
      <c r="E65"/>
      <c r="F65"/>
      <c r="G65"/>
    </row>
    <row r="66" spans="1:14" s="2" customFormat="1" ht="12.75">
      <c r="A66" s="1"/>
      <c r="B66" s="1"/>
      <c r="E66"/>
      <c r="F66"/>
      <c r="G66"/>
      <c r="M66" s="70"/>
      <c r="N66" s="66"/>
    </row>
    <row r="67" spans="1:14" s="2" customFormat="1" ht="22.5" customHeight="1">
      <c r="A67" s="1"/>
      <c r="B67" s="1"/>
      <c r="E67"/>
      <c r="F67"/>
      <c r="G67"/>
      <c r="L67" s="2">
        <v>0.24</v>
      </c>
      <c r="M67" s="70"/>
      <c r="N67" s="66"/>
    </row>
    <row r="68" spans="1:14" s="2" customFormat="1" ht="12.75">
      <c r="A68" s="1"/>
      <c r="B68" s="1"/>
      <c r="E68"/>
      <c r="F68"/>
      <c r="G68"/>
      <c r="L68" s="2">
        <v>0.08</v>
      </c>
      <c r="M68" s="70"/>
      <c r="N68" s="66"/>
    </row>
    <row r="69" spans="1:14" s="2" customFormat="1" ht="36" customHeight="1">
      <c r="A69" s="1"/>
      <c r="B69" s="1"/>
      <c r="E69"/>
      <c r="F69"/>
      <c r="G69"/>
      <c r="L69" s="2">
        <v>0.2625</v>
      </c>
      <c r="M69" s="70"/>
      <c r="N69" s="66"/>
    </row>
    <row r="70" spans="1:14" s="2" customFormat="1" ht="36.75" customHeight="1">
      <c r="A70" s="1"/>
      <c r="B70" s="1"/>
      <c r="E70"/>
      <c r="F70"/>
      <c r="G70"/>
      <c r="H70" s="2">
        <v>27.75</v>
      </c>
      <c r="L70" s="75">
        <v>0.375</v>
      </c>
      <c r="N70" s="66">
        <f>ROUNDUP(0.9*M70,2)</f>
        <v>0</v>
      </c>
    </row>
    <row r="71" spans="1:14" s="2" customFormat="1" ht="12.75">
      <c r="A71" s="1"/>
      <c r="B71" s="1"/>
      <c r="E71"/>
      <c r="F71"/>
      <c r="G71"/>
      <c r="H71" s="2">
        <v>16</v>
      </c>
      <c r="N71" s="66">
        <f>ROUNDUP(0.9*M71,2)</f>
        <v>0</v>
      </c>
    </row>
    <row r="72" spans="1:14" s="2" customFormat="1" ht="13.5" customHeight="1">
      <c r="A72" s="1"/>
      <c r="B72" s="1"/>
      <c r="E72"/>
      <c r="F72"/>
      <c r="G72"/>
      <c r="H72" s="2">
        <v>9</v>
      </c>
      <c r="M72" s="21">
        <v>82</v>
      </c>
      <c r="N72" s="66">
        <f>ROUNDUP(0.9*M72,2)</f>
        <v>73.8</v>
      </c>
    </row>
    <row r="73" spans="1:14" s="2" customFormat="1" ht="14.25" customHeight="1">
      <c r="A73" s="1"/>
      <c r="B73" s="1"/>
      <c r="E73"/>
      <c r="F73"/>
      <c r="G73"/>
      <c r="H73" s="75">
        <v>7</v>
      </c>
      <c r="M73" s="21"/>
      <c r="N73" s="66"/>
    </row>
    <row r="74" spans="1:14" s="2" customFormat="1" ht="14.25" customHeight="1">
      <c r="A74" s="1"/>
      <c r="B74" s="1"/>
      <c r="E74"/>
      <c r="F74"/>
      <c r="G74"/>
      <c r="M74" s="70"/>
      <c r="N74" s="66"/>
    </row>
    <row r="75" spans="1:14" s="2" customFormat="1" ht="26.25" customHeight="1">
      <c r="A75" s="1"/>
      <c r="B75" s="1"/>
      <c r="E75"/>
      <c r="F75"/>
      <c r="G75"/>
      <c r="M75" s="70"/>
      <c r="N75" s="66"/>
    </row>
    <row r="76" spans="1:7" s="2" customFormat="1" ht="15.75" customHeight="1">
      <c r="A76" s="1"/>
      <c r="B76" s="1"/>
      <c r="E76"/>
      <c r="F76"/>
      <c r="G76"/>
    </row>
    <row r="77" spans="1:7" s="2" customFormat="1" ht="14.25" customHeight="1">
      <c r="A77" s="1"/>
      <c r="B77" s="1"/>
      <c r="E77"/>
      <c r="F77"/>
      <c r="G77"/>
    </row>
    <row r="78" spans="1:7" s="2" customFormat="1" ht="14.25" customHeight="1">
      <c r="A78" s="1"/>
      <c r="B78" s="1"/>
      <c r="E78"/>
      <c r="F78"/>
      <c r="G78"/>
    </row>
    <row r="79" spans="1:7" s="2" customFormat="1" ht="13.5" customHeight="1">
      <c r="A79" s="1"/>
      <c r="B79" s="1"/>
      <c r="E79"/>
      <c r="F79"/>
      <c r="G79"/>
    </row>
    <row r="80" spans="1:7" s="2" customFormat="1" ht="16.5" customHeight="1">
      <c r="A80" s="1"/>
      <c r="B80" s="1"/>
      <c r="E80"/>
      <c r="F80"/>
      <c r="G80"/>
    </row>
    <row r="81" spans="1:7" s="2" customFormat="1" ht="16.5" customHeight="1">
      <c r="A81" s="1"/>
      <c r="B81" s="1"/>
      <c r="E81"/>
      <c r="F81"/>
      <c r="G81"/>
    </row>
    <row r="82" spans="1:15" s="2" customFormat="1" ht="16.5" customHeight="1">
      <c r="A82" s="1"/>
      <c r="B82" s="1"/>
      <c r="E82"/>
      <c r="F82"/>
      <c r="G82"/>
      <c r="H82" s="3"/>
      <c r="L82"/>
      <c r="M82"/>
      <c r="N82"/>
      <c r="O82"/>
    </row>
    <row r="83" spans="1:15" s="2" customFormat="1" ht="12.75">
      <c r="A83" s="1"/>
      <c r="B83" s="1"/>
      <c r="E83"/>
      <c r="F83"/>
      <c r="G83"/>
      <c r="H83" s="3"/>
      <c r="L83"/>
      <c r="M83"/>
      <c r="N83"/>
      <c r="O83"/>
    </row>
    <row r="84" spans="1:15" s="2" customFormat="1" ht="12.75">
      <c r="A84" s="1"/>
      <c r="B84" s="1"/>
      <c r="E84"/>
      <c r="F84"/>
      <c r="G84"/>
      <c r="H84" s="3"/>
      <c r="L84"/>
      <c r="M84"/>
      <c r="N84"/>
      <c r="O84"/>
    </row>
    <row r="85" spans="1:15" s="2" customFormat="1" ht="12.75">
      <c r="A85" s="1"/>
      <c r="B85" s="1"/>
      <c r="E85"/>
      <c r="F85"/>
      <c r="G85"/>
      <c r="H85" s="3"/>
      <c r="L85"/>
      <c r="M85"/>
      <c r="N85"/>
      <c r="O85"/>
    </row>
    <row r="86" spans="1:15" s="2" customFormat="1" ht="12.75">
      <c r="A86" s="1"/>
      <c r="B86" s="1"/>
      <c r="E86"/>
      <c r="F86"/>
      <c r="G86"/>
      <c r="H86" s="3"/>
      <c r="L86"/>
      <c r="M86"/>
      <c r="N86"/>
      <c r="O86"/>
    </row>
    <row r="87" spans="1:15" s="2" customFormat="1" ht="12.75">
      <c r="A87" s="1"/>
      <c r="B87" s="1"/>
      <c r="E87"/>
      <c r="F87"/>
      <c r="G87"/>
      <c r="H87" s="3"/>
      <c r="L87"/>
      <c r="M87"/>
      <c r="N87"/>
      <c r="O87"/>
    </row>
    <row r="88" spans="1:15" s="2" customFormat="1" ht="12.75">
      <c r="A88" s="1"/>
      <c r="B88" s="1"/>
      <c r="E88"/>
      <c r="F88"/>
      <c r="G88"/>
      <c r="H88" s="3"/>
      <c r="L88"/>
      <c r="M88"/>
      <c r="N88"/>
      <c r="O88"/>
    </row>
    <row r="89" spans="1:15" s="2" customFormat="1" ht="12.75">
      <c r="A89" s="1"/>
      <c r="B89" s="1"/>
      <c r="E89"/>
      <c r="F89"/>
      <c r="G89"/>
      <c r="H89" s="3"/>
      <c r="L89"/>
      <c r="M89"/>
      <c r="N89"/>
      <c r="O89"/>
    </row>
    <row r="90" spans="1:15" s="2" customFormat="1" ht="12.75">
      <c r="A90" s="1"/>
      <c r="B90" s="1"/>
      <c r="E90"/>
      <c r="F90"/>
      <c r="G90"/>
      <c r="H90" s="3"/>
      <c r="L90"/>
      <c r="M90"/>
      <c r="N90"/>
      <c r="O90"/>
    </row>
    <row r="91" spans="1:15" s="2" customFormat="1" ht="12.75">
      <c r="A91" s="1"/>
      <c r="B91" s="1"/>
      <c r="E91"/>
      <c r="F91"/>
      <c r="G91"/>
      <c r="H91" s="3"/>
      <c r="L91"/>
      <c r="M91"/>
      <c r="N91"/>
      <c r="O91"/>
    </row>
    <row r="92" spans="1:15" s="2" customFormat="1" ht="12.75">
      <c r="A92" s="1"/>
      <c r="B92" s="1"/>
      <c r="E92"/>
      <c r="F92"/>
      <c r="G92"/>
      <c r="H92" s="3"/>
      <c r="L92"/>
      <c r="M92"/>
      <c r="N92"/>
      <c r="O92"/>
    </row>
    <row r="93" spans="1:15" s="2" customFormat="1" ht="12.75">
      <c r="A93" s="1"/>
      <c r="B93" s="1"/>
      <c r="E93"/>
      <c r="F93"/>
      <c r="G93"/>
      <c r="J93"/>
      <c r="K93"/>
      <c r="L93"/>
      <c r="M93"/>
      <c r="N93"/>
      <c r="O93"/>
    </row>
    <row r="94" spans="1:15" s="2" customFormat="1" ht="15.75" customHeight="1">
      <c r="A94" s="1"/>
      <c r="B94" s="1"/>
      <c r="E94"/>
      <c r="F94"/>
      <c r="G94"/>
      <c r="J94"/>
      <c r="K94"/>
      <c r="L94"/>
      <c r="M94"/>
      <c r="N94"/>
      <c r="O94"/>
    </row>
    <row r="95" spans="1:15" s="2" customFormat="1" ht="17.25" customHeight="1">
      <c r="A95" s="1"/>
      <c r="B95" s="1"/>
      <c r="E95"/>
      <c r="F95"/>
      <c r="G95"/>
      <c r="J95"/>
      <c r="K95"/>
      <c r="L95"/>
      <c r="M95"/>
      <c r="N95"/>
      <c r="O95"/>
    </row>
    <row r="96" spans="1:15" s="2" customFormat="1" ht="17.25" customHeight="1">
      <c r="A96" s="1"/>
      <c r="B96" s="1"/>
      <c r="E96"/>
      <c r="F96"/>
      <c r="G96"/>
      <c r="J96"/>
      <c r="K96"/>
      <c r="L96"/>
      <c r="M96"/>
      <c r="N96"/>
      <c r="O96"/>
    </row>
    <row r="97" spans="1:17" s="2" customFormat="1" ht="17.25" customHeight="1">
      <c r="A97" s="1"/>
      <c r="B97" s="1"/>
      <c r="E97"/>
      <c r="F97"/>
      <c r="G97"/>
      <c r="H97" s="86"/>
      <c r="I97" s="86"/>
      <c r="J97" s="87"/>
      <c r="K97" s="87"/>
      <c r="L97" s="87"/>
      <c r="M97" s="87"/>
      <c r="N97" s="87"/>
      <c r="O97" s="87"/>
      <c r="P97" s="86"/>
      <c r="Q97" s="86"/>
    </row>
    <row r="98" spans="1:15" s="86" customFormat="1" ht="12.75">
      <c r="A98" s="1"/>
      <c r="B98" s="1"/>
      <c r="C98" s="2"/>
      <c r="D98" s="2"/>
      <c r="E98"/>
      <c r="F98"/>
      <c r="G98"/>
      <c r="J98" s="87"/>
      <c r="K98" s="87"/>
      <c r="L98" s="87"/>
      <c r="M98" s="87"/>
      <c r="N98" s="87"/>
      <c r="O98" s="87"/>
    </row>
    <row r="99" spans="1:15" s="86" customFormat="1" ht="12.75">
      <c r="A99" s="1"/>
      <c r="B99" s="1"/>
      <c r="C99" s="2"/>
      <c r="D99" s="2"/>
      <c r="E99"/>
      <c r="F99"/>
      <c r="G99"/>
      <c r="J99" s="87"/>
      <c r="K99" s="87"/>
      <c r="L99" s="87"/>
      <c r="M99" s="87"/>
      <c r="N99" s="87"/>
      <c r="O99" s="87"/>
    </row>
    <row r="100" spans="1:17" s="86" customFormat="1" ht="36.75" customHeight="1">
      <c r="A100" s="1"/>
      <c r="B100" s="1"/>
      <c r="C100" s="2"/>
      <c r="D100" s="2"/>
      <c r="E100"/>
      <c r="F100"/>
      <c r="G100"/>
      <c r="H100" s="2"/>
      <c r="I100" s="2"/>
      <c r="J100"/>
      <c r="K100"/>
      <c r="L100"/>
      <c r="M100"/>
      <c r="N100"/>
      <c r="O100"/>
      <c r="P100" s="2"/>
      <c r="Q100" s="2"/>
    </row>
    <row r="101" spans="1:17" s="2" customFormat="1" ht="27" customHeight="1">
      <c r="A101" s="1"/>
      <c r="B101" s="1"/>
      <c r="E101"/>
      <c r="F101"/>
      <c r="G101"/>
      <c r="J101"/>
      <c r="K101"/>
      <c r="L101"/>
      <c r="M101"/>
      <c r="N101"/>
      <c r="O101"/>
      <c r="P101"/>
      <c r="Q101"/>
    </row>
    <row r="102" spans="8:9" ht="16.5" customHeight="1">
      <c r="H102" s="2"/>
      <c r="I102" s="2"/>
    </row>
    <row r="106" ht="12.75">
      <c r="H106" s="4"/>
    </row>
    <row r="107" ht="15" customHeight="1"/>
    <row r="109" ht="24.75" customHeight="1"/>
    <row r="110" ht="13.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23.25" customHeight="1"/>
    <row r="118" ht="15" customHeight="1"/>
    <row r="119" ht="15" customHeight="1"/>
    <row r="120" ht="25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sheetProtection/>
  <mergeCells count="6">
    <mergeCell ref="F41:G41"/>
    <mergeCell ref="A1:G1"/>
    <mergeCell ref="A16:G16"/>
    <mergeCell ref="D2:E2"/>
    <mergeCell ref="I1:K1"/>
    <mergeCell ref="A4:G4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0" r:id="rId1"/>
  <headerFooter alignWithMargins="0">
    <oddFooter xml:space="preserve">&amp;C
&amp;RKosztorys inwestorski  </oddFooter>
  </headerFooter>
  <ignoredErrors>
    <ignoredError sqref="A40:E4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Dorota Bouhnouni</cp:lastModifiedBy>
  <cp:lastPrinted>2024-07-12T10:24:34Z</cp:lastPrinted>
  <dcterms:created xsi:type="dcterms:W3CDTF">2000-11-13T06:25:45Z</dcterms:created>
  <dcterms:modified xsi:type="dcterms:W3CDTF">2024-07-24T06:51:54Z</dcterms:modified>
  <cp:category/>
  <cp:version/>
  <cp:contentType/>
  <cp:contentStatus/>
  <cp:revision>1</cp:revision>
</cp:coreProperties>
</file>