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43.2023 - U - sprz.specj. (6)\2. SWZ\"/>
    </mc:Choice>
  </mc:AlternateContent>
  <xr:revisionPtr revIDLastSave="0" documentId="13_ncr:1_{1774D06C-E660-48DD-9AD6-D18D6AE17A30}" xr6:coauthVersionLast="47" xr6:coauthVersionMax="47" xr10:uidLastSave="{00000000-0000-0000-0000-000000000000}"/>
  <bookViews>
    <workbookView xWindow="2730" yWindow="15" windowWidth="14145" windowHeight="15585" tabRatio="500" xr2:uid="{00000000-000D-0000-FFFF-FFFF00000000}"/>
  </bookViews>
  <sheets>
    <sheet name="Zad.1" sheetId="1" r:id="rId1"/>
  </sheets>
  <definedNames>
    <definedName name="_xlnm.Print_Area" localSheetId="0">Zad.1!$A$1:$J$16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11" i="1" l="1"/>
  <c r="A13" i="1" s="1"/>
  <c r="A14" i="1" s="1"/>
  <c r="F8" i="1"/>
  <c r="F11" i="1"/>
  <c r="H11" i="1" s="1"/>
  <c r="I11" i="1" s="1"/>
  <c r="F13" i="1"/>
  <c r="H13" i="1" s="1"/>
  <c r="I13" i="1" s="1"/>
  <c r="F14" i="1"/>
  <c r="H14" i="1" s="1"/>
  <c r="I14" i="1" s="1"/>
  <c r="H8" i="1" l="1"/>
  <c r="I8" i="1" s="1"/>
  <c r="F15" i="1"/>
  <c r="H15" i="1"/>
</calcChain>
</file>

<file path=xl/sharedStrings.xml><?xml version="1.0" encoding="utf-8"?>
<sst xmlns="http://schemas.openxmlformats.org/spreadsheetml/2006/main" count="25" uniqueCount="22">
  <si>
    <t>Lp.</t>
  </si>
  <si>
    <t>Przedmiot  zamówienia</t>
  </si>
  <si>
    <t>Ilość</t>
  </si>
  <si>
    <t>Stawka     VAT (%)</t>
  </si>
  <si>
    <t>Cena jednostkowa brutto               9=8/4</t>
  </si>
  <si>
    <t>Razem
Netto:</t>
  </si>
  <si>
    <t>Razem
Brutto:</t>
  </si>
  <si>
    <t>Jm.</t>
  </si>
  <si>
    <t>szt.</t>
  </si>
  <si>
    <t xml:space="preserve">                                                                                                                                      Załącznik nr 7 do SWZ NZ.261.43.2023</t>
  </si>
  <si>
    <t>Cena 
jednostkowa netto</t>
  </si>
  <si>
    <r>
      <rPr>
        <b/>
        <sz val="9"/>
        <color rgb="FF000000"/>
        <rFont val="Tahoma"/>
        <family val="2"/>
        <charset val="238"/>
      </rPr>
      <t>Port żylny do chemioterapii z akcesoriami wprowadzającymi (dla dorosłych)</t>
    </r>
    <r>
      <rPr>
        <sz val="9"/>
        <color rgb="FF000000"/>
        <rFont val="Tahoma"/>
        <family val="2"/>
        <charset val="238"/>
      </rPr>
      <t xml:space="preserve"> zawierający:
Port żylny, jednokomorowy, kształt delty, możliwość prowadzenia długotrwałej chemioterapii, do pobierania krwi, leków i żywienia pozajelitowego, nie wykluczający wykonywania badań TK i MR do 3T, z możliwością wspomaganego podawania kontrastu do w/w badań do 325psi (przepływ 5ml/s)
Wymagany rozmiar:
mały 29x22mm (+/-5%), waga do 5g, średnica membrany min. 10mm, wysokość do 11 -11,3 mm, z cewnikiem silnikowym 6,5F, długość cewnika min. 500mm, z oznakowaną na cewniku długością (oznakowanie co 1cm, opis co 5 cm), o atraumatycznym, zaokrąglonym zakończeniu.
Akcesoria wprowadzające;
- plastikowy łącznik do połączenia portu z cewnikiem z zabezpieczeniem przeciwko zagięciu się cewnika - 2 szt.
- igła prosta do przepłukania portu– 1 szt.
- igła Seldingera typu V z zastawką boczną eliminującą ryzyko zatoru powietrznego 18G x 70 mm – 1 szt.
- tunelizator o tępych zakończeniach – 1 szt.
- koszulka rozrywalna z rozszerzaczem naczynia 7F wyposażona w śluzę hemostatyczną redukującą krwawienie i ryzyko zatoru powietrznego, koszulka z powłoką hydrofobową oraz wytłoczoną linią nacięcia, gładkie, nietraumatyczne przejście drut-rozszerzacz i rozszerzacz-koszulka – 1 szt.
- drut prowadnik J 0,035” 70 cm w podajniku posiadającym specjalne wyżłobienie umożliwiające wprowadzenie do igły jedną ręką, podajnik z blokadą zabezpieczającą drut przed wysunięciem z aplikatora, czytelne oznaczenia co 10 cm I – II – III - IIII umożliwiające kontrolę długości wprowadzonego drutu – 1 szt..
- strzykawka Luer Lock 10ml – 1 szt.
- miska przezroczysta 150 ml – 1 szt.- zestaw do mycia
- kleszczyki proste plastikowe 20-24 cm – 1 szt. - zestaw do mycia
- gazik, wielkość śliwki – 5 szt. - zestaw do mycia
- rękawiczki rozmiar 7,5-8 – 1 para – zestaw do mycia
Wszystkie elementy zestawu (włącznie z portem) zapakowane w jedno opakowanie typu papier-folia zawierające min. 2 etykiety samoprzylepne umożliwiające identyfikację numeru katalogowego oraz numeru serii zestawu. Zestaw do mycia zapakowany w osobne opakowanie typu papier folia, ułożony na górze zestawu. Zestaw zawiera komplet dokumentów dla pacjenta: kartę pacjenta oraz książeczkę portu w języku polskim.
</t>
    </r>
  </si>
  <si>
    <r>
      <rPr>
        <b/>
        <sz val="9"/>
        <color rgb="FF000000"/>
        <rFont val="Tahoma"/>
        <family val="2"/>
        <charset val="238"/>
      </rPr>
      <t xml:space="preserve">Zestaw akcesoriów do implantacji portu żylnego do chemioterapii dla dzieci </t>
    </r>
    <r>
      <rPr>
        <sz val="9"/>
        <color rgb="FF000000"/>
        <rFont val="Tahoma"/>
        <family val="2"/>
        <charset val="238"/>
      </rPr>
      <t xml:space="preserve">w składzie:
- port naczyniowy:
kształt delty z komorą tytanową (zewnętrznie jednolita odlana bryła bez łączeń, brak kontaktu pacjenta z tytanowymi elementami portu), wysokość portu do 9 mm, waga portu do 3g, membrana silikonowa o średnicy min 7mm, do prowadzenia długotrwałej chemoterapii, z możliwością pobierania krwi, podawania leków i żywienia pozajelitowego, niewykluczający wykonywania badań TK i MR, z możliwością wspomaganego podawania kontrastu do w/w badań do 325psi, z szybkością przepływu 4 ml/s; niepodłączony trwale do portu cewnik poliuretanowy 4,5 F, długość 800mm, z jednej strony zakończony bezigłowym łącznikiem Luer, z drugiej strony o zaokrąglonym, atraumatycznym zakończeniu
Akcesoria wprowadzające:
- strzykawka 10ml luer – 1 szt.
- igła Seldingera 20G x 50 mm – 1 szt.
- igła prosta G22 x 30 mm do przepłukania portu – 2 szt.
- drut prowadnik J w podajniku 0,025” x 50 cm– 1 szt.
- rozszerzacz naczynia z osłonką rozrywalną – 1 szt.
-igłą do portu z drenem oraz zaciskiem G22 x 15mm–1szt
- miska przezroczysta 150 ml – 1 szt.- zestaw do mycia
- kleszczyki proste plastikowe 20 cm – 1 szt. - zestaw do mycia
- gazik, wielkość śliwki – 5 szt. - zestaw do mycia
- rękawiczki rozmiar 7,5-8 – 1 para – zestaw do mycia
Wszystkie elementy zestawu (włącznie z portem) zapakowane  w jedno opakowanie typu papier-folia zawierające 2 etykiety samoprzylepne umożliwiające identyfikację numeru katalogowego oraz numeru serii zestawu. Zestaw do mycia zapakowany w osobne opakowanie typu papier folia, ułożony na górze zestawu. Zestaw zawiera komplet dokumentów dla pacjenta: kartę pacjenta oraz książeczkę portu w języku polskim.
</t>
    </r>
  </si>
  <si>
    <t>PRODUCENT,
Nazwa własna lub inne określenie identyfikujące wyrób w sposób jednoznaczny, np. nr katalogowy;
wielkość opakowania handlowego</t>
  </si>
  <si>
    <t>Wartość
netto
6=4x5</t>
  </si>
  <si>
    <t>Wartość
brutto (zł)
8=6+7</t>
  </si>
  <si>
    <r>
      <rPr>
        <b/>
        <sz val="9"/>
        <color rgb="FF000000"/>
        <rFont val="Tahoma"/>
        <family val="2"/>
        <charset val="238"/>
      </rPr>
      <t>Port żylny do chemioterapii wraz z zestawem obłożeniowym (dla dorosłych)</t>
    </r>
    <r>
      <rPr>
        <sz val="9"/>
        <color rgb="FF000000"/>
        <rFont val="Tahoma"/>
        <family val="2"/>
        <charset val="238"/>
      </rPr>
      <t xml:space="preserve"> zawierający:
Port żylny, jednokomorowy, kształt delty, możliwość prowadzenia długotrwałej chemioterapii, do pobierania krwi, leków i żywienia pozajelitowego, nie wykluczający wykonywania badań TK i MR do 3T, z możliwością wspomaganego podawania kontrastu do w/w badań do 325psi (przepływ 5ml/s)
Wymagany rozmiar:
mały 29x22mm (+/-5%), waga do 5g, średnica membrany min. 10 mm, wysokość 11- 11,3 mm, z cewnikiem silnikowym 6,5F, długość cewnika min. 500 mm, z oznakowaną na cewniku długością (oznakowanie co 1 cm, opis co 5 cm), o atraumatycznym, zaokrąglonym zakończeniu.
Akcesoria wprowadzające:
- plastikowy łącznik do połączenia portu z cewnikiem z zabezpieczeniem przeciwko zagięciu się cewnika - 2 szt.
- igła prosta do przepłukania portu– 1 szt.
- igła Seldingera typu V z zastawką boczną eliminującą ryzyko zatoru powietrznego 18G x 70 mm – 1 szt.
- tunelizator o tępych zakończeniach – 1 szt.
- koszulka rozrywalna z rozszerzaczem naczynia 7F wyposażona w śluzę hemostatyczną redukującą krwawienie i ryzyko zatoru powietrznego, koszulka z powłoką hydrofobową oraz wytłoczoną linią nacięcia, gładkie, nietraumatyczne przejście drut-rozszerzacz i rozszerzacz-koszulka – 1 szt.
- drut prowadnik J 0,035” 70 cm w podajniku posiadającym specjalne wyżłobienie umożliwiające wprowadzenie do igły jedną ręką, podajnik z blokadą zabezpieczającą drut przed wysunięciem z aplikatora, czytelne oznaczenia co 10 cm I – II – III - IIII umożliwiające kontrolę długości wprowadzonego drutu – 1 szt.
- strzykawka Luer Slip 20ml – 1 szt.
- strzykawka Luer Lock 10ml – 2 szt.
- strzykawka Luer Slip 10ml – 2 szt.
- igła G18, 1,20x40 mm – 1 szt.
- igła G22, 0,7x30mm – 1 szt.
</t>
    </r>
  </si>
  <si>
    <t>- imadło Mayo Hegar proste 14-15 cm – 1 szt.
- hak do ran metalowy typu Senn 16 cm – 1 szt.
- pęseta chirurgiczna  14-15 cm – 1 szt.
- kleszczyki metalowe zagięte anatomiczne 12,5cm– 2szt.
- nożyczki Metzbaum zagięte 18-19 cm – 1 szt.
- kleszczyki Birkett, wygięte - 1 szt.
- skalpel bezpieczny fig. 11 – 1 szt.
- serweta min. 75 x 75 cm, samoprzylepna – 1 szt.
- serweta min. 75 x 90 cm, samoprzylepna - 2 szt.
- serweta 149 x 180 cm _(+/- 5cm), samoprzylepna–1 szt.
- miska przezroczysta 150 ml – 1 szt.- zestaw do mycia
- kleszczyki proste plastikowe 20-24 cm – 1 szt. - zestaw do mycia
- gazik, wielkość śliwki – 5 szt. - zestaw do mycia
- rękawiczki rozmiar 7,5-8 – 1 para – zestaw do mycia
- nić wchłanialna 56 dni, monofilament, 50% początkowej siły podtrzymywania tkankowego po 6 - 7 dniach od zaimplantowania, długość 70cm, USP 3/0 z igłą odwrotnie tnącą 3/8 koła 24mm
- nić niewchłanialna, skórna, monofilament, długość 70 cm, USP 3/0 z igłą odwrotnie tnącą 3/8 koła 19mm
- kompres 7,5x7,5 cm 8 warstw – 20 szt.
- kompres 10 x 10 cm 8 warstw - 10 szt.
- opatrunek pooperacyjny paroprzepuszczalny przezroczysty 9 cm x 10-15 cm – 1 szt.
- opatrunek pooperacyjny paroprzepuszczalny przezroczysty 5x7-8cm – 1 szt.
- rękaw USG 122x13cm (sterylny żel 20g, 2 gumki do umocowania rękawa na głowicy) - 1 komplet
- rzep na sondę USG 2 x 30 cm - 2 szt.
- miska na wszystkie elementy zestawu – 1 szt.
- fartuch rozmiar XL – 2 szt.
- serweta dwuwarstwowa na stolik i zawinięcia zestawu min 100-150cm – 1szt.
Wszystkie elementy zestawu (włącznie z portem) zapakowane w jedno opakowanie typu papier-folia zawierające min. 2 etykiety samoprzylepne umożliwiające identyfikację numeru katalogowego oraz numeru serii zestawu. Zestaw do mycia zapakowany w osobne opakowanie typu papier folia, ułożony na górze zestawu. Zestaw zawiera komplet dokumentów dla pacjenta: kartę pacjenta oraz książeczkę portu w języku polskim.</t>
  </si>
  <si>
    <r>
      <rPr>
        <b/>
        <sz val="10"/>
        <rFont val="Tahoma"/>
        <family val="2"/>
        <charset val="238"/>
      </rPr>
      <t>1.</t>
    </r>
    <r>
      <rPr>
        <sz val="10"/>
        <rFont val="Tahoma"/>
        <family val="2"/>
        <charset val="238"/>
      </rPr>
      <t xml:space="preserve"> Przedmiotem zamówienia są </t>
    </r>
    <r>
      <rPr>
        <b/>
        <sz val="10"/>
        <rFont val="Tahoma"/>
        <family val="2"/>
        <charset val="238"/>
      </rPr>
      <t>sukcesywne dostawy portów żylnych do chemioterapii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>2.</t>
    </r>
    <r>
      <rPr>
        <sz val="10"/>
        <rFont val="Tahoma"/>
        <family val="2"/>
        <charset val="238"/>
      </rPr>
      <t xml:space="preserve"> Wykonawca gwarantuje, że wszystkie wyroby objęte zamówieniem dotyczącym zadania nr 6 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>Uwaga: Okres ważności wyrobów powinien wynosić minimum 24 miesiące od dnia dostawy do siedziby zamawiającego.
4.</t>
    </r>
    <r>
      <rPr>
        <sz val="1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>5.</t>
    </r>
    <r>
      <rPr>
        <sz val="10"/>
        <rFont val="Tahoma"/>
        <family val="2"/>
        <charset val="238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"/>
        <rFont val="Tahoma"/>
        <family val="2"/>
        <charset val="238"/>
      </rPr>
      <t>6.</t>
    </r>
    <r>
      <rPr>
        <sz val="10"/>
        <rFont val="Tahoma"/>
        <family val="2"/>
        <charset val="238"/>
      </rPr>
      <t xml:space="preserve"> Poszczególne dostawy wyrobów będą realizowane w terminie do </t>
    </r>
    <r>
      <rPr>
        <b/>
        <sz val="10"/>
        <rFont val="Tahoma"/>
        <family val="2"/>
        <charset val="238"/>
      </rPr>
      <t>....*</t>
    </r>
    <r>
      <rPr>
        <sz val="10"/>
        <rFont val="Tahoma"/>
        <family val="2"/>
        <charset val="238"/>
      </rPr>
      <t xml:space="preserve"> dni roboczych od daty złożenia zamówienia za pośrednictwem  poczty elektronicznej na adres e-mail: </t>
    </r>
    <r>
      <rPr>
        <b/>
        <sz val="10"/>
        <rFont val="Tahoma"/>
        <family val="2"/>
        <charset val="238"/>
      </rPr>
      <t>………………*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>7.</t>
    </r>
    <r>
      <rPr>
        <sz val="10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Tahoma"/>
        <family val="2"/>
        <charset val="238"/>
      </rPr>
      <t>8.</t>
    </r>
    <r>
      <rPr>
        <sz val="10"/>
        <rFont val="Tahoma"/>
        <family val="2"/>
        <charset val="238"/>
      </rPr>
      <t xml:space="preserve"> Wykonawca oferuje realizację niniejszego zadania zgodnie z następującą kalkulacją:
</t>
    </r>
    <r>
      <rPr>
        <b/>
        <sz val="10"/>
        <rFont val="Tahoma"/>
        <family val="2"/>
        <charset val="238"/>
      </rPr>
      <t>*wypełnia Wykonawca</t>
    </r>
  </si>
  <si>
    <t>Załącznik nr 1 do umowy nr NZ.261.43.1.2023</t>
  </si>
  <si>
    <t xml:space="preserve"> Formularz cenowo- techniczny  zadania nr  1</t>
  </si>
  <si>
    <r>
      <rPr>
        <b/>
        <sz val="9"/>
        <color rgb="FF000000"/>
        <rFont val="Tahoma"/>
        <family val="2"/>
        <charset val="238"/>
      </rPr>
      <t xml:space="preserve">
Zestaw akcesoriów do implantacji portu żylnego do chemioterapii dla dzieci</t>
    </r>
    <r>
      <rPr>
        <sz val="9"/>
        <color rgb="FF000000"/>
        <rFont val="Tahoma"/>
        <family val="2"/>
        <charset val="238"/>
      </rPr>
      <t xml:space="preserve"> w składzie:
- port naczyniowy:
kształt delty z komorą tytanową (zewnętrznie jednolita odlana bryła bez łączeń, brak kontaktu pacjenta z tytanowymi elementami portu), wysokość portu 9,7mm,  waga portu do 5g, membrana silikonowa o średnicy min 9,5mm(MAŁY), 12,2mm waga portu do 8g, membrana silikonowa o średnicy min 12,5mm (ŚREDNI)  do prowadzenia długotrwałej chemoterapii, z możliwością pobierania krwi, podawania leków i żywienia pozajelitowego, niewykluczający wykonywania badań TK i MR, z możliwością wspomaganego podawania kontrastu do w/w badań do 325psi; niepodłączony trwale do portu cewnik poliuretanowy 6,5 F lub 8,5F, długość 800mm, z jednej strony zakończony bezigłowym łącznikiem Luer, z drugiej strony o zaokrąglonym, atraumatycznym zakończeniu.
Akcesoria wprowadzające:
 - strzykawka 10ml luer – 1 szt.
 - igła Seldingera 18Gx70mm – 1 szt.
 - igła prosta G22x30 do przepłukania portu – 2 szt.
 - drut prowadnik J w podajniku 0,035” x 50 cm– 1 szt.
 - rozszerzacz naczynia z osłonką rozrywalną – 1 szt.
 - igłą do portu z drenem oraz zaciskiem G20x20mm–1szt
Wszystkie elementy zestawu (włącznie z portem) zapakowane  w jedno opakowanie umożliwiające identyfikację numeru katalogowego oraz numeru serii zestawu.  
Zestaw zawiera komplet dokumentów dla pacjenta: kartę pacjenta oraz książeczkę portu w języku polskim.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</si>
</sst>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name val="Calibri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11"/>
      <name val="Tahoma"/>
      <family val="2"/>
      <charset val="238"/>
    </font>
    <font>
      <sz val="9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4" fontId="1" fillId="0" borderId="0" xfId="0" applyNumberFormat="1" applyFont="1" applyAlignment="1">
      <alignment horizontal="center" vertical="top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3" fontId="2" fillId="0" borderId="0" xfId="0" applyNumberFormat="1" applyFont="1">
      <alignment vertical="center"/>
    </xf>
    <xf numFmtId="0" fontId="3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3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top" wrapText="1"/>
    </xf>
    <xf numFmtId="43" fontId="1" fillId="0" borderId="2" xfId="0" applyNumberFormat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43" fontId="4" fillId="0" borderId="7" xfId="0" applyNumberFormat="1" applyFont="1" applyBorder="1" applyAlignment="1">
      <alignment vertical="center" wrapText="1"/>
    </xf>
    <xf numFmtId="43" fontId="4" fillId="0" borderId="7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top" wrapText="1"/>
    </xf>
    <xf numFmtId="9" fontId="4" fillId="2" borderId="7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43" fontId="4" fillId="0" borderId="8" xfId="0" applyNumberFormat="1" applyFont="1" applyBorder="1" applyAlignment="1">
      <alignment horizontal="center" vertical="center" wrapText="1"/>
    </xf>
    <xf numFmtId="43" fontId="4" fillId="0" borderId="9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left" vertical="top" wrapText="1"/>
    </xf>
    <xf numFmtId="49" fontId="8" fillId="0" borderId="10" xfId="0" applyNumberFormat="1" applyFont="1" applyBorder="1" applyAlignment="1">
      <alignment horizontal="left" vertical="top" wrapText="1"/>
    </xf>
    <xf numFmtId="9" fontId="4" fillId="2" borderId="8" xfId="0" applyNumberFormat="1" applyFont="1" applyFill="1" applyBorder="1" applyAlignment="1">
      <alignment horizontal="center" vertical="center" wrapText="1"/>
    </xf>
    <xf numFmtId="9" fontId="4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U19"/>
  <sheetViews>
    <sheetView tabSelected="1" view="pageBreakPreview" topLeftCell="A10" zoomScale="82" zoomScaleNormal="85" zoomScaleSheetLayoutView="82" workbookViewId="0">
      <selection activeCell="B4" sqref="B4:J5"/>
    </sheetView>
  </sheetViews>
  <sheetFormatPr defaultColWidth="6.140625" defaultRowHeight="12.75" x14ac:dyDescent="0.2"/>
  <cols>
    <col min="1" max="1" width="3.5703125" style="11" customWidth="1"/>
    <col min="2" max="2" width="56.42578125" style="4" customWidth="1"/>
    <col min="3" max="3" width="4.5703125" style="5" bestFit="1" customWidth="1"/>
    <col min="4" max="4" width="5.28515625" style="5" bestFit="1" customWidth="1"/>
    <col min="5" max="5" width="11" style="6" bestFit="1" customWidth="1"/>
    <col min="6" max="6" width="13" style="7" bestFit="1" customWidth="1"/>
    <col min="7" max="7" width="7.7109375" style="8" bestFit="1" customWidth="1"/>
    <col min="8" max="8" width="13.42578125" style="9" bestFit="1" customWidth="1"/>
    <col min="9" max="9" width="11" style="7" bestFit="1" customWidth="1"/>
    <col min="10" max="10" width="17" style="10" customWidth="1"/>
    <col min="11" max="239" width="6.140625" style="10"/>
    <col min="240" max="998" width="6.140625" style="12"/>
    <col min="999" max="1010" width="6.140625" style="13"/>
    <col min="1011" max="1024" width="7.7109375" style="13" customWidth="1"/>
    <col min="1025" max="16384" width="6.140625" style="13"/>
  </cols>
  <sheetData>
    <row r="1" spans="1:1009" ht="14.25" x14ac:dyDescent="0.2">
      <c r="A1" s="61" t="s">
        <v>9</v>
      </c>
      <c r="B1" s="61"/>
      <c r="C1" s="61"/>
      <c r="D1" s="61"/>
      <c r="E1" s="61"/>
      <c r="F1" s="61"/>
      <c r="G1" s="61"/>
      <c r="H1" s="61"/>
      <c r="I1" s="61"/>
      <c r="J1" s="61"/>
    </row>
    <row r="2" spans="1:1009" ht="14.25" x14ac:dyDescent="0.2">
      <c r="A2" s="61" t="s">
        <v>19</v>
      </c>
      <c r="B2" s="61"/>
      <c r="C2" s="61"/>
      <c r="D2" s="61"/>
      <c r="E2" s="61"/>
      <c r="F2" s="61"/>
      <c r="G2" s="61"/>
      <c r="H2" s="61"/>
      <c r="I2" s="61"/>
      <c r="J2" s="61"/>
    </row>
    <row r="3" spans="1:1009" ht="14.25" x14ac:dyDescent="0.2">
      <c r="A3" s="62" t="s">
        <v>20</v>
      </c>
      <c r="B3" s="62"/>
      <c r="C3" s="62"/>
      <c r="D3" s="62"/>
      <c r="E3" s="62"/>
      <c r="F3" s="62"/>
      <c r="G3" s="62"/>
      <c r="H3" s="62"/>
      <c r="I3" s="62"/>
      <c r="J3" s="62"/>
    </row>
    <row r="4" spans="1:1009" s="12" customFormat="1" ht="340.5" customHeight="1" x14ac:dyDescent="0.25">
      <c r="A4" s="11"/>
      <c r="B4" s="60" t="s">
        <v>18</v>
      </c>
      <c r="C4" s="60"/>
      <c r="D4" s="60"/>
      <c r="E4" s="60"/>
      <c r="F4" s="60"/>
      <c r="G4" s="60"/>
      <c r="H4" s="60"/>
      <c r="I4" s="60"/>
      <c r="J4" s="60"/>
    </row>
    <row r="5" spans="1:1009" s="12" customFormat="1" ht="12.75" customHeight="1" x14ac:dyDescent="0.25">
      <c r="A5" s="11"/>
      <c r="B5" s="60"/>
      <c r="C5" s="60"/>
      <c r="D5" s="60"/>
      <c r="E5" s="60"/>
      <c r="F5" s="60"/>
      <c r="G5" s="60"/>
      <c r="H5" s="60"/>
      <c r="I5" s="60"/>
      <c r="J5" s="60"/>
    </row>
    <row r="6" spans="1:1009" s="19" customFormat="1" ht="123.75" x14ac:dyDescent="0.25">
      <c r="A6" s="17" t="s">
        <v>0</v>
      </c>
      <c r="B6" s="17" t="s">
        <v>1</v>
      </c>
      <c r="C6" s="18" t="s">
        <v>7</v>
      </c>
      <c r="D6" s="18" t="s">
        <v>2</v>
      </c>
      <c r="E6" s="18" t="s">
        <v>10</v>
      </c>
      <c r="F6" s="18" t="s">
        <v>14</v>
      </c>
      <c r="G6" s="18" t="s">
        <v>3</v>
      </c>
      <c r="H6" s="18" t="s">
        <v>15</v>
      </c>
      <c r="I6" s="18" t="s">
        <v>4</v>
      </c>
      <c r="J6" s="18" t="s">
        <v>13</v>
      </c>
      <c r="ALK6" s="20"/>
      <c r="ALL6" s="20"/>
      <c r="ALM6" s="20"/>
      <c r="ALN6" s="20"/>
      <c r="ALO6" s="20"/>
      <c r="ALP6" s="20"/>
      <c r="ALQ6" s="20"/>
      <c r="ALR6" s="20"/>
      <c r="ALS6" s="20"/>
      <c r="ALT6" s="20"/>
      <c r="ALU6" s="20"/>
    </row>
    <row r="7" spans="1:1009" x14ac:dyDescent="0.25">
      <c r="A7" s="1">
        <v>1</v>
      </c>
      <c r="B7" s="2">
        <v>2</v>
      </c>
      <c r="C7" s="44">
        <v>3</v>
      </c>
      <c r="D7" s="44">
        <v>4</v>
      </c>
      <c r="E7" s="42">
        <v>5</v>
      </c>
      <c r="F7" s="37">
        <v>6</v>
      </c>
      <c r="G7" s="40">
        <v>7</v>
      </c>
      <c r="H7" s="37">
        <v>8</v>
      </c>
      <c r="I7" s="37">
        <v>9</v>
      </c>
      <c r="J7" s="2">
        <v>10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</row>
    <row r="8" spans="1:1009" ht="409.5" customHeight="1" x14ac:dyDescent="0.25">
      <c r="A8" s="70">
        <v>1</v>
      </c>
      <c r="B8" s="45" t="s">
        <v>16</v>
      </c>
      <c r="C8" s="31" t="s">
        <v>8</v>
      </c>
      <c r="D8" s="46">
        <v>400</v>
      </c>
      <c r="E8" s="43"/>
      <c r="F8" s="39">
        <f t="shared" ref="F8:F13" si="0">ROUND(D8*E8,2)</f>
        <v>0</v>
      </c>
      <c r="G8" s="41"/>
      <c r="H8" s="39">
        <f t="shared" ref="H8:H13" si="1">ROUND(F8+F8*G8,2)</f>
        <v>0</v>
      </c>
      <c r="I8" s="38">
        <f t="shared" ref="I8:I13" si="2">ROUND(H8/D8,2)</f>
        <v>0</v>
      </c>
      <c r="J8" s="49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</row>
    <row r="9" spans="1:1009" ht="409.5" customHeight="1" x14ac:dyDescent="0.25">
      <c r="A9" s="71"/>
      <c r="B9" s="56" t="s">
        <v>17</v>
      </c>
      <c r="C9" s="73"/>
      <c r="D9" s="52"/>
      <c r="E9" s="54"/>
      <c r="F9" s="47"/>
      <c r="G9" s="58"/>
      <c r="H9" s="47"/>
      <c r="I9" s="47"/>
      <c r="J9" s="50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</row>
    <row r="10" spans="1:1009" ht="46.5" customHeight="1" x14ac:dyDescent="0.25">
      <c r="A10" s="72"/>
      <c r="B10" s="57"/>
      <c r="C10" s="74"/>
      <c r="D10" s="53"/>
      <c r="E10" s="55"/>
      <c r="F10" s="48"/>
      <c r="G10" s="59"/>
      <c r="H10" s="48"/>
      <c r="I10" s="48"/>
      <c r="J10" s="51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</row>
    <row r="11" spans="1:1009" ht="409.5" customHeight="1" x14ac:dyDescent="0.25">
      <c r="A11" s="64">
        <f>A8+1</f>
        <v>2</v>
      </c>
      <c r="B11" s="63" t="s">
        <v>11</v>
      </c>
      <c r="C11" s="64" t="s">
        <v>8</v>
      </c>
      <c r="D11" s="65">
        <v>75</v>
      </c>
      <c r="E11" s="66"/>
      <c r="F11" s="67">
        <f t="shared" si="0"/>
        <v>0</v>
      </c>
      <c r="G11" s="68"/>
      <c r="H11" s="67">
        <f t="shared" si="1"/>
        <v>0</v>
      </c>
      <c r="I11" s="67">
        <f t="shared" si="2"/>
        <v>0</v>
      </c>
      <c r="J11" s="69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</row>
    <row r="12" spans="1:1009" ht="75.75" customHeight="1" x14ac:dyDescent="0.25">
      <c r="A12" s="64"/>
      <c r="B12" s="63"/>
      <c r="C12" s="64"/>
      <c r="D12" s="65"/>
      <c r="E12" s="66"/>
      <c r="F12" s="67"/>
      <c r="G12" s="68"/>
      <c r="H12" s="67"/>
      <c r="I12" s="67"/>
      <c r="J12" s="69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</row>
    <row r="13" spans="1:1009" ht="371.25" x14ac:dyDescent="0.25">
      <c r="A13" s="21">
        <f>A11+1</f>
        <v>3</v>
      </c>
      <c r="B13" s="30" t="s">
        <v>12</v>
      </c>
      <c r="C13" s="21" t="s">
        <v>8</v>
      </c>
      <c r="D13" s="28">
        <v>1</v>
      </c>
      <c r="E13" s="24"/>
      <c r="F13" s="36">
        <f t="shared" si="0"/>
        <v>0</v>
      </c>
      <c r="G13" s="23"/>
      <c r="H13" s="36">
        <f t="shared" si="1"/>
        <v>0</v>
      </c>
      <c r="I13" s="36">
        <f t="shared" si="2"/>
        <v>0</v>
      </c>
      <c r="J13" s="26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</row>
    <row r="14" spans="1:1009" s="12" customFormat="1" ht="326.25" x14ac:dyDescent="0.25">
      <c r="A14" s="21">
        <f t="shared" ref="A14" si="3">A13+1</f>
        <v>4</v>
      </c>
      <c r="B14" s="27" t="s">
        <v>21</v>
      </c>
      <c r="C14" s="21" t="s">
        <v>8</v>
      </c>
      <c r="D14" s="29">
        <v>4</v>
      </c>
      <c r="E14" s="24"/>
      <c r="F14" s="36">
        <f>ROUND(D14*E14,2)</f>
        <v>0</v>
      </c>
      <c r="G14" s="23"/>
      <c r="H14" s="36">
        <f>ROUND(F14+F14*G14,2)</f>
        <v>0</v>
      </c>
      <c r="I14" s="36">
        <f>ROUND(H14/D14,2)</f>
        <v>0</v>
      </c>
      <c r="J14" s="22"/>
    </row>
    <row r="15" spans="1:1009" ht="25.5" x14ac:dyDescent="0.2">
      <c r="B15" s="13"/>
      <c r="C15" s="13"/>
      <c r="D15" s="13"/>
      <c r="E15" s="32" t="s">
        <v>5</v>
      </c>
      <c r="F15" s="33">
        <f>SUM(F8:F14)</f>
        <v>0</v>
      </c>
      <c r="G15" s="34" t="s">
        <v>6</v>
      </c>
      <c r="H15" s="35">
        <f>SUM(H8:H14)</f>
        <v>0</v>
      </c>
      <c r="I15" s="25"/>
      <c r="IE15" s="12"/>
      <c r="ALJ15" s="13"/>
    </row>
    <row r="16" spans="1:1009" ht="30.75" customHeight="1" x14ac:dyDescent="0.2">
      <c r="B16" s="13"/>
      <c r="C16" s="13"/>
      <c r="D16" s="13"/>
      <c r="E16" s="15"/>
      <c r="F16" s="15"/>
      <c r="G16" s="14"/>
      <c r="H16" s="16"/>
      <c r="I16" s="13"/>
      <c r="IE16" s="12"/>
      <c r="ALJ16" s="13"/>
    </row>
    <row r="17" spans="2:998" ht="30.75" customHeight="1" x14ac:dyDescent="0.2">
      <c r="B17" s="13"/>
      <c r="C17" s="13"/>
      <c r="D17" s="13"/>
      <c r="E17" s="15"/>
      <c r="F17" s="15"/>
      <c r="G17" s="14"/>
      <c r="H17" s="16"/>
      <c r="I17" s="13"/>
      <c r="IE17" s="12"/>
      <c r="ALJ17" s="13"/>
    </row>
    <row r="18" spans="2:998" ht="30.75" customHeight="1" x14ac:dyDescent="0.2">
      <c r="B18" s="13"/>
      <c r="C18" s="13"/>
      <c r="D18" s="13"/>
      <c r="E18" s="15"/>
      <c r="F18" s="15"/>
      <c r="G18" s="14"/>
      <c r="H18" s="16"/>
      <c r="I18" s="13"/>
      <c r="IE18" s="12"/>
      <c r="ALJ18" s="13"/>
    </row>
    <row r="19" spans="2:998" ht="30.75" customHeight="1" x14ac:dyDescent="0.2">
      <c r="B19" s="13"/>
      <c r="C19" s="13"/>
      <c r="D19" s="13"/>
      <c r="E19" s="15"/>
      <c r="F19" s="15"/>
      <c r="G19" s="14"/>
      <c r="H19" s="16"/>
      <c r="I19" s="13"/>
      <c r="IE19" s="12"/>
      <c r="ALJ19" s="13"/>
    </row>
  </sheetData>
  <mergeCells count="24">
    <mergeCell ref="B4:J5"/>
    <mergeCell ref="A1:J1"/>
    <mergeCell ref="A2:J2"/>
    <mergeCell ref="A3:J3"/>
    <mergeCell ref="B11:B12"/>
    <mergeCell ref="A11:A12"/>
    <mergeCell ref="C11:C12"/>
    <mergeCell ref="D11:D12"/>
    <mergeCell ref="E11:E12"/>
    <mergeCell ref="F11:F12"/>
    <mergeCell ref="G11:G12"/>
    <mergeCell ref="H11:H12"/>
    <mergeCell ref="I11:I12"/>
    <mergeCell ref="J11:J12"/>
    <mergeCell ref="A8:A10"/>
    <mergeCell ref="C9:C10"/>
    <mergeCell ref="I9:I10"/>
    <mergeCell ref="J8:J10"/>
    <mergeCell ref="D9:D10"/>
    <mergeCell ref="E9:E10"/>
    <mergeCell ref="B9:B10"/>
    <mergeCell ref="F9:F10"/>
    <mergeCell ref="H9:H10"/>
    <mergeCell ref="G9:G10"/>
  </mergeCells>
  <printOptions horizontalCentered="1"/>
  <pageMargins left="0.23622047244094491" right="0.23622047244094491" top="0.55118110236220474" bottom="0.15748031496062992" header="0" footer="0"/>
  <pageSetup paperSize="9" fitToHeight="0" orientation="landscape" r:id="rId1"/>
  <rowBreaks count="2" manualBreakCount="2">
    <brk id="5" max="9" man="1"/>
    <brk id="1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Zad.1</vt:lpstr>
      <vt:lpstr>Zad.1!Obszar_wydruku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59</cp:revision>
  <cp:lastPrinted>2023-09-14T09:27:29Z</cp:lastPrinted>
  <dcterms:created xsi:type="dcterms:W3CDTF">2019-02-04T11:59:38Z</dcterms:created>
  <dcterms:modified xsi:type="dcterms:W3CDTF">2023-09-19T07:28:02Z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