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8960" windowHeight="11640"/>
  </bookViews>
  <sheets>
    <sheet name="arkusz 1" sheetId="1" r:id="rId1"/>
  </sheets>
  <calcPr calcId="124519"/>
</workbook>
</file>

<file path=xl/calcChain.xml><?xml version="1.0" encoding="utf-8"?>
<calcChain xmlns="http://schemas.openxmlformats.org/spreadsheetml/2006/main">
  <c r="E8" i="1"/>
  <c r="E7"/>
  <c r="E6"/>
  <c r="E3"/>
  <c r="G33"/>
  <c r="G8"/>
  <c r="E26"/>
  <c r="G26" s="1"/>
  <c r="E25"/>
  <c r="E24"/>
  <c r="G24" s="1"/>
  <c r="E23"/>
  <c r="G23" s="1"/>
  <c r="E22"/>
  <c r="G22"/>
  <c r="I22" s="1"/>
  <c r="J22" s="1"/>
  <c r="E21"/>
  <c r="G21"/>
  <c r="E20"/>
  <c r="G20" s="1"/>
  <c r="G7"/>
  <c r="I7" s="1"/>
  <c r="G34"/>
  <c r="I34"/>
  <c r="G25"/>
  <c r="J25"/>
  <c r="G3"/>
  <c r="E9"/>
  <c r="G15"/>
  <c r="J15" s="1"/>
  <c r="I15"/>
  <c r="G5"/>
  <c r="I5" s="1"/>
  <c r="J5" s="1"/>
  <c r="G6"/>
  <c r="I6"/>
  <c r="G9"/>
  <c r="I9"/>
  <c r="G10"/>
  <c r="J10" s="1"/>
  <c r="I10"/>
  <c r="G12"/>
  <c r="G13"/>
  <c r="I13" s="1"/>
  <c r="E13"/>
  <c r="G4"/>
  <c r="I4" s="1"/>
  <c r="E12"/>
  <c r="E10"/>
  <c r="E5"/>
  <c r="E4"/>
  <c r="I3"/>
  <c r="I25"/>
  <c r="G35"/>
  <c r="I35" s="1"/>
  <c r="I33"/>
  <c r="J33" s="1"/>
  <c r="J35" s="1"/>
  <c r="J9"/>
  <c r="I21"/>
  <c r="J21"/>
  <c r="J3"/>
  <c r="J34"/>
  <c r="I24" l="1"/>
  <c r="J24" s="1"/>
  <c r="I26"/>
  <c r="J26"/>
  <c r="J6"/>
  <c r="I23"/>
  <c r="J23" s="1"/>
  <c r="I20"/>
  <c r="J20" s="1"/>
  <c r="G27"/>
  <c r="I27" s="1"/>
  <c r="J13"/>
  <c r="G16"/>
  <c r="I12"/>
  <c r="J12" s="1"/>
  <c r="I8"/>
  <c r="J7"/>
  <c r="J4"/>
  <c r="I16" l="1"/>
  <c r="B37"/>
  <c r="J27"/>
  <c r="J8"/>
  <c r="J16" s="1"/>
  <c r="C37" l="1"/>
</calcChain>
</file>

<file path=xl/sharedStrings.xml><?xml version="1.0" encoding="utf-8"?>
<sst xmlns="http://schemas.openxmlformats.org/spreadsheetml/2006/main" count="93" uniqueCount="61">
  <si>
    <t>wielkość butli</t>
  </si>
  <si>
    <t>jm</t>
  </si>
  <si>
    <t>wartość netto</t>
  </si>
  <si>
    <t>stawka VAT</t>
  </si>
  <si>
    <t>wartość brutto</t>
  </si>
  <si>
    <t>tlen medyczny</t>
  </si>
  <si>
    <t>40l</t>
  </si>
  <si>
    <t>m3</t>
  </si>
  <si>
    <t>10l</t>
  </si>
  <si>
    <t>kg</t>
  </si>
  <si>
    <t>podtlenek azotu</t>
  </si>
  <si>
    <t>ciekły azot</t>
  </si>
  <si>
    <t>ilość</t>
  </si>
  <si>
    <t>stawka b/d</t>
  </si>
  <si>
    <t>butla/doba</t>
  </si>
  <si>
    <t>Obsługa butli SP ZOZ Nr 1</t>
  </si>
  <si>
    <t>cena jednostkowa</t>
  </si>
  <si>
    <t>szt.</t>
  </si>
  <si>
    <t>netto</t>
  </si>
  <si>
    <t>brutto</t>
  </si>
  <si>
    <t>10l/7,5kg</t>
  </si>
  <si>
    <t>10l/7kg</t>
  </si>
  <si>
    <t>UWAGA:</t>
  </si>
  <si>
    <t>tlen medyczny butle z zaworem zintegrowanym*</t>
  </si>
  <si>
    <t>* Butla aluminiowa  z zaworem zintegrowanym tzn. wmontowanym na stałe (zintegrowanym z butlą) modułem, wyposażonym w reduktor ciśnienia, manometr wskazujący ciśnienie tlenu w butli, przepływomierz o zakresie pracy  minimum 0,5l - 10 l/min, wyjście do podłączenia maski tlenowej lub kaniuli donosowej oraz system szybkiego łączenia (Quick Connector) umożliwiający  podłączenie urządzeń przenośnych wymagających dostarczenia tlenu medycznego – np. respiratora transportowego</t>
  </si>
  <si>
    <t>2l</t>
  </si>
  <si>
    <t>Czynsz butle/osprzęt</t>
  </si>
  <si>
    <t xml:space="preserve">mieszanina tlenu medycznego i podtlenku azotu medycznego 50%/50% </t>
  </si>
  <si>
    <t xml:space="preserve">10l </t>
  </si>
  <si>
    <t>zawór dozujący do mieszaniny</t>
  </si>
  <si>
    <t>doba</t>
  </si>
  <si>
    <t xml:space="preserve">stojak do butli </t>
  </si>
  <si>
    <t>8/28kg</t>
  </si>
  <si>
    <t>cena jednostkowa netto butla/szt.</t>
  </si>
  <si>
    <t>kwota VAT</t>
  </si>
  <si>
    <t xml:space="preserve">50l </t>
  </si>
  <si>
    <t>Gazy</t>
  </si>
  <si>
    <t>cena jednostkowa 1 kg</t>
  </si>
  <si>
    <t>Materiały dodatkowe, obsługa i napełnianie butli własnych SP ZOZ Nr 1 w Bełżycach</t>
  </si>
  <si>
    <t>5l</t>
  </si>
  <si>
    <t>3l</t>
  </si>
  <si>
    <t>zapotrzebowanie 1,5 roku butle/szt.</t>
  </si>
  <si>
    <t>zapotrzebowanie 1,5 roku m3/kg</t>
  </si>
  <si>
    <t>ilość 1,5 roku b/d</t>
  </si>
  <si>
    <t>ilość 1,5 roku</t>
  </si>
  <si>
    <t>Wartość ogółem ( 1,5 roku )</t>
  </si>
  <si>
    <t>dwutlenek węgla medyczny</t>
  </si>
  <si>
    <t>dwutlenek węgla do zastosowań medycznych</t>
  </si>
  <si>
    <t xml:space="preserve">Zawór wydechowy - ustniki do mieszaniny tlenu medycznego i podtlenku azotu 50%/50% </t>
  </si>
  <si>
    <t>Załącznik 1 - OPIS PRZEDMIOTU ZAMÓWIENIA DO SWZ</t>
  </si>
  <si>
    <t>tlen medyczny (1,6 m3)</t>
  </si>
  <si>
    <r>
      <t>tlen medyczny (6,4 m</t>
    </r>
    <r>
      <rPr>
        <vertAlign val="superscript"/>
        <sz val="11"/>
        <rFont val="Czcionka tekstu podstawowego"/>
        <charset val="238"/>
      </rPr>
      <t>3</t>
    </r>
    <r>
      <rPr>
        <sz val="11"/>
        <rFont val="Czcionka tekstu podstawowego"/>
        <family val="2"/>
        <charset val="238"/>
      </rPr>
      <t>)</t>
    </r>
  </si>
  <si>
    <r>
      <t>tlen medyczny 200 Bar (8 m</t>
    </r>
    <r>
      <rPr>
        <vertAlign val="superscript"/>
        <sz val="11"/>
        <rFont val="Czcionka tekstu podstawowego"/>
        <charset val="238"/>
      </rPr>
      <t>3</t>
    </r>
    <r>
      <rPr>
        <sz val="11"/>
        <rFont val="Czcionka tekstu podstawowego"/>
        <family val="2"/>
        <charset val="238"/>
      </rPr>
      <t>)</t>
    </r>
  </si>
  <si>
    <r>
      <t>tlen medyczny 2 l 200 Bar ( 0,43 m</t>
    </r>
    <r>
      <rPr>
        <vertAlign val="superscript"/>
        <sz val="11"/>
        <rFont val="Czcionka tekstu podstawowego"/>
        <charset val="238"/>
      </rPr>
      <t>3</t>
    </r>
    <r>
      <rPr>
        <sz val="11"/>
        <rFont val="Czcionka tekstu podstawowego"/>
        <family val="2"/>
        <charset val="238"/>
      </rPr>
      <t>)</t>
    </r>
  </si>
  <si>
    <r>
      <t>mieszanina tlenu medycznego i podtlenku azotu medycznego 50%/50%  ( 2,8 m</t>
    </r>
    <r>
      <rPr>
        <vertAlign val="superscript"/>
        <sz val="11"/>
        <rFont val="Czcionka tekstu podstawowego"/>
        <charset val="238"/>
      </rPr>
      <t>3</t>
    </r>
    <r>
      <rPr>
        <sz val="11"/>
        <rFont val="Czcionka tekstu podstawowego"/>
        <family val="2"/>
        <charset val="238"/>
      </rPr>
      <t>)</t>
    </r>
  </si>
  <si>
    <r>
      <t>tlen medyczny 5 ( 0,8 m</t>
    </r>
    <r>
      <rPr>
        <vertAlign val="superscript"/>
        <sz val="11"/>
        <rFont val="Czcionka tekstu podstawowego"/>
        <charset val="238"/>
      </rPr>
      <t>3</t>
    </r>
    <r>
      <rPr>
        <sz val="11"/>
        <rFont val="Czcionka tekstu podstawowego"/>
        <family val="2"/>
        <charset val="238"/>
      </rPr>
      <t>)</t>
    </r>
  </si>
  <si>
    <r>
      <t>tlen medyczny (0,3 m</t>
    </r>
    <r>
      <rPr>
        <vertAlign val="superscript"/>
        <sz val="11"/>
        <rFont val="Czcionka tekstu podstawowego"/>
        <charset val="238"/>
      </rPr>
      <t>3</t>
    </r>
    <r>
      <rPr>
        <sz val="11"/>
        <rFont val="Czcionka tekstu podstawowego"/>
        <family val="2"/>
        <charset val="238"/>
      </rPr>
      <t>)</t>
    </r>
  </si>
  <si>
    <r>
      <t>tlen medyczny ( 0,5 m</t>
    </r>
    <r>
      <rPr>
        <vertAlign val="superscript"/>
        <sz val="11"/>
        <rFont val="Czcionka tekstu podstawowego"/>
        <charset val="238"/>
      </rPr>
      <t>3</t>
    </r>
    <r>
      <rPr>
        <sz val="11"/>
        <rFont val="Czcionka tekstu podstawowego"/>
        <family val="2"/>
        <charset val="238"/>
      </rPr>
      <t>)</t>
    </r>
  </si>
  <si>
    <t>40l/50</t>
  </si>
  <si>
    <t>Napełnienie butli</t>
  </si>
  <si>
    <t>Wartość dostaw wkalkulowana w cenę gazów. Transport samochodem o masie całkowitej do 3,5 tony min 2 razy w miesiącu loco magazyn SP ZOZ Nr 1 ul. Lubelska 90 , 24-200 Bełżyce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</si>
</sst>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ambria"/>
      <family val="1"/>
      <charset val="238"/>
      <scheme val="major"/>
    </font>
    <font>
      <vertAlign val="superscript"/>
      <sz val="1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0" fillId="0" borderId="1" xfId="0" applyNumberForma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9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9" fontId="2" fillId="0" borderId="1" xfId="0" applyNumberFormat="1" applyFont="1" applyBorder="1"/>
    <xf numFmtId="0" fontId="2" fillId="0" borderId="3" xfId="0" applyFont="1" applyFill="1" applyBorder="1"/>
    <xf numFmtId="0" fontId="2" fillId="0" borderId="0" xfId="0" applyFont="1" applyBorder="1"/>
    <xf numFmtId="4" fontId="2" fillId="0" borderId="4" xfId="0" applyNumberFormat="1" applyFont="1" applyFill="1" applyBorder="1"/>
    <xf numFmtId="0" fontId="2" fillId="0" borderId="4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25"/>
  <cols>
    <col min="1" max="1" width="40.125" customWidth="1"/>
    <col min="2" max="2" width="12.125" customWidth="1"/>
    <col min="3" max="3" width="13" customWidth="1"/>
    <col min="4" max="4" width="15.375" customWidth="1"/>
    <col min="5" max="5" width="14.625" customWidth="1"/>
    <col min="6" max="6" width="11.25" style="3" customWidth="1"/>
    <col min="7" max="7" width="12" style="3" customWidth="1"/>
    <col min="10" max="10" width="13.25" style="3" customWidth="1"/>
    <col min="11" max="11" width="13.25" customWidth="1"/>
    <col min="12" max="12" width="11.375" bestFit="1" customWidth="1"/>
  </cols>
  <sheetData>
    <row r="1" spans="1:12">
      <c r="A1" s="33" t="s">
        <v>49</v>
      </c>
    </row>
    <row r="2" spans="1:12" s="2" customFormat="1" ht="57">
      <c r="A2" s="1" t="s">
        <v>36</v>
      </c>
      <c r="B2" s="1" t="s">
        <v>0</v>
      </c>
      <c r="C2" s="28" t="s">
        <v>1</v>
      </c>
      <c r="D2" s="1" t="s">
        <v>41</v>
      </c>
      <c r="E2" s="1" t="s">
        <v>42</v>
      </c>
      <c r="F2" s="4" t="s">
        <v>33</v>
      </c>
      <c r="G2" s="4" t="s">
        <v>2</v>
      </c>
      <c r="H2" s="1" t="s">
        <v>3</v>
      </c>
      <c r="I2" s="1" t="s">
        <v>34</v>
      </c>
      <c r="J2" s="4" t="s">
        <v>4</v>
      </c>
    </row>
    <row r="3" spans="1:12" s="2" customFormat="1" ht="16.5">
      <c r="A3" s="5" t="s">
        <v>52</v>
      </c>
      <c r="B3" s="28" t="s">
        <v>35</v>
      </c>
      <c r="C3" s="6" t="s">
        <v>7</v>
      </c>
      <c r="D3" s="28">
        <v>360</v>
      </c>
      <c r="E3" s="28">
        <f>D3*8</f>
        <v>2880</v>
      </c>
      <c r="F3" s="31"/>
      <c r="G3" s="7">
        <f>D3*F3</f>
        <v>0</v>
      </c>
      <c r="H3" s="8">
        <v>0.08</v>
      </c>
      <c r="I3" s="27">
        <f t="shared" ref="I3:I13" si="0">G3*H3</f>
        <v>0</v>
      </c>
      <c r="J3" s="7">
        <f t="shared" ref="J3:J13" si="1">G3+I3</f>
        <v>0</v>
      </c>
    </row>
    <row r="4" spans="1:12" ht="17.25">
      <c r="A4" s="5" t="s">
        <v>51</v>
      </c>
      <c r="B4" s="6" t="s">
        <v>6</v>
      </c>
      <c r="C4" s="6" t="s">
        <v>7</v>
      </c>
      <c r="D4" s="6">
        <v>1350</v>
      </c>
      <c r="E4" s="6">
        <f>D4*6.4</f>
        <v>8640</v>
      </c>
      <c r="F4" s="32"/>
      <c r="G4" s="7">
        <f>D4*F4</f>
        <v>0</v>
      </c>
      <c r="H4" s="8">
        <v>0.08</v>
      </c>
      <c r="I4" s="27">
        <f t="shared" si="0"/>
        <v>0</v>
      </c>
      <c r="J4" s="7">
        <f t="shared" si="1"/>
        <v>0</v>
      </c>
      <c r="L4" s="2"/>
    </row>
    <row r="5" spans="1:12" ht="15">
      <c r="A5" s="5" t="s">
        <v>50</v>
      </c>
      <c r="B5" s="6" t="s">
        <v>8</v>
      </c>
      <c r="C5" s="6" t="s">
        <v>7</v>
      </c>
      <c r="D5" s="6">
        <v>56</v>
      </c>
      <c r="E5" s="6">
        <f>D5*1.6</f>
        <v>89.600000000000009</v>
      </c>
      <c r="F5" s="32"/>
      <c r="G5" s="7">
        <f t="shared" ref="G5:G13" si="2">D5*F5</f>
        <v>0</v>
      </c>
      <c r="H5" s="8">
        <v>0.08</v>
      </c>
      <c r="I5" s="27">
        <f t="shared" si="0"/>
        <v>0</v>
      </c>
      <c r="J5" s="7">
        <f t="shared" si="1"/>
        <v>0</v>
      </c>
      <c r="L5" s="2"/>
    </row>
    <row r="6" spans="1:12" ht="17.25">
      <c r="A6" s="5" t="s">
        <v>56</v>
      </c>
      <c r="B6" s="6" t="s">
        <v>25</v>
      </c>
      <c r="C6" s="6" t="s">
        <v>7</v>
      </c>
      <c r="D6" s="6">
        <v>24</v>
      </c>
      <c r="E6" s="6">
        <f>D6*0.3</f>
        <v>7.1999999999999993</v>
      </c>
      <c r="F6" s="32"/>
      <c r="G6" s="7">
        <f t="shared" si="2"/>
        <v>0</v>
      </c>
      <c r="H6" s="8">
        <v>0.08</v>
      </c>
      <c r="I6" s="27">
        <f t="shared" si="0"/>
        <v>0</v>
      </c>
      <c r="J6" s="7">
        <f t="shared" si="1"/>
        <v>0</v>
      </c>
      <c r="L6" s="2"/>
    </row>
    <row r="7" spans="1:12" ht="17.25">
      <c r="A7" s="5" t="s">
        <v>57</v>
      </c>
      <c r="B7" s="6" t="s">
        <v>40</v>
      </c>
      <c r="C7" s="6" t="s">
        <v>7</v>
      </c>
      <c r="D7" s="6">
        <v>40</v>
      </c>
      <c r="E7" s="6">
        <f>D7*0.5</f>
        <v>20</v>
      </c>
      <c r="F7" s="32"/>
      <c r="G7" s="7">
        <f>D7*F7</f>
        <v>0</v>
      </c>
      <c r="H7" s="8">
        <v>0.08</v>
      </c>
      <c r="I7" s="27">
        <f>G7*H7</f>
        <v>0</v>
      </c>
      <c r="J7" s="7">
        <f>G7+I7</f>
        <v>0</v>
      </c>
      <c r="L7" s="2"/>
    </row>
    <row r="8" spans="1:12" ht="17.25">
      <c r="A8" s="5" t="s">
        <v>55</v>
      </c>
      <c r="B8" s="6" t="s">
        <v>39</v>
      </c>
      <c r="C8" s="6" t="s">
        <v>7</v>
      </c>
      <c r="D8" s="6">
        <v>6</v>
      </c>
      <c r="E8" s="6">
        <f>D8*0.8</f>
        <v>4.8000000000000007</v>
      </c>
      <c r="F8" s="32"/>
      <c r="G8" s="7">
        <f>D8*F8</f>
        <v>0</v>
      </c>
      <c r="H8" s="8">
        <v>0.08</v>
      </c>
      <c r="I8" s="27">
        <f>G8*H8</f>
        <v>0</v>
      </c>
      <c r="J8" s="7">
        <f>G8+I8</f>
        <v>0</v>
      </c>
      <c r="L8" s="2"/>
    </row>
    <row r="9" spans="1:12" ht="17.25">
      <c r="A9" s="5" t="s">
        <v>53</v>
      </c>
      <c r="B9" s="6" t="s">
        <v>25</v>
      </c>
      <c r="C9" s="6" t="s">
        <v>7</v>
      </c>
      <c r="D9" s="6">
        <v>20</v>
      </c>
      <c r="E9" s="6">
        <f>D9*0.43</f>
        <v>8.6</v>
      </c>
      <c r="F9" s="32"/>
      <c r="G9" s="7">
        <f t="shared" si="2"/>
        <v>0</v>
      </c>
      <c r="H9" s="8">
        <v>0.08</v>
      </c>
      <c r="I9" s="27">
        <f t="shared" si="0"/>
        <v>0</v>
      </c>
      <c r="J9" s="7">
        <f t="shared" si="1"/>
        <v>0</v>
      </c>
      <c r="L9" s="2"/>
    </row>
    <row r="10" spans="1:12" ht="15">
      <c r="A10" s="5" t="s">
        <v>47</v>
      </c>
      <c r="B10" s="6" t="s">
        <v>20</v>
      </c>
      <c r="C10" s="6" t="s">
        <v>9</v>
      </c>
      <c r="D10" s="6">
        <v>24</v>
      </c>
      <c r="E10" s="6">
        <f>D10*7.5</f>
        <v>180</v>
      </c>
      <c r="F10" s="32"/>
      <c r="G10" s="7">
        <f t="shared" si="2"/>
        <v>0</v>
      </c>
      <c r="H10" s="8">
        <v>0.08</v>
      </c>
      <c r="I10" s="27">
        <f t="shared" si="0"/>
        <v>0</v>
      </c>
      <c r="J10" s="7">
        <f t="shared" si="1"/>
        <v>0</v>
      </c>
    </row>
    <row r="11" spans="1:12" ht="15">
      <c r="A11" s="5"/>
      <c r="B11" s="6"/>
      <c r="C11" s="6"/>
      <c r="D11" s="6"/>
      <c r="E11" s="6"/>
      <c r="F11" s="32"/>
      <c r="G11" s="7"/>
      <c r="H11" s="8"/>
      <c r="I11" s="27"/>
      <c r="J11" s="7"/>
    </row>
    <row r="12" spans="1:12" ht="18.75" customHeight="1">
      <c r="A12" s="5" t="s">
        <v>10</v>
      </c>
      <c r="B12" s="6" t="s">
        <v>21</v>
      </c>
      <c r="C12" s="6" t="s">
        <v>9</v>
      </c>
      <c r="D12" s="6">
        <v>24</v>
      </c>
      <c r="E12" s="6">
        <f>D12*7</f>
        <v>168</v>
      </c>
      <c r="F12" s="32"/>
      <c r="G12" s="7">
        <f t="shared" si="2"/>
        <v>0</v>
      </c>
      <c r="H12" s="8">
        <v>0.08</v>
      </c>
      <c r="I12" s="27">
        <f t="shared" si="0"/>
        <v>0</v>
      </c>
      <c r="J12" s="7">
        <f t="shared" si="1"/>
        <v>0</v>
      </c>
      <c r="L12" s="2"/>
    </row>
    <row r="13" spans="1:12" ht="31.5">
      <c r="A13" s="9" t="s">
        <v>54</v>
      </c>
      <c r="B13" s="6" t="s">
        <v>28</v>
      </c>
      <c r="C13" s="6" t="s">
        <v>7</v>
      </c>
      <c r="D13" s="6">
        <v>18</v>
      </c>
      <c r="E13" s="6">
        <f>D13*2.8</f>
        <v>50.4</v>
      </c>
      <c r="F13" s="32"/>
      <c r="G13" s="7">
        <f t="shared" si="2"/>
        <v>0</v>
      </c>
      <c r="H13" s="8">
        <v>0.08</v>
      </c>
      <c r="I13" s="27">
        <f t="shared" si="0"/>
        <v>0</v>
      </c>
      <c r="J13" s="7">
        <f t="shared" si="1"/>
        <v>0</v>
      </c>
      <c r="L13" s="2"/>
    </row>
    <row r="14" spans="1:12" ht="61.5" customHeight="1">
      <c r="A14" s="5"/>
      <c r="B14" s="6"/>
      <c r="C14" s="6"/>
      <c r="D14" s="6"/>
      <c r="E14" s="6"/>
      <c r="F14" s="10" t="s">
        <v>37</v>
      </c>
      <c r="G14" s="7"/>
      <c r="H14" s="8"/>
      <c r="I14" s="27"/>
      <c r="J14" s="7"/>
    </row>
    <row r="15" spans="1:12" ht="15">
      <c r="A15" s="5" t="s">
        <v>11</v>
      </c>
      <c r="B15" s="6" t="s">
        <v>32</v>
      </c>
      <c r="C15" s="6" t="s">
        <v>9</v>
      </c>
      <c r="D15" s="6"/>
      <c r="E15" s="6">
        <v>800</v>
      </c>
      <c r="F15" s="32"/>
      <c r="G15" s="7">
        <f>E15*F15</f>
        <v>0</v>
      </c>
      <c r="H15" s="8">
        <v>0.23</v>
      </c>
      <c r="I15" s="27">
        <f>G15*H15</f>
        <v>0</v>
      </c>
      <c r="J15" s="7">
        <f>G15+I15</f>
        <v>0</v>
      </c>
    </row>
    <row r="16" spans="1:12">
      <c r="A16" s="11"/>
      <c r="B16" s="11"/>
      <c r="C16" s="11"/>
      <c r="D16" s="11"/>
      <c r="E16" s="11"/>
      <c r="F16" s="12"/>
      <c r="G16" s="7">
        <f>SUM(G3:G15)</f>
        <v>0</v>
      </c>
      <c r="H16" s="7"/>
      <c r="I16" s="7">
        <f>SUM(I3:I15)</f>
        <v>0</v>
      </c>
      <c r="J16" s="7">
        <f>SUM(J3:J15)</f>
        <v>0</v>
      </c>
    </row>
    <row r="17" spans="1:10">
      <c r="A17" s="11"/>
      <c r="B17" s="11"/>
      <c r="C17" s="11"/>
      <c r="D17" s="11"/>
      <c r="E17" s="11"/>
      <c r="F17" s="12"/>
      <c r="G17" s="12"/>
      <c r="H17" s="11"/>
      <c r="I17" s="12"/>
      <c r="J17" s="12"/>
    </row>
    <row r="18" spans="1:10">
      <c r="A18" s="11"/>
      <c r="B18" s="11"/>
      <c r="C18" s="11"/>
      <c r="D18" s="11"/>
      <c r="E18" s="11"/>
      <c r="F18" s="12"/>
      <c r="G18" s="12"/>
      <c r="H18" s="11"/>
      <c r="I18" s="12"/>
      <c r="J18" s="12"/>
    </row>
    <row r="19" spans="1:10" ht="28.5">
      <c r="A19" s="13" t="s">
        <v>26</v>
      </c>
      <c r="B19" s="14" t="s">
        <v>0</v>
      </c>
      <c r="C19" s="6" t="s">
        <v>12</v>
      </c>
      <c r="D19" s="6" t="s">
        <v>1</v>
      </c>
      <c r="E19" s="5" t="s">
        <v>43</v>
      </c>
      <c r="F19" s="7" t="s">
        <v>13</v>
      </c>
      <c r="G19" s="7" t="s">
        <v>2</v>
      </c>
      <c r="H19" s="15" t="s">
        <v>3</v>
      </c>
      <c r="I19" s="1" t="s">
        <v>34</v>
      </c>
      <c r="J19" s="16" t="s">
        <v>4</v>
      </c>
    </row>
    <row r="20" spans="1:10" ht="15">
      <c r="A20" s="5" t="s">
        <v>5</v>
      </c>
      <c r="B20" s="6" t="s">
        <v>58</v>
      </c>
      <c r="C20" s="5">
        <v>70</v>
      </c>
      <c r="D20" s="6" t="s">
        <v>14</v>
      </c>
      <c r="E20" s="5">
        <f t="shared" ref="E20:E26" si="3">C20*548</f>
        <v>38360</v>
      </c>
      <c r="F20" s="32"/>
      <c r="G20" s="7">
        <f t="shared" ref="G20:G26" si="4">F20*E20</f>
        <v>0</v>
      </c>
      <c r="H20" s="17">
        <v>0.08</v>
      </c>
      <c r="I20" s="27">
        <f t="shared" ref="I20:I27" si="5">G20*H20</f>
        <v>0</v>
      </c>
      <c r="J20" s="7">
        <f t="shared" ref="J20:J26" si="6">G20+I20</f>
        <v>0</v>
      </c>
    </row>
    <row r="21" spans="1:10" ht="29.25">
      <c r="A21" s="15" t="s">
        <v>23</v>
      </c>
      <c r="B21" s="6" t="s">
        <v>25</v>
      </c>
      <c r="C21" s="5">
        <v>4</v>
      </c>
      <c r="D21" s="6" t="s">
        <v>14</v>
      </c>
      <c r="E21" s="5">
        <f t="shared" si="3"/>
        <v>2192</v>
      </c>
      <c r="F21" s="32"/>
      <c r="G21" s="7">
        <f t="shared" si="4"/>
        <v>0</v>
      </c>
      <c r="H21" s="17">
        <v>0.08</v>
      </c>
      <c r="I21" s="27">
        <f t="shared" si="5"/>
        <v>0</v>
      </c>
      <c r="J21" s="7">
        <f t="shared" si="6"/>
        <v>0</v>
      </c>
    </row>
    <row r="22" spans="1:10" ht="15">
      <c r="A22" s="5" t="s">
        <v>46</v>
      </c>
      <c r="B22" s="6" t="s">
        <v>20</v>
      </c>
      <c r="C22" s="5">
        <v>2</v>
      </c>
      <c r="D22" s="6" t="s">
        <v>14</v>
      </c>
      <c r="E22" s="5">
        <f t="shared" si="3"/>
        <v>1096</v>
      </c>
      <c r="F22" s="32"/>
      <c r="G22" s="7">
        <f t="shared" si="4"/>
        <v>0</v>
      </c>
      <c r="H22" s="17">
        <v>0.08</v>
      </c>
      <c r="I22" s="27">
        <f t="shared" si="5"/>
        <v>0</v>
      </c>
      <c r="J22" s="7">
        <f t="shared" si="6"/>
        <v>0</v>
      </c>
    </row>
    <row r="23" spans="1:10" ht="15">
      <c r="A23" s="5" t="s">
        <v>10</v>
      </c>
      <c r="B23" s="6" t="s">
        <v>21</v>
      </c>
      <c r="C23" s="5">
        <v>10</v>
      </c>
      <c r="D23" s="6" t="s">
        <v>14</v>
      </c>
      <c r="E23" s="5">
        <f t="shared" si="3"/>
        <v>5480</v>
      </c>
      <c r="F23" s="32"/>
      <c r="G23" s="7">
        <f t="shared" si="4"/>
        <v>0</v>
      </c>
      <c r="H23" s="17">
        <v>0.08</v>
      </c>
      <c r="I23" s="27">
        <f t="shared" si="5"/>
        <v>0</v>
      </c>
      <c r="J23" s="7">
        <f t="shared" si="6"/>
        <v>0</v>
      </c>
    </row>
    <row r="24" spans="1:10" ht="29.25">
      <c r="A24" s="9" t="s">
        <v>27</v>
      </c>
      <c r="B24" s="6" t="s">
        <v>8</v>
      </c>
      <c r="C24" s="5">
        <v>2</v>
      </c>
      <c r="D24" s="6" t="s">
        <v>14</v>
      </c>
      <c r="E24" s="5">
        <f t="shared" si="3"/>
        <v>1096</v>
      </c>
      <c r="F24" s="32"/>
      <c r="G24" s="7">
        <f t="shared" si="4"/>
        <v>0</v>
      </c>
      <c r="H24" s="17">
        <v>0.08</v>
      </c>
      <c r="I24" s="27">
        <f t="shared" si="5"/>
        <v>0</v>
      </c>
      <c r="J24" s="7">
        <f t="shared" si="6"/>
        <v>0</v>
      </c>
    </row>
    <row r="25" spans="1:10" ht="15">
      <c r="A25" s="5" t="s">
        <v>29</v>
      </c>
      <c r="B25" s="6"/>
      <c r="C25" s="5">
        <v>1</v>
      </c>
      <c r="D25" s="6" t="s">
        <v>30</v>
      </c>
      <c r="E25" s="5">
        <f t="shared" si="3"/>
        <v>548</v>
      </c>
      <c r="F25" s="32"/>
      <c r="G25" s="7">
        <f t="shared" si="4"/>
        <v>0</v>
      </c>
      <c r="H25" s="17">
        <v>0.08</v>
      </c>
      <c r="I25" s="27">
        <f t="shared" si="5"/>
        <v>0</v>
      </c>
      <c r="J25" s="7">
        <f t="shared" si="6"/>
        <v>0</v>
      </c>
    </row>
    <row r="26" spans="1:10" ht="15">
      <c r="A26" s="5" t="s">
        <v>31</v>
      </c>
      <c r="B26" s="6"/>
      <c r="C26" s="5">
        <v>1</v>
      </c>
      <c r="D26" s="6" t="s">
        <v>30</v>
      </c>
      <c r="E26" s="5">
        <f t="shared" si="3"/>
        <v>548</v>
      </c>
      <c r="F26" s="32"/>
      <c r="G26" s="7">
        <f t="shared" si="4"/>
        <v>0</v>
      </c>
      <c r="H26" s="17">
        <v>0.23</v>
      </c>
      <c r="I26" s="27">
        <f t="shared" si="5"/>
        <v>0</v>
      </c>
      <c r="J26" s="7">
        <f t="shared" si="6"/>
        <v>0</v>
      </c>
    </row>
    <row r="27" spans="1:10">
      <c r="A27" s="18"/>
      <c r="B27" s="19"/>
      <c r="C27" s="11"/>
      <c r="D27" s="11"/>
      <c r="E27" s="11"/>
      <c r="F27" s="12"/>
      <c r="G27" s="20">
        <f>SUM(G20:G26)</f>
        <v>0</v>
      </c>
      <c r="H27" s="21"/>
      <c r="I27" s="27">
        <f t="shared" si="5"/>
        <v>0</v>
      </c>
      <c r="J27" s="7">
        <f>SUM(J20:J26)</f>
        <v>0</v>
      </c>
    </row>
    <row r="28" spans="1:10">
      <c r="A28" s="11"/>
      <c r="B28" s="11"/>
      <c r="C28" s="11"/>
      <c r="D28" s="11"/>
      <c r="E28" s="11"/>
      <c r="F28" s="12"/>
      <c r="G28" s="12"/>
      <c r="H28" s="11"/>
      <c r="I28" s="11"/>
      <c r="J28" s="12"/>
    </row>
    <row r="29" spans="1:10">
      <c r="A29" s="11"/>
      <c r="B29" s="11"/>
      <c r="C29" s="11"/>
      <c r="D29" s="11"/>
      <c r="E29" s="11"/>
      <c r="F29" s="12"/>
      <c r="G29" s="12"/>
      <c r="H29" s="11"/>
      <c r="I29" s="11"/>
      <c r="J29" s="12"/>
    </row>
    <row r="30" spans="1:10">
      <c r="A30" s="11" t="s">
        <v>38</v>
      </c>
      <c r="B30" s="11"/>
      <c r="C30" s="11"/>
      <c r="D30" s="11"/>
      <c r="E30" s="11"/>
      <c r="F30" s="12"/>
      <c r="G30" s="12"/>
      <c r="H30" s="11"/>
      <c r="I30" s="11"/>
      <c r="J30" s="12"/>
    </row>
    <row r="31" spans="1:10">
      <c r="A31" s="11"/>
      <c r="B31" s="11"/>
      <c r="C31" s="11"/>
      <c r="D31" s="11"/>
      <c r="E31" s="11"/>
      <c r="F31" s="12"/>
      <c r="G31" s="12"/>
      <c r="H31" s="11"/>
      <c r="I31" s="11"/>
      <c r="J31" s="12"/>
    </row>
    <row r="32" spans="1:10" ht="28.5">
      <c r="A32" s="13" t="s">
        <v>15</v>
      </c>
      <c r="B32" s="5"/>
      <c r="C32" s="29" t="s">
        <v>44</v>
      </c>
      <c r="D32" s="5" t="s">
        <v>1</v>
      </c>
      <c r="E32" s="5"/>
      <c r="F32" s="16" t="s">
        <v>16</v>
      </c>
      <c r="G32" s="7" t="s">
        <v>2</v>
      </c>
      <c r="H32" s="15" t="s">
        <v>3</v>
      </c>
      <c r="I32" s="1" t="s">
        <v>34</v>
      </c>
      <c r="J32" s="16" t="s">
        <v>4</v>
      </c>
    </row>
    <row r="33" spans="1:10" ht="15">
      <c r="A33" s="5" t="s">
        <v>59</v>
      </c>
      <c r="B33" s="5"/>
      <c r="C33" s="22">
        <v>480</v>
      </c>
      <c r="D33" s="22" t="s">
        <v>17</v>
      </c>
      <c r="E33" s="5"/>
      <c r="F33" s="32"/>
      <c r="G33" s="7">
        <f>F33*C33</f>
        <v>0</v>
      </c>
      <c r="H33" s="17">
        <v>0.08</v>
      </c>
      <c r="I33" s="27">
        <f>G33*H33</f>
        <v>0</v>
      </c>
      <c r="J33" s="7">
        <f>G33+I33</f>
        <v>0</v>
      </c>
    </row>
    <row r="34" spans="1:10" ht="29.25">
      <c r="A34" s="30" t="s">
        <v>48</v>
      </c>
      <c r="B34" s="5"/>
      <c r="C34" s="22">
        <v>300</v>
      </c>
      <c r="D34" s="22" t="s">
        <v>17</v>
      </c>
      <c r="E34" s="5"/>
      <c r="F34" s="32"/>
      <c r="G34" s="7">
        <f>F34*C34</f>
        <v>0</v>
      </c>
      <c r="H34" s="17">
        <v>0.08</v>
      </c>
      <c r="I34" s="27">
        <f>G34*H34</f>
        <v>0</v>
      </c>
      <c r="J34" s="7">
        <f>G34+I34</f>
        <v>0</v>
      </c>
    </row>
    <row r="35" spans="1:10">
      <c r="A35" s="11"/>
      <c r="B35" s="11"/>
      <c r="C35" s="11"/>
      <c r="D35" s="11"/>
      <c r="E35" s="11"/>
      <c r="F35" s="12"/>
      <c r="G35" s="7">
        <f>SUM(G33:G33)</f>
        <v>0</v>
      </c>
      <c r="H35" s="5"/>
      <c r="I35" s="27">
        <f>G35*H35</f>
        <v>0</v>
      </c>
      <c r="J35" s="7">
        <f>SUM(J33:J34)</f>
        <v>0</v>
      </c>
    </row>
    <row r="36" spans="1:10" ht="15">
      <c r="A36" s="23"/>
      <c r="B36" s="23" t="s">
        <v>18</v>
      </c>
      <c r="C36" s="23" t="s">
        <v>19</v>
      </c>
      <c r="D36" s="11"/>
      <c r="E36" s="11"/>
      <c r="F36" s="12"/>
      <c r="G36" s="12"/>
      <c r="H36" s="11"/>
      <c r="I36" s="11"/>
      <c r="J36" s="12"/>
    </row>
    <row r="37" spans="1:10" ht="15">
      <c r="A37" s="23" t="s">
        <v>45</v>
      </c>
      <c r="B37" s="24">
        <f>G16+G27+G35</f>
        <v>0</v>
      </c>
      <c r="C37" s="24">
        <f xml:space="preserve"> J16+J27+J35</f>
        <v>0</v>
      </c>
      <c r="D37" s="11"/>
      <c r="E37" s="11"/>
      <c r="F37" s="12"/>
      <c r="G37" s="12"/>
      <c r="H37" s="11"/>
      <c r="I37" s="11"/>
      <c r="J37" s="12"/>
    </row>
    <row r="38" spans="1:10">
      <c r="A38" s="11"/>
      <c r="B38" s="11"/>
      <c r="C38" s="11"/>
      <c r="D38" s="11"/>
      <c r="E38" s="11"/>
      <c r="F38" s="12"/>
      <c r="G38" s="12"/>
      <c r="H38" s="11"/>
      <c r="I38" s="11"/>
      <c r="J38" s="12"/>
    </row>
    <row r="39" spans="1:10">
      <c r="A39" s="11"/>
      <c r="B39" s="11"/>
      <c r="C39" s="11"/>
      <c r="D39" s="11"/>
      <c r="E39" s="11"/>
      <c r="F39" s="12"/>
      <c r="G39" s="12"/>
      <c r="H39" s="11"/>
      <c r="I39" s="11"/>
      <c r="J39" s="12"/>
    </row>
    <row r="40" spans="1:10">
      <c r="A40" s="11" t="s">
        <v>22</v>
      </c>
      <c r="B40" s="11"/>
      <c r="C40" s="11"/>
      <c r="D40" s="11"/>
      <c r="E40" s="11"/>
      <c r="F40" s="12"/>
      <c r="G40" s="12"/>
      <c r="H40" s="11"/>
      <c r="I40" s="11"/>
      <c r="J40" s="12"/>
    </row>
    <row r="41" spans="1:10" ht="71.25" customHeight="1">
      <c r="A41" s="34" t="s">
        <v>24</v>
      </c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" customHeight="1">
      <c r="A42" s="25"/>
      <c r="B42" s="25"/>
      <c r="C42" s="25"/>
      <c r="D42" s="25"/>
      <c r="E42" s="25"/>
      <c r="F42" s="26"/>
      <c r="G42" s="26"/>
      <c r="H42" s="25"/>
      <c r="I42" s="25"/>
      <c r="J42" s="26"/>
    </row>
    <row r="43" spans="1:10" ht="28.5" customHeight="1">
      <c r="A43" s="34" t="s">
        <v>60</v>
      </c>
      <c r="B43" s="34"/>
      <c r="C43" s="34"/>
      <c r="D43" s="34"/>
      <c r="E43" s="34"/>
      <c r="F43" s="34"/>
      <c r="G43" s="34"/>
      <c r="H43" s="34"/>
      <c r="I43" s="34"/>
      <c r="J43" s="34"/>
    </row>
  </sheetData>
  <mergeCells count="2">
    <mergeCell ref="A41:J41"/>
    <mergeCell ref="A43:J43"/>
  </mergeCells>
  <phoneticPr fontId="1" type="noConversion"/>
  <pageMargins left="0.19685039370078741" right="0.31496062992125984" top="0.27559055118110237" bottom="0.23622047244094491" header="0.15748031496062992" footer="0.19685039370078741"/>
  <pageSetup paperSize="9" scale="7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Katarzyna Młynarczyk</cp:lastModifiedBy>
  <cp:lastPrinted>2018-04-26T06:04:24Z</cp:lastPrinted>
  <dcterms:created xsi:type="dcterms:W3CDTF">2012-06-19T11:42:56Z</dcterms:created>
  <dcterms:modified xsi:type="dcterms:W3CDTF">2024-07-02T06:33:27Z</dcterms:modified>
</cp:coreProperties>
</file>