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7095" activeTab="0"/>
  </bookViews>
  <sheets>
    <sheet name="do przetargu" sheetId="1" r:id="rId1"/>
    <sheet name="rob ziemne" sheetId="2" r:id="rId2"/>
  </sheets>
  <definedNames>
    <definedName name="_xlnm.Print_Area" localSheetId="0">'do przetargu'!$A$1:$F$33</definedName>
    <definedName name="_xlnm.Print_Titles" localSheetId="0">'do przetargu'!$1:$5</definedName>
  </definedNames>
  <calcPr fullCalcOnLoad="1"/>
</workbook>
</file>

<file path=xl/comments1.xml><?xml version="1.0" encoding="utf-8"?>
<comments xmlns="http://schemas.openxmlformats.org/spreadsheetml/2006/main">
  <authors>
    <author>bremberger</author>
  </authors>
  <commentList>
    <comment ref="B32" authorId="0">
      <text>
        <r>
          <rPr>
            <b/>
            <sz val="8"/>
            <rFont val="Tahoma"/>
            <family val="0"/>
          </rPr>
          <t xml:space="preserve">Rok-miesiąc-dzień
</t>
        </r>
      </text>
    </comment>
  </commentList>
</comments>
</file>

<file path=xl/sharedStrings.xml><?xml version="1.0" encoding="utf-8"?>
<sst xmlns="http://schemas.openxmlformats.org/spreadsheetml/2006/main" count="82" uniqueCount="63">
  <si>
    <t>Razem zł:</t>
  </si>
  <si>
    <t>m</t>
  </si>
  <si>
    <t>Lp.</t>
  </si>
  <si>
    <t>1.1</t>
  </si>
  <si>
    <t>1.2</t>
  </si>
  <si>
    <t>2.1</t>
  </si>
  <si>
    <t>2.2</t>
  </si>
  <si>
    <t>J.m.</t>
  </si>
  <si>
    <t>Rodzaj robót</t>
  </si>
  <si>
    <t>Cena jednostkowa</t>
  </si>
  <si>
    <t xml:space="preserve">ilość w przybliżeniu </t>
  </si>
  <si>
    <t>(podpisy upełnomocnionych               przedstawicieli Wykonawcy)</t>
  </si>
  <si>
    <t>Data:</t>
  </si>
  <si>
    <t>szt</t>
  </si>
  <si>
    <t>Kanalizacja sanitarna grawitacyjna</t>
  </si>
  <si>
    <t>Wodociąg</t>
  </si>
  <si>
    <r>
      <t xml:space="preserve">Studnia rewizyjna </t>
    </r>
    <r>
      <rPr>
        <sz val="11"/>
        <rFont val="Times New Roman"/>
        <family val="1"/>
      </rPr>
      <t>Ø</t>
    </r>
    <r>
      <rPr>
        <sz val="11"/>
        <rFont val="Arial"/>
        <family val="0"/>
      </rPr>
      <t>1200mm</t>
    </r>
  </si>
  <si>
    <t>Studzienka PP Ø 425mm</t>
  </si>
  <si>
    <t>kpl</t>
  </si>
  <si>
    <t>Komowra zasuw Pwł1/KZ1</t>
  </si>
  <si>
    <t>Komowra zasuw PZ4/KZ2</t>
  </si>
  <si>
    <t>Komowra zasuw PZ6/KZ3</t>
  </si>
  <si>
    <t>Komowra zasuw PZ11/KZ4</t>
  </si>
  <si>
    <t>Hydrant przeciwpożarowy naziemny dn80 - HP2, HP3</t>
  </si>
  <si>
    <t xml:space="preserve">Podłączenie istniejących przyłączy </t>
  </si>
  <si>
    <t>1.3</t>
  </si>
  <si>
    <t>Studnia rewizyjna tworzywowa Ø1000mm</t>
  </si>
  <si>
    <t>1.4*</t>
  </si>
  <si>
    <t>1.5*</t>
  </si>
  <si>
    <t>*</t>
  </si>
  <si>
    <t>niepotrzebne skreślić</t>
  </si>
  <si>
    <t>m3</t>
  </si>
  <si>
    <t>S11-S25</t>
  </si>
  <si>
    <t>głębokości</t>
  </si>
  <si>
    <t>odległości</t>
  </si>
  <si>
    <t>odcinek</t>
  </si>
  <si>
    <t>pole</t>
  </si>
  <si>
    <t>szer. wykopu</t>
  </si>
  <si>
    <t>KANALIZACJA</t>
  </si>
  <si>
    <t>S11-S11.7</t>
  </si>
  <si>
    <t>S18-S18.1</t>
  </si>
  <si>
    <t>S20-S20.1</t>
  </si>
  <si>
    <t>studnie</t>
  </si>
  <si>
    <t>razem m3</t>
  </si>
  <si>
    <t>WODOCIĄG</t>
  </si>
  <si>
    <t>Rurociąg grawitacyjny PVCØ200</t>
  </si>
  <si>
    <t>Rurociąg grawitacyjny PVCØ160</t>
  </si>
  <si>
    <t>Roboty przygotowawcze, pomiarowe,</t>
  </si>
  <si>
    <t xml:space="preserve">Roboty przygotowawcze, pomiarowe </t>
  </si>
  <si>
    <t>Usunięcie drzew z karczowaniem pni - śr do 50cm</t>
  </si>
  <si>
    <t>Wodociąg PEØ 90mm</t>
  </si>
  <si>
    <t>2.3</t>
  </si>
  <si>
    <t>2.4</t>
  </si>
  <si>
    <t>2.5</t>
  </si>
  <si>
    <t>2.6</t>
  </si>
  <si>
    <t>2.7</t>
  </si>
  <si>
    <t>2.8</t>
  </si>
  <si>
    <t>Likwidacja istniejącego wodociągu PEØ40</t>
  </si>
  <si>
    <t>2.9</t>
  </si>
  <si>
    <t>RAZEM  BRUTTO
[zł]</t>
  </si>
  <si>
    <t>RAZEM BRUTTO:</t>
  </si>
  <si>
    <t>ZESTAWIENIE RZECZOWO - FINANSOWE
"Budowa wodociągu i kanalizacji w rejonie ul. Kosynierów w Dębnie"</t>
  </si>
  <si>
    <t>Załącznik nr 1a do SWZ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</si>
</sst>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0.0"/>
    <numFmt numFmtId="174" formatCode="mmm/yyyy"/>
  </numFmts>
  <fonts count="4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3" fontId="2" fillId="0" borderId="0" xfId="42" applyFont="1" applyAlignment="1">
      <alignment horizontal="center" vertical="center"/>
    </xf>
    <xf numFmtId="43" fontId="2" fillId="0" borderId="0" xfId="42" applyFont="1" applyAlignment="1">
      <alignment vertical="center"/>
    </xf>
    <xf numFmtId="43" fontId="3" fillId="0" borderId="0" xfId="42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3" fontId="4" fillId="0" borderId="12" xfId="4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3" fontId="2" fillId="0" borderId="14" xfId="42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3" fontId="5" fillId="0" borderId="15" xfId="42" applyFont="1" applyBorder="1" applyAlignment="1">
      <alignment horizontal="right" vertical="center"/>
    </xf>
    <xf numFmtId="43" fontId="4" fillId="0" borderId="16" xfId="42" applyFont="1" applyBorder="1" applyAlignment="1">
      <alignment vertical="center"/>
    </xf>
    <xf numFmtId="43" fontId="2" fillId="0" borderId="0" xfId="42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3" fontId="4" fillId="0" borderId="18" xfId="42" applyFont="1" applyBorder="1" applyAlignment="1">
      <alignment horizontal="center" vertical="center"/>
    </xf>
    <xf numFmtId="43" fontId="4" fillId="0" borderId="18" xfId="42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3" fontId="4" fillId="0" borderId="0" xfId="42" applyFont="1" applyBorder="1" applyAlignment="1">
      <alignment horizontal="center" vertical="center"/>
    </xf>
    <xf numFmtId="43" fontId="4" fillId="0" borderId="19" xfId="42" applyFont="1" applyBorder="1" applyAlignment="1">
      <alignment horizontal="center" vertical="center"/>
    </xf>
    <xf numFmtId="43" fontId="2" fillId="0" borderId="19" xfId="42" applyFont="1" applyBorder="1" applyAlignment="1">
      <alignment vertical="center"/>
    </xf>
    <xf numFmtId="0" fontId="2" fillId="0" borderId="0" xfId="0" applyFont="1" applyAlignment="1">
      <alignment horizontal="right"/>
    </xf>
    <xf numFmtId="172" fontId="2" fillId="0" borderId="0" xfId="42" applyNumberFormat="1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left" vertical="center"/>
    </xf>
    <xf numFmtId="43" fontId="2" fillId="33" borderId="13" xfId="42" applyFont="1" applyFill="1" applyBorder="1" applyAlignment="1" applyProtection="1">
      <alignment vertical="center"/>
      <protection locked="0"/>
    </xf>
    <xf numFmtId="173" fontId="2" fillId="0" borderId="1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73" fontId="2" fillId="0" borderId="13" xfId="4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Alignment="1">
      <alignment horizontal="right"/>
    </xf>
    <xf numFmtId="0" fontId="9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6" fillId="0" borderId="22" xfId="42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left" vertical="center"/>
    </xf>
    <xf numFmtId="173" fontId="2" fillId="35" borderId="13" xfId="42" applyNumberFormat="1" applyFont="1" applyFill="1" applyBorder="1" applyAlignment="1">
      <alignment horizontal="center" vertical="center"/>
    </xf>
    <xf numFmtId="43" fontId="2" fillId="35" borderId="13" xfId="42" applyFont="1" applyFill="1" applyBorder="1" applyAlignment="1" applyProtection="1">
      <alignment vertical="center"/>
      <protection locked="0"/>
    </xf>
    <xf numFmtId="43" fontId="2" fillId="35" borderId="14" xfId="42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3" fontId="5" fillId="0" borderId="13" xfId="42" applyFont="1" applyFill="1" applyBorder="1" applyAlignment="1" applyProtection="1">
      <alignment horizontal="right" vertical="center"/>
      <protection locked="0"/>
    </xf>
    <xf numFmtId="43" fontId="2" fillId="0" borderId="12" xfId="42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7.421875" style="1" customWidth="1"/>
    <col min="2" max="2" width="87.57421875" style="1" customWidth="1"/>
    <col min="3" max="4" width="10.421875" style="2" customWidth="1"/>
    <col min="5" max="5" width="13.57421875" style="3" customWidth="1"/>
    <col min="6" max="6" width="16.7109375" style="3" customWidth="1"/>
    <col min="7" max="7" width="3.28125" style="1" customWidth="1"/>
    <col min="8" max="8" width="85.00390625" style="1" customWidth="1"/>
    <col min="9" max="11" width="35.00390625" style="1" customWidth="1"/>
    <col min="12" max="16384" width="9.140625" style="1" customWidth="1"/>
  </cols>
  <sheetData>
    <row r="1" ht="14.25">
      <c r="F1" s="4" t="s">
        <v>62</v>
      </c>
    </row>
    <row r="2" ht="14.25">
      <c r="F2" s="4"/>
    </row>
    <row r="3" ht="14.25">
      <c r="F3" s="4"/>
    </row>
    <row r="4" spans="1:6" ht="49.5" customHeight="1" thickBot="1">
      <c r="A4" s="46" t="s">
        <v>61</v>
      </c>
      <c r="B4" s="46"/>
      <c r="C4" s="46"/>
      <c r="D4" s="46"/>
      <c r="E4" s="46"/>
      <c r="F4" s="46"/>
    </row>
    <row r="5" spans="1:6" ht="45.75" thickBot="1">
      <c r="A5" s="43" t="s">
        <v>2</v>
      </c>
      <c r="B5" s="5" t="s">
        <v>8</v>
      </c>
      <c r="C5" s="7" t="s">
        <v>7</v>
      </c>
      <c r="D5" s="6" t="s">
        <v>10</v>
      </c>
      <c r="E5" s="6" t="s">
        <v>9</v>
      </c>
      <c r="F5" s="8" t="s">
        <v>59</v>
      </c>
    </row>
    <row r="6" spans="1:6" ht="16.5" customHeight="1">
      <c r="A6" s="49">
        <v>1</v>
      </c>
      <c r="B6" s="54" t="s">
        <v>14</v>
      </c>
      <c r="C6" s="55"/>
      <c r="D6" s="55"/>
      <c r="E6" s="55"/>
      <c r="F6" s="55"/>
    </row>
    <row r="7" spans="1:6" ht="16.5" customHeight="1">
      <c r="A7" s="44" t="s">
        <v>3</v>
      </c>
      <c r="B7" s="30" t="s">
        <v>48</v>
      </c>
      <c r="C7" s="9" t="s">
        <v>18</v>
      </c>
      <c r="D7" s="27">
        <v>1</v>
      </c>
      <c r="E7" s="25"/>
      <c r="F7" s="11"/>
    </row>
    <row r="8" spans="1:6" ht="16.5" customHeight="1">
      <c r="A8" s="44" t="s">
        <v>4</v>
      </c>
      <c r="B8" s="30" t="s">
        <v>49</v>
      </c>
      <c r="C8" s="9" t="s">
        <v>13</v>
      </c>
      <c r="D8" s="27">
        <v>10</v>
      </c>
      <c r="E8" s="25"/>
      <c r="F8" s="11"/>
    </row>
    <row r="9" spans="1:8" ht="16.5" customHeight="1">
      <c r="A9" s="44" t="s">
        <v>4</v>
      </c>
      <c r="B9" s="30" t="s">
        <v>45</v>
      </c>
      <c r="C9" s="9" t="s">
        <v>1</v>
      </c>
      <c r="D9" s="27">
        <v>703.5</v>
      </c>
      <c r="E9" s="25"/>
      <c r="F9" s="11"/>
      <c r="H9" s="28"/>
    </row>
    <row r="10" spans="1:8" ht="16.5" customHeight="1">
      <c r="A10" s="44" t="s">
        <v>25</v>
      </c>
      <c r="B10" s="30" t="s">
        <v>46</v>
      </c>
      <c r="C10" s="9" t="s">
        <v>1</v>
      </c>
      <c r="D10" s="31">
        <v>47.9</v>
      </c>
      <c r="E10" s="25"/>
      <c r="F10" s="11"/>
      <c r="H10" s="28"/>
    </row>
    <row r="11" spans="1:6" ht="16.5" customHeight="1">
      <c r="A11" s="9" t="s">
        <v>27</v>
      </c>
      <c r="B11" s="30" t="s">
        <v>16</v>
      </c>
      <c r="C11" s="9" t="s">
        <v>13</v>
      </c>
      <c r="D11" s="27">
        <v>14</v>
      </c>
      <c r="E11" s="26"/>
      <c r="F11" s="11"/>
    </row>
    <row r="12" spans="1:6" ht="16.5" customHeight="1">
      <c r="A12" s="9" t="s">
        <v>28</v>
      </c>
      <c r="B12" s="30" t="s">
        <v>17</v>
      </c>
      <c r="C12" s="9" t="s">
        <v>13</v>
      </c>
      <c r="D12" s="27">
        <v>6</v>
      </c>
      <c r="E12" s="26"/>
      <c r="F12" s="11"/>
    </row>
    <row r="13" spans="1:6" ht="16.5" customHeight="1">
      <c r="A13" s="9" t="s">
        <v>27</v>
      </c>
      <c r="B13" s="30" t="s">
        <v>26</v>
      </c>
      <c r="C13" s="9" t="s">
        <v>13</v>
      </c>
      <c r="D13" s="27">
        <v>19</v>
      </c>
      <c r="E13" s="26"/>
      <c r="F13" s="11"/>
    </row>
    <row r="14" spans="1:6" ht="16.5" customHeight="1">
      <c r="A14" s="9" t="s">
        <v>28</v>
      </c>
      <c r="B14" s="30" t="s">
        <v>17</v>
      </c>
      <c r="C14" s="9" t="s">
        <v>13</v>
      </c>
      <c r="D14" s="27">
        <v>1</v>
      </c>
      <c r="E14" s="26"/>
      <c r="F14" s="11"/>
    </row>
    <row r="15" spans="1:6" ht="16.5" customHeight="1">
      <c r="A15" s="9"/>
      <c r="B15" s="56"/>
      <c r="C15" s="9"/>
      <c r="D15" s="27"/>
      <c r="E15" s="57" t="s">
        <v>0</v>
      </c>
      <c r="F15" s="11"/>
    </row>
    <row r="16" spans="1:6" ht="16.5" customHeight="1">
      <c r="A16" s="49">
        <v>2</v>
      </c>
      <c r="B16" s="50" t="s">
        <v>15</v>
      </c>
      <c r="C16" s="51"/>
      <c r="D16" s="51"/>
      <c r="E16" s="52"/>
      <c r="F16" s="53"/>
    </row>
    <row r="17" spans="1:6" ht="16.5" customHeight="1">
      <c r="A17" s="44" t="s">
        <v>5</v>
      </c>
      <c r="B17" s="30" t="s">
        <v>47</v>
      </c>
      <c r="C17" s="12" t="s">
        <v>18</v>
      </c>
      <c r="D17" s="27">
        <v>1</v>
      </c>
      <c r="E17" s="26"/>
      <c r="F17" s="11"/>
    </row>
    <row r="18" spans="1:6" ht="16.5" customHeight="1">
      <c r="A18" s="44" t="s">
        <v>6</v>
      </c>
      <c r="B18" s="30" t="s">
        <v>50</v>
      </c>
      <c r="C18" s="12" t="s">
        <v>1</v>
      </c>
      <c r="D18" s="27">
        <v>942</v>
      </c>
      <c r="E18" s="26"/>
      <c r="F18" s="11"/>
    </row>
    <row r="19" spans="1:6" ht="16.5" customHeight="1">
      <c r="A19" s="44" t="s">
        <v>51</v>
      </c>
      <c r="B19" s="10" t="s">
        <v>19</v>
      </c>
      <c r="C19" s="27" t="s">
        <v>18</v>
      </c>
      <c r="D19" s="27">
        <v>1</v>
      </c>
      <c r="E19" s="26"/>
      <c r="F19" s="11"/>
    </row>
    <row r="20" spans="1:6" ht="16.5" customHeight="1">
      <c r="A20" s="44" t="s">
        <v>52</v>
      </c>
      <c r="B20" s="10" t="s">
        <v>20</v>
      </c>
      <c r="C20" s="27" t="s">
        <v>18</v>
      </c>
      <c r="D20" s="27">
        <v>1</v>
      </c>
      <c r="E20" s="26"/>
      <c r="F20" s="11"/>
    </row>
    <row r="21" spans="1:6" ht="16.5" customHeight="1">
      <c r="A21" s="44" t="s">
        <v>53</v>
      </c>
      <c r="B21" s="10" t="s">
        <v>21</v>
      </c>
      <c r="C21" s="27" t="s">
        <v>18</v>
      </c>
      <c r="D21" s="27">
        <v>1</v>
      </c>
      <c r="E21" s="26"/>
      <c r="F21" s="11"/>
    </row>
    <row r="22" spans="1:6" ht="16.5" customHeight="1">
      <c r="A22" s="44" t="s">
        <v>54</v>
      </c>
      <c r="B22" s="10" t="s">
        <v>22</v>
      </c>
      <c r="C22" s="27" t="s">
        <v>18</v>
      </c>
      <c r="D22" s="27">
        <v>1</v>
      </c>
      <c r="E22" s="26"/>
      <c r="F22" s="11"/>
    </row>
    <row r="23" spans="1:6" ht="16.5" customHeight="1">
      <c r="A23" s="44" t="s">
        <v>55</v>
      </c>
      <c r="B23" s="30" t="s">
        <v>23</v>
      </c>
      <c r="C23" s="31" t="s">
        <v>18</v>
      </c>
      <c r="D23" s="27">
        <v>2</v>
      </c>
      <c r="E23" s="26"/>
      <c r="F23" s="11"/>
    </row>
    <row r="24" spans="1:6" ht="16.5" customHeight="1">
      <c r="A24" s="44" t="s">
        <v>56</v>
      </c>
      <c r="B24" s="30" t="s">
        <v>24</v>
      </c>
      <c r="C24" s="31" t="s">
        <v>18</v>
      </c>
      <c r="D24" s="27">
        <v>4</v>
      </c>
      <c r="E24" s="26"/>
      <c r="F24" s="11"/>
    </row>
    <row r="25" spans="1:6" ht="16.5" customHeight="1">
      <c r="A25" s="44" t="s">
        <v>58</v>
      </c>
      <c r="B25" s="30" t="s">
        <v>57</v>
      </c>
      <c r="C25" s="12" t="s">
        <v>1</v>
      </c>
      <c r="D25" s="27">
        <v>73</v>
      </c>
      <c r="E25" s="26"/>
      <c r="F25" s="11"/>
    </row>
    <row r="26" spans="1:6" ht="16.5" customHeight="1" thickBot="1">
      <c r="A26" s="44"/>
      <c r="B26" s="47"/>
      <c r="C26" s="48"/>
      <c r="D26" s="29"/>
      <c r="E26" s="13" t="s">
        <v>0</v>
      </c>
      <c r="F26" s="14"/>
    </row>
    <row r="27" spans="1:7" ht="16.5" customHeight="1" thickBot="1">
      <c r="A27" s="16"/>
      <c r="B27" s="17"/>
      <c r="C27" s="17"/>
      <c r="D27" s="17"/>
      <c r="E27" s="18" t="s">
        <v>60</v>
      </c>
      <c r="F27" s="58"/>
      <c r="G27" s="19"/>
    </row>
    <row r="28" spans="2:7" ht="15">
      <c r="B28" s="20"/>
      <c r="C28" s="20"/>
      <c r="D28" s="20"/>
      <c r="E28" s="15"/>
      <c r="F28" s="15"/>
      <c r="G28" s="19"/>
    </row>
    <row r="29" spans="2:7" ht="15">
      <c r="B29" s="20"/>
      <c r="C29" s="20"/>
      <c r="D29" s="20"/>
      <c r="E29" s="15"/>
      <c r="F29" s="15"/>
      <c r="G29" s="19"/>
    </row>
    <row r="30" spans="2:7" ht="15">
      <c r="B30" s="20"/>
      <c r="C30" s="20"/>
      <c r="D30" s="20"/>
      <c r="E30" s="15"/>
      <c r="F30" s="15"/>
      <c r="G30" s="19"/>
    </row>
    <row r="31" spans="2:7" ht="15">
      <c r="B31" s="20"/>
      <c r="F31" s="15"/>
      <c r="G31" s="19"/>
    </row>
    <row r="32" spans="1:5" ht="57" customHeight="1">
      <c r="A32" s="23" t="s">
        <v>12</v>
      </c>
      <c r="B32" s="24"/>
      <c r="C32" s="21"/>
      <c r="D32" s="21"/>
      <c r="E32" s="22"/>
    </row>
    <row r="33" spans="3:5" ht="55.5" customHeight="1">
      <c r="C33" s="45" t="s">
        <v>11</v>
      </c>
      <c r="D33" s="45"/>
      <c r="E33" s="45"/>
    </row>
    <row r="34" spans="1:2" ht="14.25">
      <c r="A34" s="33" t="s">
        <v>29</v>
      </c>
      <c r="B34" s="32" t="s">
        <v>30</v>
      </c>
    </row>
  </sheetData>
  <sheetProtection formatCells="0" formatColumns="0" formatRows="0"/>
  <protectedRanges>
    <protectedRange sqref="B32 E11:E25" name="cena jednostkowa"/>
  </protectedRanges>
  <mergeCells count="3">
    <mergeCell ref="C33:E33"/>
    <mergeCell ref="A4:F4"/>
    <mergeCell ref="B26:C26"/>
  </mergeCells>
  <conditionalFormatting sqref="B32">
    <cfRule type="cellIs" priority="2" dxfId="0" operator="equal" stopIfTrue="1">
      <formula>IF($F$27="-","")</formula>
    </cfRule>
  </conditionalFormatting>
  <conditionalFormatting sqref="E11:E25">
    <cfRule type="cellIs" priority="3" dxfId="0" operator="equal" stopIfTrue="1">
      <formula>IF(#REF!="-","")</formula>
    </cfRule>
  </conditionalFormatting>
  <printOptions horizontalCentered="1"/>
  <pageMargins left="0.42" right="0.1968503937007874" top="0.5905511811023623" bottom="0.7874015748031497" header="0.5118110236220472" footer="0.5118110236220472"/>
  <pageSetup horizontalDpi="600" verticalDpi="600" orientation="portrait" paperSize="9" scale="64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6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16.00390625" style="0" customWidth="1"/>
    <col min="2" max="2" width="16.8515625" style="0" customWidth="1"/>
    <col min="3" max="3" width="22.00390625" style="0" customWidth="1"/>
    <col min="5" max="5" width="12.28125" style="0" customWidth="1"/>
    <col min="6" max="6" width="15.7109375" style="0" customWidth="1"/>
  </cols>
  <sheetData>
    <row r="2" ht="12.75">
      <c r="A2" s="37" t="s">
        <v>38</v>
      </c>
    </row>
    <row r="4" spans="1:12" ht="12.75">
      <c r="A4" t="s">
        <v>35</v>
      </c>
      <c r="B4" s="34" t="s">
        <v>33</v>
      </c>
      <c r="C4" s="34" t="s">
        <v>34</v>
      </c>
      <c r="D4" s="34"/>
      <c r="E4" s="34" t="s">
        <v>36</v>
      </c>
      <c r="F4" s="34" t="s">
        <v>37</v>
      </c>
      <c r="G4" s="34" t="s">
        <v>31</v>
      </c>
      <c r="H4" s="34"/>
      <c r="I4" s="34"/>
      <c r="J4" s="34"/>
      <c r="K4" s="34"/>
      <c r="L4" s="34"/>
    </row>
    <row r="5" spans="1:20" ht="12.75">
      <c r="A5" t="s">
        <v>32</v>
      </c>
      <c r="B5" s="35">
        <f>3.24+1.5</f>
        <v>4.74</v>
      </c>
      <c r="C5" s="35">
        <f>630.58-368.4</f>
        <v>262.18000000000006</v>
      </c>
      <c r="D5" s="35">
        <v>0.5</v>
      </c>
      <c r="E5" s="35">
        <f>B5*C5*D5</f>
        <v>621.3666000000002</v>
      </c>
      <c r="F5" s="35">
        <v>0.8</v>
      </c>
      <c r="G5" s="35">
        <f>E5*F5</f>
        <v>497.09328000000016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2:20" ht="12.75">
      <c r="B6" s="35">
        <f>1.5+1.77</f>
        <v>3.27</v>
      </c>
      <c r="C6" s="35">
        <f>837.16-630.58</f>
        <v>206.57999999999993</v>
      </c>
      <c r="D6" s="35">
        <v>0.5</v>
      </c>
      <c r="E6" s="35">
        <f aca="true" t="shared" si="0" ref="E6:E26">B6*C6*D6</f>
        <v>337.7582999999999</v>
      </c>
      <c r="F6" s="35">
        <v>0.8</v>
      </c>
      <c r="G6" s="35">
        <f>E6*F6</f>
        <v>270.20663999999994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2.75">
      <c r="B7" s="35">
        <f>1.77+1.4</f>
        <v>3.17</v>
      </c>
      <c r="C7" s="35">
        <f>870.16-837.16</f>
        <v>33</v>
      </c>
      <c r="D7" s="35">
        <v>0.5</v>
      </c>
      <c r="E7" s="35">
        <f t="shared" si="0"/>
        <v>52.305</v>
      </c>
      <c r="F7" s="35">
        <v>0.8</v>
      </c>
      <c r="G7" s="35">
        <f>E7*F7</f>
        <v>41.844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12.75">
      <c r="B8" s="35">
        <f>1.4+1.72</f>
        <v>3.12</v>
      </c>
      <c r="C8" s="35">
        <f>938.66-870.16</f>
        <v>68.5</v>
      </c>
      <c r="D8" s="35">
        <v>0.5</v>
      </c>
      <c r="E8" s="35">
        <f t="shared" si="0"/>
        <v>106.86</v>
      </c>
      <c r="F8" s="35">
        <v>0.8</v>
      </c>
      <c r="G8" s="35">
        <f>E8*F8</f>
        <v>85.488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12.75">
      <c r="B9" s="35"/>
      <c r="C9" s="36">
        <f>SUM(C5:C8)</f>
        <v>570.26</v>
      </c>
      <c r="D9" s="36"/>
      <c r="E9" s="35"/>
      <c r="F9" s="36"/>
      <c r="G9" s="36">
        <f>SUM(G5:G8)</f>
        <v>894.6319200000003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t="s">
        <v>39</v>
      </c>
      <c r="B11" s="35">
        <f>1.53+1.5</f>
        <v>3.0300000000000002</v>
      </c>
      <c r="C11" s="36">
        <v>38.5</v>
      </c>
      <c r="D11" s="35">
        <v>0.5</v>
      </c>
      <c r="E11" s="35">
        <f t="shared" si="0"/>
        <v>58.32750000000001</v>
      </c>
      <c r="F11" s="35">
        <v>0.8</v>
      </c>
      <c r="G11" s="35">
        <f>E11*F11</f>
        <v>46.662000000000006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12.75">
      <c r="B12" s="35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t="s">
        <v>40</v>
      </c>
      <c r="B13" s="35">
        <v>1.5</v>
      </c>
      <c r="C13" s="36">
        <v>33</v>
      </c>
      <c r="D13" s="35">
        <v>1</v>
      </c>
      <c r="E13" s="35">
        <f t="shared" si="0"/>
        <v>49.5</v>
      </c>
      <c r="F13" s="35">
        <v>0.8</v>
      </c>
      <c r="G13" s="35">
        <f aca="true" t="shared" si="1" ref="G13:G26">E13*F13</f>
        <v>39.6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2:20" ht="12.75">
      <c r="B14" s="35"/>
      <c r="C14" s="36"/>
      <c r="D14" s="35"/>
      <c r="E14" s="35">
        <f t="shared" si="0"/>
        <v>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t="s">
        <v>41</v>
      </c>
      <c r="B15" s="35">
        <f>1.3+1.5</f>
        <v>2.8</v>
      </c>
      <c r="C15" s="36">
        <v>37.5</v>
      </c>
      <c r="D15" s="35">
        <v>0.5</v>
      </c>
      <c r="E15" s="35">
        <f t="shared" si="0"/>
        <v>52.5</v>
      </c>
      <c r="F15" s="35">
        <v>0.8</v>
      </c>
      <c r="G15" s="35">
        <f t="shared" si="1"/>
        <v>42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40"/>
      <c r="B16" s="38"/>
      <c r="C16" s="39">
        <f>SUM(C9:C15)</f>
        <v>679.26</v>
      </c>
      <c r="D16" s="38"/>
      <c r="E16" s="38"/>
      <c r="F16" s="38"/>
      <c r="G16" s="39">
        <f>SUM(G9:G15)</f>
        <v>1022.8939200000003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2:20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7" t="s">
        <v>42</v>
      </c>
      <c r="B18" s="35">
        <v>2</v>
      </c>
      <c r="C18" s="35">
        <v>2</v>
      </c>
      <c r="D18" s="41">
        <f>1*19</f>
        <v>19</v>
      </c>
      <c r="E18" s="35">
        <f t="shared" si="0"/>
        <v>76</v>
      </c>
      <c r="F18" s="35">
        <f>2*0.7</f>
        <v>1.4</v>
      </c>
      <c r="G18" s="35">
        <f t="shared" si="1"/>
        <v>106.39999999999999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12.75">
      <c r="B19" s="35"/>
      <c r="C19" s="35"/>
      <c r="D19" s="35"/>
      <c r="E19" s="41"/>
      <c r="F19" s="41" t="s">
        <v>43</v>
      </c>
      <c r="G19" s="42">
        <f>G16+G18</f>
        <v>1129.2939200000003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7" t="s">
        <v>44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2.75">
      <c r="B21" s="35"/>
      <c r="C21" s="35"/>
      <c r="D21" s="35"/>
      <c r="E21" s="35">
        <f t="shared" si="0"/>
        <v>0</v>
      </c>
      <c r="F21" s="35"/>
      <c r="G21" s="35">
        <f t="shared" si="1"/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5:7" ht="12.75">
      <c r="E22" s="35">
        <f t="shared" si="0"/>
        <v>0</v>
      </c>
      <c r="G22" s="35">
        <f t="shared" si="1"/>
        <v>0</v>
      </c>
    </row>
    <row r="23" spans="5:7" ht="12.75">
      <c r="E23" s="35">
        <f t="shared" si="0"/>
        <v>0</v>
      </c>
      <c r="G23" s="35">
        <f t="shared" si="1"/>
        <v>0</v>
      </c>
    </row>
    <row r="24" spans="5:7" ht="12.75">
      <c r="E24" s="35">
        <f t="shared" si="0"/>
        <v>0</v>
      </c>
      <c r="G24" s="35">
        <f t="shared" si="1"/>
        <v>0</v>
      </c>
    </row>
    <row r="25" spans="5:7" ht="12.75">
      <c r="E25" s="35">
        <f t="shared" si="0"/>
        <v>0</v>
      </c>
      <c r="G25" s="35">
        <f t="shared" si="1"/>
        <v>0</v>
      </c>
    </row>
    <row r="26" spans="5:7" ht="12.75">
      <c r="E26" s="35">
        <f t="shared" si="0"/>
        <v>0</v>
      </c>
      <c r="G26" s="35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bremberger</dc:creator>
  <cp:keywords/>
  <dc:description/>
  <cp:lastModifiedBy>Andrzej Paluch</cp:lastModifiedBy>
  <cp:lastPrinted>2011-03-02T10:48:06Z</cp:lastPrinted>
  <dcterms:created xsi:type="dcterms:W3CDTF">2010-02-15T11:38:50Z</dcterms:created>
  <dcterms:modified xsi:type="dcterms:W3CDTF">2024-04-08T07:49:23Z</dcterms:modified>
  <cp:category/>
  <cp:version/>
  <cp:contentType/>
  <cp:contentStatus/>
</cp:coreProperties>
</file>