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0.0.211\dane_dzialy\ZamPubl\Kinga\2  0  2  4\137_2024_DOSTAWA_LEKÓW_B_Lenarcik\NA STRONE\"/>
    </mc:Choice>
  </mc:AlternateContent>
  <bookViews>
    <workbookView xWindow="0" yWindow="0" windowWidth="28800" windowHeight="12300"/>
  </bookViews>
  <sheets>
    <sheet name="Pakiet_25_31" sheetId="4" r:id="rId1"/>
  </sheets>
  <calcPr calcId="162913" iterateDelta="1E-4"/>
</workbook>
</file>

<file path=xl/calcChain.xml><?xml version="1.0" encoding="utf-8"?>
<calcChain xmlns="http://schemas.openxmlformats.org/spreadsheetml/2006/main">
  <c r="D130" i="4" l="1"/>
  <c r="L134" i="4"/>
  <c r="N130" i="4"/>
  <c r="N131" i="4" s="1"/>
  <c r="K130" i="4"/>
  <c r="P130" i="4" s="1"/>
  <c r="Q130" i="4" s="1"/>
  <c r="Q131" i="4" s="1"/>
  <c r="N137" i="4" s="1"/>
  <c r="F130" i="4"/>
  <c r="O130" i="4" l="1"/>
  <c r="O131" i="4" s="1"/>
  <c r="L137" i="4"/>
  <c r="P131" i="4"/>
  <c r="Q135" i="4" s="1"/>
  <c r="M137" i="4" l="1"/>
  <c r="O137" i="4" s="1"/>
  <c r="L122" i="4" l="1"/>
  <c r="N118" i="4"/>
  <c r="N119" i="4" s="1"/>
  <c r="K118" i="4"/>
  <c r="P118" i="4" s="1"/>
  <c r="Q118" i="4" s="1"/>
  <c r="F118" i="4"/>
  <c r="D118" i="4"/>
  <c r="Q119" i="4" l="1"/>
  <c r="N125" i="4" s="1"/>
  <c r="L125" i="4"/>
  <c r="P119" i="4"/>
  <c r="Q123" i="4" s="1"/>
  <c r="O118" i="4"/>
  <c r="O119" i="4" s="1"/>
  <c r="M125" i="4" s="1"/>
  <c r="O125" i="4" l="1"/>
  <c r="N93" i="4" l="1"/>
  <c r="O93" i="4" s="1"/>
  <c r="K93" i="4"/>
  <c r="P93" i="4" s="1"/>
  <c r="Q93" i="4" s="1"/>
  <c r="F93" i="4"/>
  <c r="D93" i="4"/>
  <c r="N92" i="4"/>
  <c r="O92" i="4" s="1"/>
  <c r="K92" i="4"/>
  <c r="P92" i="4" s="1"/>
  <c r="Q92" i="4" s="1"/>
  <c r="F92" i="4"/>
  <c r="D92" i="4"/>
  <c r="N91" i="4"/>
  <c r="O91" i="4" s="1"/>
  <c r="K91" i="4"/>
  <c r="P91" i="4" s="1"/>
  <c r="Q91" i="4" s="1"/>
  <c r="F91" i="4"/>
  <c r="D91" i="4"/>
  <c r="N90" i="4"/>
  <c r="O90" i="4" s="1"/>
  <c r="K90" i="4"/>
  <c r="P90" i="4" s="1"/>
  <c r="Q90" i="4" s="1"/>
  <c r="F90" i="4"/>
  <c r="D90" i="4"/>
  <c r="N94" i="4" l="1"/>
  <c r="N77" i="4" l="1"/>
  <c r="O77" i="4" s="1"/>
  <c r="K77" i="4"/>
  <c r="P77" i="4" s="1"/>
  <c r="Q77" i="4" s="1"/>
  <c r="F77" i="4"/>
  <c r="D77" i="4"/>
  <c r="N76" i="4"/>
  <c r="O76" i="4" s="1"/>
  <c r="K76" i="4"/>
  <c r="P76" i="4" s="1"/>
  <c r="Q76" i="4" s="1"/>
  <c r="F76" i="4"/>
  <c r="D76" i="4"/>
  <c r="N75" i="4"/>
  <c r="O75" i="4" s="1"/>
  <c r="K75" i="4"/>
  <c r="P75" i="4" s="1"/>
  <c r="Q75" i="4" s="1"/>
  <c r="F75" i="4"/>
  <c r="D75" i="4"/>
  <c r="N74" i="4"/>
  <c r="O74" i="4" s="1"/>
  <c r="K74" i="4"/>
  <c r="P74" i="4" s="1"/>
  <c r="Q74" i="4" s="1"/>
  <c r="F74" i="4"/>
  <c r="D74" i="4"/>
  <c r="N73" i="4"/>
  <c r="O73" i="4" s="1"/>
  <c r="K73" i="4"/>
  <c r="P73" i="4" s="1"/>
  <c r="Q73" i="4" s="1"/>
  <c r="F73" i="4"/>
  <c r="D73" i="4"/>
  <c r="N72" i="4"/>
  <c r="O72" i="4" s="1"/>
  <c r="K72" i="4"/>
  <c r="P72" i="4" s="1"/>
  <c r="Q72" i="4" s="1"/>
  <c r="F72" i="4"/>
  <c r="D72" i="4"/>
  <c r="N71" i="4"/>
  <c r="O71" i="4" s="1"/>
  <c r="K71" i="4"/>
  <c r="P71" i="4" s="1"/>
  <c r="Q71" i="4" s="1"/>
  <c r="F71" i="4"/>
  <c r="D71" i="4"/>
  <c r="N66" i="4"/>
  <c r="O66" i="4" s="1"/>
  <c r="K66" i="4"/>
  <c r="P66" i="4" s="1"/>
  <c r="Q66" i="4" s="1"/>
  <c r="F66" i="4"/>
  <c r="D66" i="4"/>
  <c r="N65" i="4"/>
  <c r="O65" i="4" s="1"/>
  <c r="K65" i="4"/>
  <c r="P65" i="4" s="1"/>
  <c r="Q65" i="4" s="1"/>
  <c r="F65" i="4"/>
  <c r="D65" i="4"/>
  <c r="N64" i="4"/>
  <c r="K64" i="4"/>
  <c r="P64" i="4" s="1"/>
  <c r="F64" i="4"/>
  <c r="D64" i="4"/>
  <c r="N70" i="4"/>
  <c r="O70" i="4" s="1"/>
  <c r="K70" i="4"/>
  <c r="P70" i="4" s="1"/>
  <c r="Q70" i="4" s="1"/>
  <c r="F70" i="4"/>
  <c r="D70" i="4"/>
  <c r="N69" i="4"/>
  <c r="O69" i="4" s="1"/>
  <c r="K69" i="4"/>
  <c r="P69" i="4" s="1"/>
  <c r="Q69" i="4" s="1"/>
  <c r="F69" i="4"/>
  <c r="D69" i="4"/>
  <c r="N68" i="4"/>
  <c r="O68" i="4" s="1"/>
  <c r="K68" i="4"/>
  <c r="P68" i="4" s="1"/>
  <c r="Q68" i="4" s="1"/>
  <c r="F68" i="4"/>
  <c r="D68" i="4"/>
  <c r="N51" i="4"/>
  <c r="O51" i="4" s="1"/>
  <c r="K51" i="4"/>
  <c r="P51" i="4" s="1"/>
  <c r="Q51" i="4" s="1"/>
  <c r="F51" i="4"/>
  <c r="D51" i="4"/>
  <c r="N10" i="4"/>
  <c r="O10" i="4" s="1"/>
  <c r="K10" i="4"/>
  <c r="P10" i="4" s="1"/>
  <c r="Q10" i="4" s="1"/>
  <c r="F10" i="4"/>
  <c r="D10" i="4"/>
  <c r="N11" i="4"/>
  <c r="O11" i="4" s="1"/>
  <c r="K11" i="4"/>
  <c r="P11" i="4" s="1"/>
  <c r="Q11" i="4" s="1"/>
  <c r="F11" i="4"/>
  <c r="D11" i="4"/>
  <c r="Q64" i="4" l="1"/>
  <c r="O64" i="4"/>
  <c r="N37" i="4"/>
  <c r="O37" i="4" s="1"/>
  <c r="K37" i="4"/>
  <c r="P37" i="4" s="1"/>
  <c r="Q37" i="4" s="1"/>
  <c r="F37" i="4"/>
  <c r="D37" i="4"/>
  <c r="N36" i="4"/>
  <c r="O36" i="4" s="1"/>
  <c r="K36" i="4"/>
  <c r="P36" i="4" s="1"/>
  <c r="Q36" i="4" s="1"/>
  <c r="F36" i="4"/>
  <c r="D36" i="4"/>
  <c r="N35" i="4"/>
  <c r="O35" i="4" s="1"/>
  <c r="K35" i="4"/>
  <c r="P35" i="4" s="1"/>
  <c r="Q35" i="4" s="1"/>
  <c r="F35" i="4"/>
  <c r="D35" i="4"/>
  <c r="N34" i="4"/>
  <c r="O34" i="4" s="1"/>
  <c r="K34" i="4"/>
  <c r="P34" i="4" s="1"/>
  <c r="Q34" i="4" s="1"/>
  <c r="F34" i="4"/>
  <c r="D34" i="4"/>
  <c r="N33" i="4"/>
  <c r="O33" i="4" s="1"/>
  <c r="K33" i="4"/>
  <c r="P33" i="4" s="1"/>
  <c r="Q33" i="4" s="1"/>
  <c r="F33" i="4"/>
  <c r="D33" i="4"/>
  <c r="N32" i="4"/>
  <c r="O32" i="4" s="1"/>
  <c r="K32" i="4"/>
  <c r="P32" i="4" s="1"/>
  <c r="Q32" i="4" s="1"/>
  <c r="F32" i="4"/>
  <c r="D32" i="4"/>
  <c r="N31" i="4"/>
  <c r="O31" i="4" s="1"/>
  <c r="K31" i="4"/>
  <c r="P31" i="4" s="1"/>
  <c r="Q31" i="4" s="1"/>
  <c r="F31" i="4"/>
  <c r="D31" i="4"/>
  <c r="N30" i="4"/>
  <c r="O30" i="4" s="1"/>
  <c r="K30" i="4"/>
  <c r="P30" i="4" s="1"/>
  <c r="Q30" i="4" s="1"/>
  <c r="F30" i="4"/>
  <c r="D30" i="4"/>
  <c r="N29" i="4"/>
  <c r="O29" i="4" s="1"/>
  <c r="K29" i="4"/>
  <c r="P29" i="4" s="1"/>
  <c r="Q29" i="4" s="1"/>
  <c r="F29" i="4"/>
  <c r="D29" i="4"/>
  <c r="N28" i="4"/>
  <c r="O28" i="4" s="1"/>
  <c r="K28" i="4"/>
  <c r="P28" i="4" s="1"/>
  <c r="Q28" i="4" s="1"/>
  <c r="F28" i="4"/>
  <c r="D28" i="4"/>
  <c r="N27" i="4"/>
  <c r="O27" i="4" s="1"/>
  <c r="K27" i="4"/>
  <c r="P27" i="4" s="1"/>
  <c r="Q27" i="4" s="1"/>
  <c r="F27" i="4"/>
  <c r="D27" i="4"/>
  <c r="N26" i="4"/>
  <c r="O26" i="4" s="1"/>
  <c r="K26" i="4"/>
  <c r="P26" i="4" s="1"/>
  <c r="Q26" i="4" s="1"/>
  <c r="F26" i="4"/>
  <c r="D26" i="4"/>
  <c r="N25" i="4"/>
  <c r="O25" i="4" s="1"/>
  <c r="K25" i="4"/>
  <c r="P25" i="4" s="1"/>
  <c r="Q25" i="4" s="1"/>
  <c r="F25" i="4"/>
  <c r="D25" i="4"/>
  <c r="N24" i="4"/>
  <c r="O24" i="4" s="1"/>
  <c r="K24" i="4"/>
  <c r="P24" i="4" s="1"/>
  <c r="Q24" i="4" s="1"/>
  <c r="F24" i="4"/>
  <c r="D24" i="4"/>
  <c r="N23" i="4"/>
  <c r="O23" i="4" s="1"/>
  <c r="K23" i="4"/>
  <c r="P23" i="4" s="1"/>
  <c r="Q23" i="4" s="1"/>
  <c r="F23" i="4"/>
  <c r="D23" i="4"/>
  <c r="N22" i="4"/>
  <c r="O22" i="4" s="1"/>
  <c r="K22" i="4"/>
  <c r="P22" i="4" s="1"/>
  <c r="Q22" i="4" s="1"/>
  <c r="F22" i="4"/>
  <c r="D22" i="4"/>
  <c r="N21" i="4"/>
  <c r="O21" i="4" s="1"/>
  <c r="K21" i="4"/>
  <c r="P21" i="4" s="1"/>
  <c r="Q21" i="4" s="1"/>
  <c r="F21" i="4"/>
  <c r="D21" i="4"/>
  <c r="N20" i="4"/>
  <c r="O20" i="4" s="1"/>
  <c r="K20" i="4"/>
  <c r="P20" i="4" s="1"/>
  <c r="Q20" i="4" s="1"/>
  <c r="F20" i="4"/>
  <c r="D20" i="4"/>
  <c r="N19" i="4"/>
  <c r="O19" i="4" s="1"/>
  <c r="K19" i="4"/>
  <c r="P19" i="4" s="1"/>
  <c r="Q19" i="4" s="1"/>
  <c r="F19" i="4"/>
  <c r="D19" i="4"/>
  <c r="N18" i="4"/>
  <c r="O18" i="4" s="1"/>
  <c r="K18" i="4"/>
  <c r="P18" i="4" s="1"/>
  <c r="Q18" i="4" s="1"/>
  <c r="F18" i="4"/>
  <c r="D18" i="4"/>
  <c r="N17" i="4"/>
  <c r="O17" i="4" s="1"/>
  <c r="K17" i="4"/>
  <c r="P17" i="4" s="1"/>
  <c r="Q17" i="4" s="1"/>
  <c r="F17" i="4"/>
  <c r="D17" i="4"/>
  <c r="N9" i="4"/>
  <c r="O9" i="4" s="1"/>
  <c r="K9" i="4"/>
  <c r="P9" i="4" s="1"/>
  <c r="Q9" i="4" s="1"/>
  <c r="F9" i="4"/>
  <c r="D9" i="4"/>
  <c r="N8" i="4"/>
  <c r="O8" i="4" s="1"/>
  <c r="K8" i="4"/>
  <c r="P8" i="4" s="1"/>
  <c r="Q8" i="4" s="1"/>
  <c r="F8" i="4"/>
  <c r="D8" i="4"/>
  <c r="N7" i="4"/>
  <c r="O7" i="4" s="1"/>
  <c r="K7" i="4"/>
  <c r="P7" i="4" s="1"/>
  <c r="Q7" i="4" s="1"/>
  <c r="F7" i="4"/>
  <c r="D7" i="4"/>
  <c r="N6" i="4"/>
  <c r="O6" i="4" s="1"/>
  <c r="K6" i="4"/>
  <c r="P6" i="4" s="1"/>
  <c r="Q6" i="4" s="1"/>
  <c r="F6" i="4"/>
  <c r="D6" i="4"/>
  <c r="N5" i="4"/>
  <c r="K5" i="4"/>
  <c r="P5" i="4" s="1"/>
  <c r="Q5" i="4" s="1"/>
  <c r="F5" i="4"/>
  <c r="D5" i="4"/>
  <c r="N4" i="4"/>
  <c r="O4" i="4" s="1"/>
  <c r="K4" i="4"/>
  <c r="P4" i="4" s="1"/>
  <c r="F4" i="4"/>
  <c r="D4" i="4"/>
  <c r="N16" i="4"/>
  <c r="O16" i="4" s="1"/>
  <c r="K16" i="4"/>
  <c r="P16" i="4" s="1"/>
  <c r="Q16" i="4" s="1"/>
  <c r="F16" i="4"/>
  <c r="D16" i="4"/>
  <c r="N15" i="4"/>
  <c r="O15" i="4" s="1"/>
  <c r="K15" i="4"/>
  <c r="P15" i="4" s="1"/>
  <c r="Q15" i="4" s="1"/>
  <c r="F15" i="4"/>
  <c r="D15" i="4"/>
  <c r="N14" i="4"/>
  <c r="O14" i="4" s="1"/>
  <c r="K14" i="4"/>
  <c r="P14" i="4" s="1"/>
  <c r="Q14" i="4" s="1"/>
  <c r="F14" i="4"/>
  <c r="D14" i="4"/>
  <c r="Q4" i="4" l="1"/>
  <c r="O5" i="4"/>
  <c r="K106" i="4"/>
  <c r="D67" i="4"/>
  <c r="D50" i="4"/>
  <c r="K12" i="4"/>
  <c r="K13" i="4"/>
  <c r="F12" i="4"/>
  <c r="F13" i="4"/>
  <c r="P13" i="4" l="1"/>
  <c r="K50" i="4" l="1"/>
  <c r="F67" i="4" l="1"/>
  <c r="K67" i="4" l="1"/>
  <c r="L81" i="4" l="1"/>
  <c r="P67" i="4"/>
  <c r="P78" i="4" s="1"/>
  <c r="N67" i="4"/>
  <c r="N78" i="4" s="1"/>
  <c r="L110" i="4"/>
  <c r="L84" i="4" l="1"/>
  <c r="Q82" i="4"/>
  <c r="O67" i="4"/>
  <c r="O78" i="4" s="1"/>
  <c r="Q67" i="4"/>
  <c r="Q78" i="4" s="1"/>
  <c r="F106" i="4"/>
  <c r="D106" i="4"/>
  <c r="L97" i="4"/>
  <c r="L55" i="4"/>
  <c r="N12" i="4"/>
  <c r="N13" i="4"/>
  <c r="P12" i="4"/>
  <c r="Q12" i="4" s="1"/>
  <c r="D12" i="4"/>
  <c r="D13" i="4"/>
  <c r="O12" i="4" l="1"/>
  <c r="N84" i="4"/>
  <c r="M84" i="4"/>
  <c r="O84" i="4" l="1"/>
  <c r="F50" i="4"/>
  <c r="N106" i="4" l="1"/>
  <c r="O106" i="4" s="1"/>
  <c r="O107" i="4" s="1"/>
  <c r="M113" i="4" s="1"/>
  <c r="P106" i="4"/>
  <c r="Q106" i="4" s="1"/>
  <c r="Q107" i="4" s="1"/>
  <c r="N113" i="4" s="1"/>
  <c r="N50" i="4"/>
  <c r="P50" i="4"/>
  <c r="L41" i="4"/>
  <c r="Q50" i="4" l="1"/>
  <c r="P52" i="4"/>
  <c r="O50" i="4"/>
  <c r="N52" i="4"/>
  <c r="O113" i="4"/>
  <c r="O94" i="4"/>
  <c r="M100" i="4" s="1"/>
  <c r="Q94" i="4"/>
  <c r="N100" i="4" s="1"/>
  <c r="P94" i="4"/>
  <c r="P107" i="4"/>
  <c r="N107" i="4"/>
  <c r="L113" i="4" s="1"/>
  <c r="O52" i="4" l="1"/>
  <c r="M58" i="4" s="1"/>
  <c r="Q52" i="4"/>
  <c r="N58" i="4" s="1"/>
  <c r="L100" i="4"/>
  <c r="Q98" i="4"/>
  <c r="L58" i="4"/>
  <c r="Q56" i="4"/>
  <c r="Q111" i="4"/>
  <c r="O100" i="4"/>
  <c r="O13" i="4"/>
  <c r="N38" i="4"/>
  <c r="Q13" i="4"/>
  <c r="P38" i="4"/>
  <c r="O58" i="4" l="1"/>
  <c r="O38" i="4" l="1"/>
  <c r="M44" i="4" s="1"/>
  <c r="Q38" i="4"/>
  <c r="N44" i="4" s="1"/>
  <c r="L44" i="4"/>
  <c r="Q42" i="4"/>
  <c r="O44" i="4" l="1"/>
</calcChain>
</file>

<file path=xl/sharedStrings.xml><?xml version="1.0" encoding="utf-8"?>
<sst xmlns="http://schemas.openxmlformats.org/spreadsheetml/2006/main" count="368" uniqueCount="147">
  <si>
    <t>Lp.</t>
  </si>
  <si>
    <t>Nazwa asortymentu</t>
  </si>
  <si>
    <t>Klasa wyrobu medycznego</t>
  </si>
  <si>
    <t>Wartość całkowita zamówienia brutto (zł)</t>
  </si>
  <si>
    <t>Nr Deklaracji Zgodności</t>
  </si>
  <si>
    <t>j.m.</t>
  </si>
  <si>
    <t>1.</t>
  </si>
  <si>
    <t>CSK
Min. wykorzystanie (j.m.)</t>
  </si>
  <si>
    <t>CSK
Ilość podstawowa (j.m.)</t>
  </si>
  <si>
    <t>CSK
Prawo opcji (j.m.)</t>
  </si>
  <si>
    <t>Nazwa handlowa, producent, nr kat.</t>
  </si>
  <si>
    <t>Wielkość op. oferowanego</t>
  </si>
  <si>
    <t>CSK
Ilość oferowanych op. podstawowa (j.m.)</t>
  </si>
  <si>
    <t>CSK
Ilość oferowanych op. opcja (j.m.)</t>
  </si>
  <si>
    <t xml:space="preserve">Cena oferowanego opakowania netto (zł) </t>
  </si>
  <si>
    <t>VAT (%)</t>
  </si>
  <si>
    <t>CSK
Wartość netto - ilość podstawowa (zł)</t>
  </si>
  <si>
    <t>CSK
Wartość brutto - ilość podstawowa (zł)</t>
  </si>
  <si>
    <t>CSK
Wartość brutto - prawo opcji (zł)</t>
  </si>
  <si>
    <t>EAN 13 op. handlowego (jeśli dotyczy)</t>
  </si>
  <si>
    <t>2.</t>
  </si>
  <si>
    <t>3.</t>
  </si>
  <si>
    <t>RAZEM:</t>
  </si>
  <si>
    <t>CSK</t>
  </si>
  <si>
    <t xml:space="preserve">Wartość prawa opcji brutto (zł) </t>
  </si>
  <si>
    <t>Wartość podstawowa  brutto (zł)</t>
  </si>
  <si>
    <t xml:space="preserve">Wartość podstawowa netto (zł) </t>
  </si>
  <si>
    <t>CSK
Wartość netto - prawo opcji (zł)</t>
  </si>
  <si>
    <t>op.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</si>
  <si>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</si>
  <si>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</si>
  <si>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</si>
  <si>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</si>
  <si>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</si>
  <si>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</si>
  <si>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</si>
  <si>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</si>
  <si>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</si>
  <si>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</si>
  <si>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</si>
  <si>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</si>
  <si>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</si>
  <si>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</si>
  <si>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</si>
  <si>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</si>
  <si>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</si>
  <si>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</si>
  <si>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</si>
  <si>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</si>
  <si>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</si>
  <si>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</si>
  <si>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</si>
  <si>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</si>
  <si>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</si>
  <si>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</si>
  <si>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</si>
  <si>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</si>
  <si>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</si>
  <si>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</si>
  <si>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</si>
  <si>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 xml:space="preserve">Betahistyna 0,008g x 100 tabl. </t>
  </si>
  <si>
    <t>Izotretynoina 20mg x 60 kaps.</t>
  </si>
  <si>
    <t>Terbinafina 0,125g x 14 tabl.</t>
  </si>
  <si>
    <t>Hydrokortyzon 1mg/1g  płyn x 30g</t>
  </si>
  <si>
    <t>Metoksalen 0,75% płyn x 24ml</t>
  </si>
  <si>
    <t>Mometazon 1mg/g maść x 100g</t>
  </si>
  <si>
    <t>Acytretyna 25mg x 100 kaps.</t>
  </si>
  <si>
    <t>Klindamycyna 10mg/g żel x 15g</t>
  </si>
  <si>
    <t>Metoksalen 10mg x 50 kaps</t>
  </si>
  <si>
    <t>Iwermektyna 3mg x 4 tabl</t>
  </si>
  <si>
    <t>Pregabalina 50mg x 28 kaps</t>
  </si>
  <si>
    <t xml:space="preserve">Takrolimus 1mg/1g  maść x  30g </t>
  </si>
  <si>
    <t>Takrolimus 0,3mg/1g maść x 10g</t>
  </si>
  <si>
    <t>Quinapril 20mg x 30tabl</t>
  </si>
  <si>
    <t xml:space="preserve">Sildenafil 50mg x 4 tabl powlekane </t>
  </si>
  <si>
    <t>Kloksacylina 500mg x 16 tabl</t>
  </si>
  <si>
    <t>Białczan taniny 500mg x 20tabl</t>
  </si>
  <si>
    <t>Izokonazol 10mg/1g krem x 20g</t>
  </si>
  <si>
    <t>Izokonazol + diflukortolon (10mg + 1mg)/ 1g krem x 15g</t>
  </si>
  <si>
    <t>Indakterol + bromek glikopironiowy (85mcg + 43mcg) x 30 kaps + inhalator</t>
  </si>
  <si>
    <t>Methylrosanilinii chloridum wodny roztwór 0,5% x 20g</t>
  </si>
  <si>
    <t>Methylrosanilinii chloridum wodny roztwór 1% x 20g</t>
  </si>
  <si>
    <t>Albendazol 400mg x 1 tabl do ssania/gryzienia/żucia</t>
  </si>
  <si>
    <t>Krotamiton 100mg/1g maść x 40g</t>
  </si>
  <si>
    <t xml:space="preserve">Metylprednizolon 1mg/g, krem x 15g </t>
  </si>
  <si>
    <t xml:space="preserve">Metylprednizolon 1mg/g, maść x 15g </t>
  </si>
  <si>
    <t xml:space="preserve">Allopurinol 300mg x 30 tabl </t>
  </si>
  <si>
    <t xml:space="preserve">Acidum 5-aminolevulinicum hydrochloridum 78mg/g x 2g </t>
  </si>
  <si>
    <t xml:space="preserve">Benzylopenicylina benzatynowa 1 200 000 JU x 1 fiolka </t>
  </si>
  <si>
    <t xml:space="preserve">Takrolimus 1mg/1g maść x 10g </t>
  </si>
  <si>
    <t xml:space="preserve">Metotrexat 15mg/0,75ml x 4 ampułko- strzyk. </t>
  </si>
  <si>
    <t xml:space="preserve">Metotrexat 20mg/1ml x 4 ampułko- strzyk. </t>
  </si>
  <si>
    <t xml:space="preserve">Metotrexat 10mg/0,5ml x 4 ampułko- strzyk. </t>
  </si>
  <si>
    <t xml:space="preserve">Pimekrolimus 10mg/1g, krem x 15g </t>
  </si>
  <si>
    <t>Rp. Opłatki skrobiowe nr 3 1 opakowanie komplet=500szt</t>
  </si>
  <si>
    <t>Rp. Opłatki skrobiowe nr 5 1 opakowanie komplet=500szt</t>
  </si>
  <si>
    <t xml:space="preserve">2. </t>
  </si>
  <si>
    <t>Rp. Acidum boricum proszek miałki opakowanie 1kg</t>
  </si>
  <si>
    <t>Rp. Acidum boricum opakowanie 1kg</t>
  </si>
  <si>
    <t>Rp. Acidum lacticum opakowanie 100g</t>
  </si>
  <si>
    <t>Rp. Acidum salicylicum opakowanie 1kg</t>
  </si>
  <si>
    <t>Rp. Acidum tannicum opakowanie 100g</t>
  </si>
  <si>
    <t>Rp. Ammonium sufobituminicum opakowanie 250g</t>
  </si>
  <si>
    <t>Rp. Calcium carbonicum opakowanie 500g</t>
  </si>
  <si>
    <t>Rp. Ditranol opakowanie 10g</t>
  </si>
  <si>
    <t>Rp. Formalinum 10% opakowanie 1kg</t>
  </si>
  <si>
    <t>Rp. Kalium hypermanganicum opakowanie 5g</t>
  </si>
  <si>
    <t>Rp. Papaverinum hydrochloricum opakowanie 1g</t>
  </si>
  <si>
    <t>Rp. Parafinum solidum- granulat opakowanie 1kg</t>
  </si>
  <si>
    <t>Rp. Pasta Zinci opakowanie 1kg</t>
  </si>
  <si>
    <t>Rp. Spir. Salicilcus opakowanie 800g</t>
  </si>
  <si>
    <t>Rp. Tinc. Capsici opakowanie 100g</t>
  </si>
  <si>
    <t>Rp. Urea opakowanie 250g</t>
  </si>
  <si>
    <t>Rp. Vaselinum Flavum opakowanie 1kg</t>
  </si>
  <si>
    <t>Rp. Perhydrol 30% opakowanie 1kg</t>
  </si>
  <si>
    <t xml:space="preserve">3. </t>
  </si>
  <si>
    <t xml:space="preserve">1.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</si>
  <si>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</si>
  <si>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</si>
  <si>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</si>
  <si>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</si>
  <si>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</si>
  <si>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</si>
  <si>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</si>
  <si>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</si>
  <si>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</si>
  <si>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</si>
  <si>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14. </t>
  </si>
  <si>
    <t>Infliximabum 100mg x 1 fiolka</t>
  </si>
  <si>
    <t>*lek stosowany poza programami lekowymi</t>
  </si>
  <si>
    <t>METHYLTHIONINIUM CHLORIDE 10mg/2ml x 5 amp.</t>
  </si>
  <si>
    <t xml:space="preserve">Izawukonazol 200mg x 1 fiolka </t>
  </si>
  <si>
    <t>PAKIET 25</t>
  </si>
  <si>
    <t>PAKIET 26</t>
  </si>
  <si>
    <t>PAKIET 27</t>
  </si>
  <si>
    <t>PAKIET 28</t>
  </si>
  <si>
    <t>PAKIET 29</t>
  </si>
  <si>
    <t>PAKIET 30</t>
  </si>
  <si>
    <t>PAKIET 31</t>
  </si>
  <si>
    <t>Pakiet 25</t>
  </si>
  <si>
    <t>Pakiet 26</t>
  </si>
  <si>
    <t>Pakiet 27</t>
  </si>
  <si>
    <t>Pakiet 28</t>
  </si>
  <si>
    <t>Pakiet 29</t>
  </si>
  <si>
    <t>Pakiet 30</t>
  </si>
  <si>
    <t>Pakiet 31</t>
  </si>
  <si>
    <t>ZP/137/2024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</si>
</sst>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[$-415]General"/>
    <numFmt numFmtId="166" formatCode="#,##0.00\ &quot;zł&quot;"/>
    <numFmt numFmtId="167" formatCode="_-* #,##0.00\ [$zł-415]_-;\-* #,##0.00\ [$zł-415]_-;_-* &quot;-&quot;??\ [$zł-415]_-;_-@_-"/>
  </numFmts>
  <fonts count="35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4"/>
      <name val="Czcionka tekstu podstawowego"/>
      <family val="2"/>
      <charset val="238"/>
    </font>
    <font>
      <b/>
      <sz val="13"/>
      <color indexed="54"/>
      <name val="Czcionka tekstu podstawowego"/>
      <family val="2"/>
      <charset val="238"/>
    </font>
    <font>
      <b/>
      <sz val="11"/>
      <color indexed="54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55"/>
      <name val="Calibri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4"/>
      <name val="Calibri Light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b/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color rgb="FF000000"/>
      <name val="Calibri"/>
      <family val="2"/>
    </font>
    <font>
      <b/>
      <sz val="10"/>
      <color rgb="FF000000"/>
      <name val="Cambria"/>
      <family val="1"/>
      <charset val="238"/>
    </font>
    <font>
      <sz val="10"/>
      <color theme="1"/>
      <name val="Cambria"/>
      <family val="1"/>
      <charset val="238"/>
    </font>
    <font>
      <sz val="10"/>
      <name val="Cambria"/>
      <family val="1"/>
      <charset val="238"/>
    </font>
    <font>
      <sz val="10"/>
      <color indexed="8"/>
      <name val="Calibri"/>
      <family val="2"/>
    </font>
    <font>
      <b/>
      <sz val="11"/>
      <name val="Cambria"/>
      <family val="1"/>
      <charset val="238"/>
    </font>
    <font>
      <b/>
      <sz val="12"/>
      <name val="Cambria"/>
      <family val="1"/>
      <charset val="238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4" fillId="3" borderId="1" applyNumberFormat="0" applyAlignment="0" applyProtection="0"/>
    <xf numFmtId="0" fontId="5" fillId="9" borderId="2" applyNumberFormat="0" applyAlignment="0" applyProtection="0"/>
    <xf numFmtId="0" fontId="6" fillId="7" borderId="0" applyNumberFormat="0" applyBorder="0" applyAlignment="0" applyProtection="0"/>
    <xf numFmtId="0" fontId="8" fillId="0" borderId="3" applyNumberFormat="0" applyFill="0" applyAlignment="0" applyProtection="0"/>
    <xf numFmtId="0" fontId="9" fillId="15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4" fillId="0" borderId="0"/>
    <xf numFmtId="0" fontId="15" fillId="0" borderId="0"/>
    <xf numFmtId="165" fontId="16" fillId="0" borderId="0" applyBorder="0" applyProtection="0"/>
    <xf numFmtId="0" fontId="7" fillId="0" borderId="0"/>
    <xf numFmtId="0" fontId="17" fillId="9" borderId="1" applyNumberFormat="0" applyAlignment="0" applyProtection="0"/>
    <xf numFmtId="9" fontId="1" fillId="0" borderId="0" applyFon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5" borderId="9" applyNumberFormat="0" applyFont="0" applyAlignment="0" applyProtection="0"/>
    <xf numFmtId="0" fontId="22" fillId="17" borderId="0" applyNumberFormat="0" applyBorder="0" applyAlignment="0" applyProtection="0"/>
  </cellStyleXfs>
  <cellXfs count="52">
    <xf numFmtId="0" fontId="0" fillId="0" borderId="0" xfId="0"/>
    <xf numFmtId="0" fontId="23" fillId="0" borderId="0" xfId="0" applyFont="1"/>
    <xf numFmtId="0" fontId="25" fillId="18" borderId="12" xfId="0" applyFont="1" applyFill="1" applyBorder="1" applyAlignment="1">
      <alignment horizontal="center" vertical="center" wrapText="1"/>
    </xf>
    <xf numFmtId="0" fontId="26" fillId="18" borderId="12" xfId="0" applyFont="1" applyFill="1" applyBorder="1" applyAlignment="1">
      <alignment horizontal="center" vertical="center" wrapText="1"/>
    </xf>
    <xf numFmtId="165" fontId="26" fillId="18" borderId="12" xfId="37" applyFont="1" applyFill="1" applyBorder="1" applyAlignment="1" applyProtection="1">
      <alignment horizontal="center" vertical="center" wrapText="1"/>
    </xf>
    <xf numFmtId="0" fontId="27" fillId="0" borderId="0" xfId="0" applyFont="1"/>
    <xf numFmtId="0" fontId="25" fillId="18" borderId="11" xfId="0" applyFont="1" applyFill="1" applyBorder="1" applyAlignment="1">
      <alignment horizontal="center" vertical="center"/>
    </xf>
    <xf numFmtId="0" fontId="27" fillId="18" borderId="11" xfId="0" applyFont="1" applyFill="1" applyBorder="1" applyAlignment="1">
      <alignment horizontal="center" vertical="center"/>
    </xf>
    <xf numFmtId="3" fontId="27" fillId="18" borderId="11" xfId="0" applyNumberFormat="1" applyFont="1" applyFill="1" applyBorder="1" applyAlignment="1">
      <alignment horizontal="center" vertical="center"/>
    </xf>
    <xf numFmtId="167" fontId="27" fillId="18" borderId="11" xfId="0" applyNumberFormat="1" applyFont="1" applyFill="1" applyBorder="1" applyAlignment="1">
      <alignment horizontal="center" vertical="center"/>
    </xf>
    <xf numFmtId="9" fontId="27" fillId="18" borderId="11" xfId="40" applyFont="1" applyFill="1" applyBorder="1" applyAlignment="1">
      <alignment horizontal="center" vertical="center"/>
    </xf>
    <xf numFmtId="3" fontId="24" fillId="0" borderId="12" xfId="38" applyNumberFormat="1" applyFont="1" applyBorder="1" applyAlignment="1">
      <alignment horizontal="center" vertical="center" wrapText="1"/>
    </xf>
    <xf numFmtId="164" fontId="24" fillId="0" borderId="12" xfId="38" applyNumberFormat="1" applyFont="1" applyBorder="1" applyAlignment="1">
      <alignment horizontal="center" vertical="center" wrapText="1"/>
    </xf>
    <xf numFmtId="165" fontId="26" fillId="19" borderId="12" xfId="37" applyFont="1" applyFill="1" applyBorder="1" applyAlignment="1" applyProtection="1">
      <alignment horizontal="center" vertical="center" wrapText="1"/>
    </xf>
    <xf numFmtId="3" fontId="27" fillId="19" borderId="11" xfId="0" applyNumberFormat="1" applyFont="1" applyFill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164" fontId="24" fillId="19" borderId="12" xfId="38" applyNumberFormat="1" applyFont="1" applyFill="1" applyBorder="1" applyAlignment="1">
      <alignment horizontal="center" vertical="center" wrapText="1"/>
    </xf>
    <xf numFmtId="167" fontId="27" fillId="19" borderId="11" xfId="0" applyNumberFormat="1" applyFont="1" applyFill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167" fontId="24" fillId="0" borderId="17" xfId="0" applyNumberFormat="1" applyFont="1" applyBorder="1" applyAlignment="1">
      <alignment horizontal="center" vertical="center"/>
    </xf>
    <xf numFmtId="167" fontId="24" fillId="0" borderId="18" xfId="0" applyNumberFormat="1" applyFont="1" applyBorder="1" applyAlignment="1">
      <alignment horizontal="center" vertical="center"/>
    </xf>
    <xf numFmtId="167" fontId="24" fillId="0" borderId="19" xfId="0" applyNumberFormat="1" applyFont="1" applyBorder="1" applyAlignment="1">
      <alignment horizontal="center" vertical="center"/>
    </xf>
    <xf numFmtId="166" fontId="23" fillId="19" borderId="10" xfId="0" applyNumberFormat="1" applyFont="1" applyFill="1" applyBorder="1" applyAlignment="1">
      <alignment horizontal="center" vertical="center"/>
    </xf>
    <xf numFmtId="166" fontId="25" fillId="0" borderId="11" xfId="0" applyNumberFormat="1" applyFont="1" applyFill="1" applyBorder="1" applyAlignment="1">
      <alignment horizontal="center" vertical="center" wrapText="1"/>
    </xf>
    <xf numFmtId="0" fontId="27" fillId="18" borderId="11" xfId="0" applyFont="1" applyFill="1" applyBorder="1" applyAlignment="1">
      <alignment horizontal="center" vertical="center" wrapText="1"/>
    </xf>
    <xf numFmtId="0" fontId="14" fillId="0" borderId="0" xfId="35" applyAlignment="1"/>
    <xf numFmtId="0" fontId="24" fillId="0" borderId="11" xfId="0" applyFont="1" applyBorder="1" applyAlignment="1">
      <alignment horizontal="center" vertical="center" wrapText="1"/>
    </xf>
    <xf numFmtId="0" fontId="14" fillId="0" borderId="0" xfId="35"/>
    <xf numFmtId="166" fontId="28" fillId="0" borderId="23" xfId="0" applyNumberFormat="1" applyFont="1" applyBorder="1" applyAlignment="1">
      <alignment horizontal="center" vertical="center" wrapText="1"/>
    </xf>
    <xf numFmtId="0" fontId="29" fillId="18" borderId="12" xfId="0" applyFont="1" applyFill="1" applyBorder="1" applyAlignment="1">
      <alignment horizontal="center" vertical="center" wrapText="1"/>
    </xf>
    <xf numFmtId="0" fontId="30" fillId="18" borderId="11" xfId="0" applyFont="1" applyFill="1" applyBorder="1" applyAlignment="1">
      <alignment horizontal="left" vertical="center" wrapText="1"/>
    </xf>
    <xf numFmtId="0" fontId="31" fillId="0" borderId="0" xfId="0" applyFont="1"/>
    <xf numFmtId="0" fontId="32" fillId="0" borderId="0" xfId="35" applyFont="1" applyAlignment="1">
      <alignment wrapText="1"/>
    </xf>
    <xf numFmtId="0" fontId="32" fillId="0" borderId="0" xfId="35" applyFont="1" applyAlignment="1"/>
    <xf numFmtId="0" fontId="31" fillId="0" borderId="0" xfId="0" applyFont="1" applyAlignment="1">
      <alignment wrapText="1"/>
    </xf>
    <xf numFmtId="166" fontId="23" fillId="0" borderId="0" xfId="0" applyNumberFormat="1" applyFont="1"/>
    <xf numFmtId="166" fontId="24" fillId="0" borderId="0" xfId="0" applyNumberFormat="1" applyFont="1"/>
    <xf numFmtId="167" fontId="23" fillId="0" borderId="0" xfId="0" applyNumberFormat="1" applyFont="1"/>
    <xf numFmtId="0" fontId="25" fillId="18" borderId="15" xfId="0" applyFont="1" applyFill="1" applyBorder="1" applyAlignment="1">
      <alignment horizontal="left" vertical="center"/>
    </xf>
    <xf numFmtId="0" fontId="25" fillId="18" borderId="14" xfId="0" applyFont="1" applyFill="1" applyBorder="1" applyAlignment="1">
      <alignment horizontal="left" vertical="center"/>
    </xf>
    <xf numFmtId="0" fontId="25" fillId="18" borderId="16" xfId="0" applyFont="1" applyFill="1" applyBorder="1" applyAlignment="1">
      <alignment horizontal="left" vertical="center"/>
    </xf>
    <xf numFmtId="0" fontId="23" fillId="19" borderId="20" xfId="0" applyFont="1" applyFill="1" applyBorder="1" applyAlignment="1">
      <alignment horizontal="center" vertical="center"/>
    </xf>
    <xf numFmtId="0" fontId="23" fillId="19" borderId="21" xfId="0" applyFont="1" applyFill="1" applyBorder="1" applyAlignment="1">
      <alignment horizontal="center" vertical="center"/>
    </xf>
    <xf numFmtId="0" fontId="23" fillId="19" borderId="22" xfId="0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33" fillId="0" borderId="0" xfId="0" applyFont="1"/>
    <xf numFmtId="0" fontId="34" fillId="0" borderId="0" xfId="0" applyFont="1"/>
    <xf numFmtId="0" fontId="34" fillId="20" borderId="0" xfId="0" applyFont="1" applyFill="1"/>
    <xf numFmtId="0" fontId="33" fillId="20" borderId="0" xfId="0" applyFont="1" applyFill="1"/>
  </cellXfs>
  <cellStyles count="47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 4" xfId="35"/>
    <cellStyle name="Normalny 5" xfId="36"/>
    <cellStyle name="Normalny 8" xfId="37"/>
    <cellStyle name="Normalny_Arkusz1" xfId="38"/>
    <cellStyle name="Obliczenia" xfId="39" builtinId="22" customBuiltin="1"/>
    <cellStyle name="Procentowy" xfId="40" builtinId="5"/>
    <cellStyle name="Suma" xfId="41" builtinId="25" customBuiltin="1"/>
    <cellStyle name="Tekst objaśnienia" xfId="42" builtinId="53" customBuiltin="1"/>
    <cellStyle name="Tekst ostrzeżenia" xfId="43" builtinId="11" customBuiltin="1"/>
    <cellStyle name="Tytuł" xfId="44" builtinId="15" customBuiltin="1"/>
    <cellStyle name="Uwaga" xfId="45" builtinId="10" customBuiltin="1"/>
    <cellStyle name="Zły" xfId="46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2"/>
  <sheetViews>
    <sheetView tabSelected="1" topLeftCell="C94" zoomScale="90" zoomScaleNormal="90" workbookViewId="0">
      <selection activeCell="E98" sqref="E98"/>
    </sheetView>
  </sheetViews>
  <sheetFormatPr defaultRowHeight="12.75"/>
  <cols>
    <col min="1" max="1" width="3.42578125" style="1" bestFit="1" customWidth="1"/>
    <col min="2" max="2" width="52.42578125" style="32" customWidth="1"/>
    <col min="3" max="3" width="12.5703125" style="1" customWidth="1"/>
    <col min="4" max="4" width="16.5703125" style="1" bestFit="1" customWidth="1"/>
    <col min="5" max="5" width="15.42578125" style="1" bestFit="1" customWidth="1"/>
    <col min="6" max="6" width="9.85546875" style="1" bestFit="1" customWidth="1"/>
    <col min="7" max="7" width="14.85546875" style="1" customWidth="1"/>
    <col min="8" max="8" width="11.5703125" style="1" customWidth="1"/>
    <col min="9" max="9" width="11.28515625" style="1" customWidth="1"/>
    <col min="10" max="10" width="18.7109375" style="1" bestFit="1" customWidth="1"/>
    <col min="11" max="11" width="15.7109375" style="1" bestFit="1" customWidth="1"/>
    <col min="12" max="12" width="15.5703125" style="1" customWidth="1"/>
    <col min="13" max="13" width="14.7109375" style="1" customWidth="1"/>
    <col min="14" max="14" width="17.7109375" style="1" bestFit="1" customWidth="1"/>
    <col min="15" max="15" width="18.28515625" style="1" customWidth="1"/>
    <col min="16" max="16" width="15.5703125" style="1" customWidth="1"/>
    <col min="17" max="17" width="17.28515625" style="1" customWidth="1"/>
    <col min="18" max="19" width="12.85546875" style="1" customWidth="1"/>
    <col min="20" max="16384" width="9.140625" style="1"/>
  </cols>
  <sheetData>
    <row r="1" spans="1:19" ht="15.75">
      <c r="C1" s="51" t="s">
        <v>139</v>
      </c>
      <c r="D1" s="50" t="s">
        <v>146</v>
      </c>
    </row>
    <row r="2" spans="1:19" s="5" customFormat="1" ht="50.25" customHeight="1" thickBot="1">
      <c r="A2" s="2" t="s">
        <v>0</v>
      </c>
      <c r="B2" s="30" t="s">
        <v>1</v>
      </c>
      <c r="C2" s="3" t="s">
        <v>5</v>
      </c>
      <c r="D2" s="13" t="s">
        <v>7</v>
      </c>
      <c r="E2" s="13" t="s">
        <v>8</v>
      </c>
      <c r="F2" s="13" t="s">
        <v>9</v>
      </c>
      <c r="G2" s="4" t="s">
        <v>10</v>
      </c>
      <c r="H2" s="4" t="s">
        <v>4</v>
      </c>
      <c r="I2" s="11" t="s">
        <v>11</v>
      </c>
      <c r="J2" s="13" t="s">
        <v>12</v>
      </c>
      <c r="K2" s="13" t="s">
        <v>13</v>
      </c>
      <c r="L2" s="2" t="s">
        <v>14</v>
      </c>
      <c r="M2" s="2" t="s">
        <v>15</v>
      </c>
      <c r="N2" s="17" t="s">
        <v>16</v>
      </c>
      <c r="O2" s="17" t="s">
        <v>17</v>
      </c>
      <c r="P2" s="17" t="s">
        <v>27</v>
      </c>
      <c r="Q2" s="17" t="s">
        <v>18</v>
      </c>
      <c r="R2" s="12" t="s">
        <v>2</v>
      </c>
      <c r="S2" s="12" t="s">
        <v>19</v>
      </c>
    </row>
    <row r="3" spans="1:19" s="5" customFormat="1" ht="15" customHeight="1" thickBot="1">
      <c r="A3" s="39" t="s">
        <v>132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1"/>
    </row>
    <row r="4" spans="1:19" s="5" customFormat="1">
      <c r="A4" s="6" t="s">
        <v>6</v>
      </c>
      <c r="B4" s="31" t="s">
        <v>84</v>
      </c>
      <c r="C4" s="7" t="s">
        <v>28</v>
      </c>
      <c r="D4" s="14">
        <f>ROUND(E4*0.5,0)</f>
        <v>18</v>
      </c>
      <c r="E4" s="14">
        <v>35</v>
      </c>
      <c r="F4" s="14">
        <f>ROUND(E4*0.8,0)</f>
        <v>28</v>
      </c>
      <c r="G4" s="7"/>
      <c r="H4" s="8"/>
      <c r="I4" s="8"/>
      <c r="J4" s="14">
        <v>35</v>
      </c>
      <c r="K4" s="14">
        <f>ROUND(J4*0.8,0)</f>
        <v>28</v>
      </c>
      <c r="L4" s="9">
        <v>0</v>
      </c>
      <c r="M4" s="10">
        <v>0.08</v>
      </c>
      <c r="N4" s="18">
        <f>ROUND(L4*J4,2)</f>
        <v>0</v>
      </c>
      <c r="O4" s="18">
        <f t="shared" ref="O4:O37" si="0">ROUND(N4+N4*M4,2)</f>
        <v>0</v>
      </c>
      <c r="P4" s="18">
        <f t="shared" ref="P4:P37" si="1">ROUND(L4*K4,2)</f>
        <v>0</v>
      </c>
      <c r="Q4" s="18">
        <f t="shared" ref="Q4:Q37" si="2">ROUND(P4+P4*M4,2)</f>
        <v>0</v>
      </c>
      <c r="R4" s="15"/>
      <c r="S4" s="15"/>
    </row>
    <row r="5" spans="1:19" s="5" customFormat="1">
      <c r="A5" s="6" t="s">
        <v>20</v>
      </c>
      <c r="B5" s="31" t="s">
        <v>85</v>
      </c>
      <c r="C5" s="7" t="s">
        <v>28</v>
      </c>
      <c r="D5" s="14">
        <f t="shared" ref="D5:D6" si="3">ROUND(E5*0.5,0)</f>
        <v>50</v>
      </c>
      <c r="E5" s="14">
        <v>100</v>
      </c>
      <c r="F5" s="14">
        <f t="shared" ref="F5:F6" si="4">ROUND(E5*0.8,0)</f>
        <v>80</v>
      </c>
      <c r="G5" s="7"/>
      <c r="H5" s="8"/>
      <c r="I5" s="8"/>
      <c r="J5" s="14">
        <v>100</v>
      </c>
      <c r="K5" s="14">
        <f t="shared" ref="K5:K6" si="5">ROUND(J5*0.8,0)</f>
        <v>80</v>
      </c>
      <c r="L5" s="9">
        <v>0</v>
      </c>
      <c r="M5" s="10">
        <v>0.08</v>
      </c>
      <c r="N5" s="18">
        <f t="shared" ref="N5:N6" si="6">ROUND(L5*J5,2)</f>
        <v>0</v>
      </c>
      <c r="O5" s="18">
        <f t="shared" si="0"/>
        <v>0</v>
      </c>
      <c r="P5" s="18">
        <f t="shared" si="1"/>
        <v>0</v>
      </c>
      <c r="Q5" s="18">
        <f t="shared" si="2"/>
        <v>0</v>
      </c>
      <c r="R5" s="15"/>
      <c r="S5" s="15"/>
    </row>
    <row r="6" spans="1:19" s="5" customFormat="1">
      <c r="A6" s="6" t="s">
        <v>21</v>
      </c>
      <c r="B6" s="31" t="s">
        <v>86</v>
      </c>
      <c r="C6" s="7" t="s">
        <v>28</v>
      </c>
      <c r="D6" s="14">
        <f t="shared" si="3"/>
        <v>3</v>
      </c>
      <c r="E6" s="14">
        <v>6</v>
      </c>
      <c r="F6" s="14">
        <f t="shared" si="4"/>
        <v>5</v>
      </c>
      <c r="G6" s="7"/>
      <c r="H6" s="8"/>
      <c r="I6" s="8"/>
      <c r="J6" s="14">
        <v>6</v>
      </c>
      <c r="K6" s="14">
        <f t="shared" si="5"/>
        <v>5</v>
      </c>
      <c r="L6" s="9">
        <v>0</v>
      </c>
      <c r="M6" s="10">
        <v>0.08</v>
      </c>
      <c r="N6" s="18">
        <f t="shared" si="6"/>
        <v>0</v>
      </c>
      <c r="O6" s="18">
        <f t="shared" si="0"/>
        <v>0</v>
      </c>
      <c r="P6" s="18">
        <f t="shared" si="1"/>
        <v>0</v>
      </c>
      <c r="Q6" s="18">
        <f t="shared" si="2"/>
        <v>0</v>
      </c>
      <c r="R6" s="16"/>
      <c r="S6" s="16"/>
    </row>
    <row r="7" spans="1:19" s="5" customFormat="1">
      <c r="A7" s="6" t="s">
        <v>29</v>
      </c>
      <c r="B7" s="31" t="s">
        <v>87</v>
      </c>
      <c r="C7" s="7" t="s">
        <v>28</v>
      </c>
      <c r="D7" s="14">
        <f>ROUND(E7*0.5,0)</f>
        <v>25</v>
      </c>
      <c r="E7" s="14">
        <v>50</v>
      </c>
      <c r="F7" s="14">
        <f>ROUND(E7*0.8,0)</f>
        <v>40</v>
      </c>
      <c r="G7" s="7"/>
      <c r="H7" s="8"/>
      <c r="I7" s="8"/>
      <c r="J7" s="14">
        <v>50</v>
      </c>
      <c r="K7" s="14">
        <f>ROUND(J7*0.8,0)</f>
        <v>40</v>
      </c>
      <c r="L7" s="9">
        <v>0</v>
      </c>
      <c r="M7" s="10">
        <v>0.08</v>
      </c>
      <c r="N7" s="18">
        <f>ROUND(L7*J7,2)</f>
        <v>0</v>
      </c>
      <c r="O7" s="18">
        <f t="shared" si="0"/>
        <v>0</v>
      </c>
      <c r="P7" s="18">
        <f t="shared" si="1"/>
        <v>0</v>
      </c>
      <c r="Q7" s="18">
        <f t="shared" si="2"/>
        <v>0</v>
      </c>
      <c r="R7" s="15"/>
      <c r="S7" s="15"/>
    </row>
    <row r="8" spans="1:19" s="5" customFormat="1">
      <c r="A8" s="6" t="s">
        <v>30</v>
      </c>
      <c r="B8" s="31" t="s">
        <v>88</v>
      </c>
      <c r="C8" s="7" t="s">
        <v>28</v>
      </c>
      <c r="D8" s="14">
        <f t="shared" ref="D8:D11" si="7">ROUND(E8*0.5,0)</f>
        <v>250</v>
      </c>
      <c r="E8" s="14">
        <v>500</v>
      </c>
      <c r="F8" s="14">
        <f t="shared" ref="F8:F11" si="8">ROUND(E8*0.8,0)</f>
        <v>400</v>
      </c>
      <c r="G8" s="7"/>
      <c r="H8" s="8"/>
      <c r="I8" s="8"/>
      <c r="J8" s="14">
        <v>500</v>
      </c>
      <c r="K8" s="14">
        <f t="shared" ref="K8:K11" si="9">ROUND(J8*0.8,0)</f>
        <v>400</v>
      </c>
      <c r="L8" s="9">
        <v>0</v>
      </c>
      <c r="M8" s="10">
        <v>0.08</v>
      </c>
      <c r="N8" s="18">
        <f t="shared" ref="N8:N11" si="10">ROUND(L8*J8,2)</f>
        <v>0</v>
      </c>
      <c r="O8" s="18">
        <f t="shared" si="0"/>
        <v>0</v>
      </c>
      <c r="P8" s="18">
        <f t="shared" si="1"/>
        <v>0</v>
      </c>
      <c r="Q8" s="18">
        <f t="shared" si="2"/>
        <v>0</v>
      </c>
      <c r="R8" s="15"/>
      <c r="S8" s="15"/>
    </row>
    <row r="9" spans="1:19" s="5" customFormat="1">
      <c r="A9" s="6" t="s">
        <v>31</v>
      </c>
      <c r="B9" s="31" t="s">
        <v>89</v>
      </c>
      <c r="C9" s="7" t="s">
        <v>28</v>
      </c>
      <c r="D9" s="14">
        <f t="shared" si="7"/>
        <v>10</v>
      </c>
      <c r="E9" s="14">
        <v>20</v>
      </c>
      <c r="F9" s="14">
        <f t="shared" si="8"/>
        <v>16</v>
      </c>
      <c r="G9" s="7"/>
      <c r="H9" s="8"/>
      <c r="I9" s="8"/>
      <c r="J9" s="14">
        <v>20</v>
      </c>
      <c r="K9" s="14">
        <f t="shared" si="9"/>
        <v>16</v>
      </c>
      <c r="L9" s="9">
        <v>0</v>
      </c>
      <c r="M9" s="10">
        <v>0.08</v>
      </c>
      <c r="N9" s="18">
        <f t="shared" si="10"/>
        <v>0</v>
      </c>
      <c r="O9" s="18">
        <f t="shared" si="0"/>
        <v>0</v>
      </c>
      <c r="P9" s="18">
        <f t="shared" si="1"/>
        <v>0</v>
      </c>
      <c r="Q9" s="18">
        <f t="shared" si="2"/>
        <v>0</v>
      </c>
      <c r="R9" s="16"/>
      <c r="S9" s="16"/>
    </row>
    <row r="10" spans="1:19" s="5" customFormat="1">
      <c r="A10" s="6" t="s">
        <v>32</v>
      </c>
      <c r="B10" s="31" t="s">
        <v>72</v>
      </c>
      <c r="C10" s="7" t="s">
        <v>28</v>
      </c>
      <c r="D10" s="14">
        <f t="shared" si="7"/>
        <v>40</v>
      </c>
      <c r="E10" s="14">
        <v>80</v>
      </c>
      <c r="F10" s="14">
        <f t="shared" si="8"/>
        <v>64</v>
      </c>
      <c r="G10" s="7"/>
      <c r="H10" s="8"/>
      <c r="I10" s="8"/>
      <c r="J10" s="14">
        <v>80</v>
      </c>
      <c r="K10" s="14">
        <f t="shared" si="9"/>
        <v>64</v>
      </c>
      <c r="L10" s="9">
        <v>0</v>
      </c>
      <c r="M10" s="10">
        <v>0.08</v>
      </c>
      <c r="N10" s="18">
        <f t="shared" si="10"/>
        <v>0</v>
      </c>
      <c r="O10" s="18">
        <f t="shared" ref="O10" si="11">ROUND(N10+N10*M10,2)</f>
        <v>0</v>
      </c>
      <c r="P10" s="18">
        <f t="shared" ref="P10" si="12">ROUND(L10*K10,2)</f>
        <v>0</v>
      </c>
      <c r="Q10" s="18">
        <f t="shared" ref="Q10" si="13">ROUND(P10+P10*M10,2)</f>
        <v>0</v>
      </c>
      <c r="R10" s="15"/>
      <c r="S10" s="15"/>
    </row>
    <row r="11" spans="1:19" s="5" customFormat="1">
      <c r="A11" s="6" t="s">
        <v>33</v>
      </c>
      <c r="B11" s="31" t="s">
        <v>71</v>
      </c>
      <c r="C11" s="7" t="s">
        <v>28</v>
      </c>
      <c r="D11" s="14">
        <f t="shared" si="7"/>
        <v>10</v>
      </c>
      <c r="E11" s="14">
        <v>20</v>
      </c>
      <c r="F11" s="14">
        <f t="shared" si="8"/>
        <v>16</v>
      </c>
      <c r="G11" s="7"/>
      <c r="H11" s="8"/>
      <c r="I11" s="8"/>
      <c r="J11" s="14">
        <v>20</v>
      </c>
      <c r="K11" s="14">
        <f t="shared" si="9"/>
        <v>16</v>
      </c>
      <c r="L11" s="9">
        <v>0</v>
      </c>
      <c r="M11" s="10">
        <v>0.08</v>
      </c>
      <c r="N11" s="18">
        <f t="shared" si="10"/>
        <v>0</v>
      </c>
      <c r="O11" s="18">
        <f t="shared" ref="O11" si="14">ROUND(N11+N11*M11,2)</f>
        <v>0</v>
      </c>
      <c r="P11" s="18">
        <f t="shared" ref="P11" si="15">ROUND(L11*K11,2)</f>
        <v>0</v>
      </c>
      <c r="Q11" s="18">
        <f t="shared" ref="Q11" si="16">ROUND(P11+P11*M11,2)</f>
        <v>0</v>
      </c>
      <c r="R11" s="15"/>
      <c r="S11" s="15"/>
    </row>
    <row r="12" spans="1:19" s="5" customFormat="1">
      <c r="A12" s="6" t="s">
        <v>34</v>
      </c>
      <c r="B12" s="31" t="s">
        <v>90</v>
      </c>
      <c r="C12" s="7" t="s">
        <v>28</v>
      </c>
      <c r="D12" s="14">
        <f t="shared" ref="D12:D13" si="17">ROUND(E12*0.5,0)</f>
        <v>10</v>
      </c>
      <c r="E12" s="14">
        <v>20</v>
      </c>
      <c r="F12" s="14">
        <f t="shared" ref="F12:F13" si="18">ROUND(E12*0.8,0)</f>
        <v>16</v>
      </c>
      <c r="G12" s="7"/>
      <c r="H12" s="8"/>
      <c r="I12" s="8"/>
      <c r="J12" s="14">
        <v>20</v>
      </c>
      <c r="K12" s="14">
        <f t="shared" ref="K12:K13" si="19">ROUND(J12*0.8,0)</f>
        <v>16</v>
      </c>
      <c r="L12" s="9">
        <v>0</v>
      </c>
      <c r="M12" s="10">
        <v>0.08</v>
      </c>
      <c r="N12" s="18">
        <f t="shared" ref="N12:N13" si="20">ROUND(L12*J12,2)</f>
        <v>0</v>
      </c>
      <c r="O12" s="18">
        <f t="shared" si="0"/>
        <v>0</v>
      </c>
      <c r="P12" s="18">
        <f t="shared" si="1"/>
        <v>0</v>
      </c>
      <c r="Q12" s="18">
        <f t="shared" si="2"/>
        <v>0</v>
      </c>
      <c r="R12" s="15"/>
      <c r="S12" s="15"/>
    </row>
    <row r="13" spans="1:19" s="5" customFormat="1">
      <c r="A13" s="6" t="s">
        <v>35</v>
      </c>
      <c r="B13" s="31" t="s">
        <v>91</v>
      </c>
      <c r="C13" s="7" t="s">
        <v>28</v>
      </c>
      <c r="D13" s="14">
        <f t="shared" si="17"/>
        <v>1</v>
      </c>
      <c r="E13" s="14">
        <v>2</v>
      </c>
      <c r="F13" s="14">
        <f t="shared" si="18"/>
        <v>2</v>
      </c>
      <c r="G13" s="7"/>
      <c r="H13" s="8"/>
      <c r="I13" s="8"/>
      <c r="J13" s="14">
        <v>2</v>
      </c>
      <c r="K13" s="14">
        <f t="shared" si="19"/>
        <v>2</v>
      </c>
      <c r="L13" s="9">
        <v>0</v>
      </c>
      <c r="M13" s="10">
        <v>0.08</v>
      </c>
      <c r="N13" s="18">
        <f t="shared" si="20"/>
        <v>0</v>
      </c>
      <c r="O13" s="18">
        <f t="shared" si="0"/>
        <v>0</v>
      </c>
      <c r="P13" s="18">
        <f t="shared" si="1"/>
        <v>0</v>
      </c>
      <c r="Q13" s="18">
        <f t="shared" si="2"/>
        <v>0</v>
      </c>
      <c r="R13" s="16"/>
      <c r="S13" s="16"/>
    </row>
    <row r="14" spans="1:19" s="5" customFormat="1">
      <c r="A14" s="6" t="s">
        <v>36</v>
      </c>
      <c r="B14" s="31" t="s">
        <v>92</v>
      </c>
      <c r="C14" s="7" t="s">
        <v>28</v>
      </c>
      <c r="D14" s="14">
        <f>ROUND(E14*0.5,0)</f>
        <v>3</v>
      </c>
      <c r="E14" s="14">
        <v>6</v>
      </c>
      <c r="F14" s="14">
        <f>ROUND(E14*0.8,0)</f>
        <v>5</v>
      </c>
      <c r="G14" s="7"/>
      <c r="H14" s="8"/>
      <c r="I14" s="8"/>
      <c r="J14" s="14">
        <v>6</v>
      </c>
      <c r="K14" s="14">
        <f>ROUND(J14*0.8,0)</f>
        <v>5</v>
      </c>
      <c r="L14" s="9">
        <v>0</v>
      </c>
      <c r="M14" s="10">
        <v>0.08</v>
      </c>
      <c r="N14" s="18">
        <f>ROUND(L14*J14,2)</f>
        <v>0</v>
      </c>
      <c r="O14" s="18">
        <f t="shared" si="0"/>
        <v>0</v>
      </c>
      <c r="P14" s="18">
        <f t="shared" si="1"/>
        <v>0</v>
      </c>
      <c r="Q14" s="18">
        <f t="shared" si="2"/>
        <v>0</v>
      </c>
      <c r="R14" s="15"/>
      <c r="S14" s="15"/>
    </row>
    <row r="15" spans="1:19" s="5" customFormat="1">
      <c r="A15" s="6" t="s">
        <v>37</v>
      </c>
      <c r="B15" s="31" t="s">
        <v>93</v>
      </c>
      <c r="C15" s="7" t="s">
        <v>28</v>
      </c>
      <c r="D15" s="14">
        <f t="shared" ref="D15:D16" si="21">ROUND(E15*0.5,0)</f>
        <v>2</v>
      </c>
      <c r="E15" s="14">
        <v>3</v>
      </c>
      <c r="F15" s="14">
        <f t="shared" ref="F15:F16" si="22">ROUND(E15*0.8,0)</f>
        <v>2</v>
      </c>
      <c r="G15" s="7"/>
      <c r="H15" s="8"/>
      <c r="I15" s="8"/>
      <c r="J15" s="14">
        <v>3</v>
      </c>
      <c r="K15" s="14">
        <f t="shared" ref="K15:K16" si="23">ROUND(J15*0.8,0)</f>
        <v>2</v>
      </c>
      <c r="L15" s="9">
        <v>0</v>
      </c>
      <c r="M15" s="10">
        <v>0.08</v>
      </c>
      <c r="N15" s="18">
        <f t="shared" ref="N15:N16" si="24">ROUND(L15*J15,2)</f>
        <v>0</v>
      </c>
      <c r="O15" s="18">
        <f t="shared" si="0"/>
        <v>0</v>
      </c>
      <c r="P15" s="18">
        <f t="shared" si="1"/>
        <v>0</v>
      </c>
      <c r="Q15" s="18">
        <f t="shared" si="2"/>
        <v>0</v>
      </c>
      <c r="R15" s="15"/>
      <c r="S15" s="15"/>
    </row>
    <row r="16" spans="1:19" s="5" customFormat="1">
      <c r="A16" s="6" t="s">
        <v>38</v>
      </c>
      <c r="B16" s="31" t="s">
        <v>60</v>
      </c>
      <c r="C16" s="7" t="s">
        <v>28</v>
      </c>
      <c r="D16" s="14">
        <f t="shared" si="21"/>
        <v>1</v>
      </c>
      <c r="E16" s="14">
        <v>2</v>
      </c>
      <c r="F16" s="14">
        <f t="shared" si="22"/>
        <v>2</v>
      </c>
      <c r="G16" s="7"/>
      <c r="H16" s="8"/>
      <c r="I16" s="8"/>
      <c r="J16" s="14">
        <v>2</v>
      </c>
      <c r="K16" s="14">
        <f t="shared" si="23"/>
        <v>2</v>
      </c>
      <c r="L16" s="9">
        <v>0</v>
      </c>
      <c r="M16" s="10">
        <v>0.08</v>
      </c>
      <c r="N16" s="18">
        <f t="shared" si="24"/>
        <v>0</v>
      </c>
      <c r="O16" s="18">
        <f t="shared" si="0"/>
        <v>0</v>
      </c>
      <c r="P16" s="18">
        <f t="shared" si="1"/>
        <v>0</v>
      </c>
      <c r="Q16" s="18">
        <f t="shared" si="2"/>
        <v>0</v>
      </c>
      <c r="R16" s="16"/>
      <c r="S16" s="16"/>
    </row>
    <row r="17" spans="1:19" s="5" customFormat="1">
      <c r="A17" s="6" t="s">
        <v>39</v>
      </c>
      <c r="B17" s="31" t="s">
        <v>61</v>
      </c>
      <c r="C17" s="7" t="s">
        <v>28</v>
      </c>
      <c r="D17" s="14">
        <f>ROUND(E17*0.5,0)</f>
        <v>1</v>
      </c>
      <c r="E17" s="14">
        <v>2</v>
      </c>
      <c r="F17" s="14">
        <f>ROUND(E17*0.8,0)</f>
        <v>2</v>
      </c>
      <c r="G17" s="7"/>
      <c r="H17" s="8"/>
      <c r="I17" s="8"/>
      <c r="J17" s="14">
        <v>2</v>
      </c>
      <c r="K17" s="14">
        <f>ROUND(J17*0.8,0)</f>
        <v>2</v>
      </c>
      <c r="L17" s="9">
        <v>0</v>
      </c>
      <c r="M17" s="10">
        <v>0.08</v>
      </c>
      <c r="N17" s="18">
        <f>ROUND(L17*J17,2)</f>
        <v>0</v>
      </c>
      <c r="O17" s="18">
        <f t="shared" si="0"/>
        <v>0</v>
      </c>
      <c r="P17" s="18">
        <f t="shared" si="1"/>
        <v>0</v>
      </c>
      <c r="Q17" s="18">
        <f t="shared" si="2"/>
        <v>0</v>
      </c>
      <c r="R17" s="15"/>
      <c r="S17" s="15"/>
    </row>
    <row r="18" spans="1:19" s="5" customFormat="1">
      <c r="A18" s="6" t="s">
        <v>40</v>
      </c>
      <c r="B18" s="31" t="s">
        <v>62</v>
      </c>
      <c r="C18" s="7" t="s">
        <v>28</v>
      </c>
      <c r="D18" s="14">
        <f t="shared" ref="D18:D19" si="25">ROUND(E18*0.5,0)</f>
        <v>2</v>
      </c>
      <c r="E18" s="14">
        <v>4</v>
      </c>
      <c r="F18" s="14">
        <f t="shared" ref="F18:F19" si="26">ROUND(E18*0.8,0)</f>
        <v>3</v>
      </c>
      <c r="G18" s="7"/>
      <c r="H18" s="8"/>
      <c r="I18" s="8"/>
      <c r="J18" s="14">
        <v>4</v>
      </c>
      <c r="K18" s="14">
        <f t="shared" ref="K18:K19" si="27">ROUND(J18*0.8,0)</f>
        <v>3</v>
      </c>
      <c r="L18" s="9">
        <v>0</v>
      </c>
      <c r="M18" s="10">
        <v>0.08</v>
      </c>
      <c r="N18" s="18">
        <f t="shared" ref="N18:N19" si="28">ROUND(L18*J18,2)</f>
        <v>0</v>
      </c>
      <c r="O18" s="18">
        <f t="shared" si="0"/>
        <v>0</v>
      </c>
      <c r="P18" s="18">
        <f t="shared" si="1"/>
        <v>0</v>
      </c>
      <c r="Q18" s="18">
        <f t="shared" si="2"/>
        <v>0</v>
      </c>
      <c r="R18" s="15"/>
      <c r="S18" s="15"/>
    </row>
    <row r="19" spans="1:19" s="5" customFormat="1">
      <c r="A19" s="6" t="s">
        <v>41</v>
      </c>
      <c r="B19" s="31" t="s">
        <v>63</v>
      </c>
      <c r="C19" s="7" t="s">
        <v>28</v>
      </c>
      <c r="D19" s="14">
        <f t="shared" si="25"/>
        <v>4</v>
      </c>
      <c r="E19" s="14">
        <v>8</v>
      </c>
      <c r="F19" s="14">
        <f t="shared" si="26"/>
        <v>6</v>
      </c>
      <c r="G19" s="7"/>
      <c r="H19" s="8"/>
      <c r="I19" s="8"/>
      <c r="J19" s="14">
        <v>8</v>
      </c>
      <c r="K19" s="14">
        <f t="shared" si="27"/>
        <v>6</v>
      </c>
      <c r="L19" s="9">
        <v>0</v>
      </c>
      <c r="M19" s="10">
        <v>0.08</v>
      </c>
      <c r="N19" s="18">
        <f t="shared" si="28"/>
        <v>0</v>
      </c>
      <c r="O19" s="18">
        <f t="shared" si="0"/>
        <v>0</v>
      </c>
      <c r="P19" s="18">
        <f t="shared" si="1"/>
        <v>0</v>
      </c>
      <c r="Q19" s="18">
        <f t="shared" si="2"/>
        <v>0</v>
      </c>
      <c r="R19" s="16"/>
      <c r="S19" s="16"/>
    </row>
    <row r="20" spans="1:19" s="5" customFormat="1">
      <c r="A20" s="6" t="s">
        <v>42</v>
      </c>
      <c r="B20" s="31" t="s">
        <v>64</v>
      </c>
      <c r="C20" s="7" t="s">
        <v>28</v>
      </c>
      <c r="D20" s="14">
        <f>ROUND(E20*0.5,0)</f>
        <v>6</v>
      </c>
      <c r="E20" s="14">
        <v>12</v>
      </c>
      <c r="F20" s="14">
        <f>ROUND(E20*0.8,0)</f>
        <v>10</v>
      </c>
      <c r="G20" s="7"/>
      <c r="H20" s="8"/>
      <c r="I20" s="8"/>
      <c r="J20" s="14">
        <v>12</v>
      </c>
      <c r="K20" s="14">
        <f>ROUND(J20*0.8,0)</f>
        <v>10</v>
      </c>
      <c r="L20" s="9">
        <v>0</v>
      </c>
      <c r="M20" s="10">
        <v>0.08</v>
      </c>
      <c r="N20" s="18">
        <f>ROUND(L20*J20,2)</f>
        <v>0</v>
      </c>
      <c r="O20" s="18">
        <f t="shared" si="0"/>
        <v>0</v>
      </c>
      <c r="P20" s="18">
        <f t="shared" si="1"/>
        <v>0</v>
      </c>
      <c r="Q20" s="18">
        <f t="shared" si="2"/>
        <v>0</v>
      </c>
      <c r="R20" s="15"/>
      <c r="S20" s="15"/>
    </row>
    <row r="21" spans="1:19" s="5" customFormat="1">
      <c r="A21" s="6" t="s">
        <v>43</v>
      </c>
      <c r="B21" s="31" t="s">
        <v>65</v>
      </c>
      <c r="C21" s="7" t="s">
        <v>28</v>
      </c>
      <c r="D21" s="14">
        <f t="shared" ref="D21:D22" si="29">ROUND(E21*0.5,0)</f>
        <v>150</v>
      </c>
      <c r="E21" s="14">
        <v>300</v>
      </c>
      <c r="F21" s="14">
        <f t="shared" ref="F21:F22" si="30">ROUND(E21*0.8,0)</f>
        <v>240</v>
      </c>
      <c r="G21" s="7"/>
      <c r="H21" s="8"/>
      <c r="I21" s="8"/>
      <c r="J21" s="14">
        <v>300</v>
      </c>
      <c r="K21" s="14">
        <f t="shared" ref="K21:K22" si="31">ROUND(J21*0.8,0)</f>
        <v>240</v>
      </c>
      <c r="L21" s="9">
        <v>0</v>
      </c>
      <c r="M21" s="10">
        <v>0.08</v>
      </c>
      <c r="N21" s="18">
        <f t="shared" ref="N21:N22" si="32">ROUND(L21*J21,2)</f>
        <v>0</v>
      </c>
      <c r="O21" s="18">
        <f t="shared" si="0"/>
        <v>0</v>
      </c>
      <c r="P21" s="18">
        <f t="shared" si="1"/>
        <v>0</v>
      </c>
      <c r="Q21" s="18">
        <f t="shared" si="2"/>
        <v>0</v>
      </c>
      <c r="R21" s="15"/>
      <c r="S21" s="15"/>
    </row>
    <row r="22" spans="1:19" s="5" customFormat="1">
      <c r="A22" s="6" t="s">
        <v>44</v>
      </c>
      <c r="B22" s="31" t="s">
        <v>66</v>
      </c>
      <c r="C22" s="7" t="s">
        <v>28</v>
      </c>
      <c r="D22" s="14">
        <f t="shared" si="29"/>
        <v>2</v>
      </c>
      <c r="E22" s="14">
        <v>4</v>
      </c>
      <c r="F22" s="14">
        <f t="shared" si="30"/>
        <v>3</v>
      </c>
      <c r="G22" s="7"/>
      <c r="H22" s="8"/>
      <c r="I22" s="8"/>
      <c r="J22" s="14">
        <v>4</v>
      </c>
      <c r="K22" s="14">
        <f t="shared" si="31"/>
        <v>3</v>
      </c>
      <c r="L22" s="9">
        <v>0</v>
      </c>
      <c r="M22" s="10">
        <v>0.08</v>
      </c>
      <c r="N22" s="18">
        <f t="shared" si="32"/>
        <v>0</v>
      </c>
      <c r="O22" s="18">
        <f t="shared" si="0"/>
        <v>0</v>
      </c>
      <c r="P22" s="18">
        <f t="shared" si="1"/>
        <v>0</v>
      </c>
      <c r="Q22" s="18">
        <f t="shared" si="2"/>
        <v>0</v>
      </c>
      <c r="R22" s="16"/>
      <c r="S22" s="16"/>
    </row>
    <row r="23" spans="1:19" s="5" customFormat="1">
      <c r="A23" s="6" t="s">
        <v>45</v>
      </c>
      <c r="B23" s="31" t="s">
        <v>67</v>
      </c>
      <c r="C23" s="7" t="s">
        <v>28</v>
      </c>
      <c r="D23" s="14">
        <f>ROUND(E23*0.5,0)</f>
        <v>2</v>
      </c>
      <c r="E23" s="14">
        <v>3</v>
      </c>
      <c r="F23" s="14">
        <f>ROUND(E23*0.8,0)</f>
        <v>2</v>
      </c>
      <c r="G23" s="7"/>
      <c r="H23" s="8"/>
      <c r="I23" s="8"/>
      <c r="J23" s="14">
        <v>3</v>
      </c>
      <c r="K23" s="14">
        <f>ROUND(J23*0.8,0)</f>
        <v>2</v>
      </c>
      <c r="L23" s="9">
        <v>0</v>
      </c>
      <c r="M23" s="10">
        <v>0.08</v>
      </c>
      <c r="N23" s="18">
        <f>ROUND(L23*J23,2)</f>
        <v>0</v>
      </c>
      <c r="O23" s="18">
        <f t="shared" si="0"/>
        <v>0</v>
      </c>
      <c r="P23" s="18">
        <f t="shared" si="1"/>
        <v>0</v>
      </c>
      <c r="Q23" s="18">
        <f t="shared" si="2"/>
        <v>0</v>
      </c>
      <c r="R23" s="15"/>
      <c r="S23" s="15"/>
    </row>
    <row r="24" spans="1:19" s="5" customFormat="1">
      <c r="A24" s="6" t="s">
        <v>46</v>
      </c>
      <c r="B24" s="31" t="s">
        <v>68</v>
      </c>
      <c r="C24" s="7" t="s">
        <v>28</v>
      </c>
      <c r="D24" s="14">
        <f>ROUND(E24*0.5,0)</f>
        <v>1</v>
      </c>
      <c r="E24" s="14">
        <v>1</v>
      </c>
      <c r="F24" s="14">
        <f>ROUND(E24*0.8,0)</f>
        <v>1</v>
      </c>
      <c r="G24" s="7"/>
      <c r="H24" s="8"/>
      <c r="I24" s="8"/>
      <c r="J24" s="14">
        <v>1</v>
      </c>
      <c r="K24" s="14">
        <f>ROUND(J24*0.8,0)</f>
        <v>1</v>
      </c>
      <c r="L24" s="9">
        <v>0</v>
      </c>
      <c r="M24" s="10">
        <v>0.08</v>
      </c>
      <c r="N24" s="18">
        <f>ROUND(L24*J24,2)</f>
        <v>0</v>
      </c>
      <c r="O24" s="18">
        <f t="shared" si="0"/>
        <v>0</v>
      </c>
      <c r="P24" s="18">
        <f t="shared" si="1"/>
        <v>0</v>
      </c>
      <c r="Q24" s="18">
        <f t="shared" si="2"/>
        <v>0</v>
      </c>
      <c r="R24" s="15"/>
      <c r="S24" s="15"/>
    </row>
    <row r="25" spans="1:19" s="5" customFormat="1">
      <c r="A25" s="6" t="s">
        <v>47</v>
      </c>
      <c r="B25" s="31" t="s">
        <v>69</v>
      </c>
      <c r="C25" s="7" t="s">
        <v>28</v>
      </c>
      <c r="D25" s="14">
        <f t="shared" ref="D25:D26" si="33">ROUND(E25*0.5,0)</f>
        <v>60</v>
      </c>
      <c r="E25" s="14">
        <v>120</v>
      </c>
      <c r="F25" s="14">
        <f t="shared" ref="F25:F26" si="34">ROUND(E25*0.8,0)</f>
        <v>96</v>
      </c>
      <c r="G25" s="7"/>
      <c r="H25" s="8"/>
      <c r="I25" s="8"/>
      <c r="J25" s="14">
        <v>120</v>
      </c>
      <c r="K25" s="14">
        <f t="shared" ref="K25:K26" si="35">ROUND(J25*0.8,0)</f>
        <v>96</v>
      </c>
      <c r="L25" s="9">
        <v>0</v>
      </c>
      <c r="M25" s="10">
        <v>0.08</v>
      </c>
      <c r="N25" s="18">
        <f t="shared" ref="N25:N26" si="36">ROUND(L25*J25,2)</f>
        <v>0</v>
      </c>
      <c r="O25" s="18">
        <f t="shared" si="0"/>
        <v>0</v>
      </c>
      <c r="P25" s="18">
        <f t="shared" si="1"/>
        <v>0</v>
      </c>
      <c r="Q25" s="18">
        <f t="shared" si="2"/>
        <v>0</v>
      </c>
      <c r="R25" s="15"/>
      <c r="S25" s="15"/>
    </row>
    <row r="26" spans="1:19" s="5" customFormat="1">
      <c r="A26" s="6" t="s">
        <v>48</v>
      </c>
      <c r="B26" s="31" t="s">
        <v>70</v>
      </c>
      <c r="C26" s="7" t="s">
        <v>28</v>
      </c>
      <c r="D26" s="14">
        <f t="shared" si="33"/>
        <v>2</v>
      </c>
      <c r="E26" s="14">
        <v>4</v>
      </c>
      <c r="F26" s="14">
        <f t="shared" si="34"/>
        <v>3</v>
      </c>
      <c r="G26" s="7"/>
      <c r="H26" s="8"/>
      <c r="I26" s="8"/>
      <c r="J26" s="14">
        <v>4</v>
      </c>
      <c r="K26" s="14">
        <f t="shared" si="35"/>
        <v>3</v>
      </c>
      <c r="L26" s="9">
        <v>0</v>
      </c>
      <c r="M26" s="10">
        <v>0.08</v>
      </c>
      <c r="N26" s="18">
        <f t="shared" si="36"/>
        <v>0</v>
      </c>
      <c r="O26" s="18">
        <f t="shared" si="0"/>
        <v>0</v>
      </c>
      <c r="P26" s="18">
        <f t="shared" si="1"/>
        <v>0</v>
      </c>
      <c r="Q26" s="18">
        <f t="shared" si="2"/>
        <v>0</v>
      </c>
      <c r="R26" s="16"/>
      <c r="S26" s="16"/>
    </row>
    <row r="27" spans="1:19" s="5" customFormat="1">
      <c r="A27" s="6" t="s">
        <v>49</v>
      </c>
      <c r="B27" s="31" t="s">
        <v>73</v>
      </c>
      <c r="C27" s="7" t="s">
        <v>28</v>
      </c>
      <c r="D27" s="14">
        <f>ROUND(E27*0.5,0)</f>
        <v>1</v>
      </c>
      <c r="E27" s="14">
        <v>1</v>
      </c>
      <c r="F27" s="14">
        <f>ROUND(E27*0.8,0)</f>
        <v>1</v>
      </c>
      <c r="G27" s="7"/>
      <c r="H27" s="8"/>
      <c r="I27" s="8"/>
      <c r="J27" s="14">
        <v>1</v>
      </c>
      <c r="K27" s="14">
        <f>ROUND(J27*0.8,0)</f>
        <v>1</v>
      </c>
      <c r="L27" s="9">
        <v>0</v>
      </c>
      <c r="M27" s="10">
        <v>0.08</v>
      </c>
      <c r="N27" s="18">
        <f>ROUND(L27*J27,2)</f>
        <v>0</v>
      </c>
      <c r="O27" s="18">
        <f t="shared" si="0"/>
        <v>0</v>
      </c>
      <c r="P27" s="18">
        <f t="shared" si="1"/>
        <v>0</v>
      </c>
      <c r="Q27" s="18">
        <f t="shared" si="2"/>
        <v>0</v>
      </c>
      <c r="R27" s="15"/>
      <c r="S27" s="15"/>
    </row>
    <row r="28" spans="1:19" s="5" customFormat="1">
      <c r="A28" s="6" t="s">
        <v>50</v>
      </c>
      <c r="B28" s="31" t="s">
        <v>74</v>
      </c>
      <c r="C28" s="7" t="s">
        <v>28</v>
      </c>
      <c r="D28" s="14">
        <f t="shared" ref="D28:D29" si="37">ROUND(E28*0.5,0)</f>
        <v>2</v>
      </c>
      <c r="E28" s="14">
        <v>4</v>
      </c>
      <c r="F28" s="14">
        <f t="shared" ref="F28:F29" si="38">ROUND(E28*0.8,0)</f>
        <v>3</v>
      </c>
      <c r="G28" s="7"/>
      <c r="H28" s="8"/>
      <c r="I28" s="8"/>
      <c r="J28" s="14">
        <v>4</v>
      </c>
      <c r="K28" s="14">
        <f t="shared" ref="K28:K29" si="39">ROUND(J28*0.8,0)</f>
        <v>3</v>
      </c>
      <c r="L28" s="9">
        <v>0</v>
      </c>
      <c r="M28" s="10">
        <v>0.08</v>
      </c>
      <c r="N28" s="18">
        <f t="shared" ref="N28:N29" si="40">ROUND(L28*J28,2)</f>
        <v>0</v>
      </c>
      <c r="O28" s="18">
        <f t="shared" si="0"/>
        <v>0</v>
      </c>
      <c r="P28" s="18">
        <f t="shared" si="1"/>
        <v>0</v>
      </c>
      <c r="Q28" s="18">
        <f t="shared" si="2"/>
        <v>0</v>
      </c>
      <c r="R28" s="15"/>
      <c r="S28" s="15"/>
    </row>
    <row r="29" spans="1:19" s="5" customFormat="1">
      <c r="A29" s="6" t="s">
        <v>51</v>
      </c>
      <c r="B29" s="31" t="s">
        <v>75</v>
      </c>
      <c r="C29" s="7" t="s">
        <v>28</v>
      </c>
      <c r="D29" s="14">
        <f t="shared" si="37"/>
        <v>1</v>
      </c>
      <c r="E29" s="14">
        <v>2</v>
      </c>
      <c r="F29" s="14">
        <f t="shared" si="38"/>
        <v>2</v>
      </c>
      <c r="G29" s="7"/>
      <c r="H29" s="8"/>
      <c r="I29" s="8"/>
      <c r="J29" s="14">
        <v>2</v>
      </c>
      <c r="K29" s="14">
        <f t="shared" si="39"/>
        <v>2</v>
      </c>
      <c r="L29" s="9">
        <v>0</v>
      </c>
      <c r="M29" s="10">
        <v>0.08</v>
      </c>
      <c r="N29" s="18">
        <f t="shared" si="40"/>
        <v>0</v>
      </c>
      <c r="O29" s="18">
        <f t="shared" si="0"/>
        <v>0</v>
      </c>
      <c r="P29" s="18">
        <f t="shared" si="1"/>
        <v>0</v>
      </c>
      <c r="Q29" s="18">
        <f t="shared" si="2"/>
        <v>0</v>
      </c>
      <c r="R29" s="16"/>
      <c r="S29" s="16"/>
    </row>
    <row r="30" spans="1:19" s="5" customFormat="1">
      <c r="A30" s="6" t="s">
        <v>52</v>
      </c>
      <c r="B30" s="31" t="s">
        <v>76</v>
      </c>
      <c r="C30" s="7" t="s">
        <v>28</v>
      </c>
      <c r="D30" s="14">
        <f>ROUND(E30*0.5,0)</f>
        <v>3</v>
      </c>
      <c r="E30" s="14">
        <v>5</v>
      </c>
      <c r="F30" s="14">
        <f>ROUND(E30*0.8,0)</f>
        <v>4</v>
      </c>
      <c r="G30" s="7"/>
      <c r="H30" s="8"/>
      <c r="I30" s="8"/>
      <c r="J30" s="14">
        <v>5</v>
      </c>
      <c r="K30" s="14">
        <f>ROUND(J30*0.8,0)</f>
        <v>4</v>
      </c>
      <c r="L30" s="9">
        <v>0</v>
      </c>
      <c r="M30" s="10">
        <v>0.08</v>
      </c>
      <c r="N30" s="18">
        <f>ROUND(L30*J30,2)</f>
        <v>0</v>
      </c>
      <c r="O30" s="18">
        <f t="shared" si="0"/>
        <v>0</v>
      </c>
      <c r="P30" s="18">
        <f t="shared" si="1"/>
        <v>0</v>
      </c>
      <c r="Q30" s="18">
        <f t="shared" si="2"/>
        <v>0</v>
      </c>
      <c r="R30" s="15"/>
      <c r="S30" s="15"/>
    </row>
    <row r="31" spans="1:19" s="5" customFormat="1">
      <c r="A31" s="6" t="s">
        <v>53</v>
      </c>
      <c r="B31" s="31" t="s">
        <v>77</v>
      </c>
      <c r="C31" s="7" t="s">
        <v>28</v>
      </c>
      <c r="D31" s="14">
        <f t="shared" ref="D31:D32" si="41">ROUND(E31*0.5,0)</f>
        <v>10</v>
      </c>
      <c r="E31" s="14">
        <v>20</v>
      </c>
      <c r="F31" s="14">
        <f t="shared" ref="F31:F32" si="42">ROUND(E31*0.8,0)</f>
        <v>16</v>
      </c>
      <c r="G31" s="7"/>
      <c r="H31" s="8"/>
      <c r="I31" s="8"/>
      <c r="J31" s="14">
        <v>20</v>
      </c>
      <c r="K31" s="14">
        <f t="shared" ref="K31:K32" si="43">ROUND(J31*0.8,0)</f>
        <v>16</v>
      </c>
      <c r="L31" s="9">
        <v>0</v>
      </c>
      <c r="M31" s="10">
        <v>0.08</v>
      </c>
      <c r="N31" s="18">
        <f t="shared" ref="N31:N32" si="44">ROUND(L31*J31,2)</f>
        <v>0</v>
      </c>
      <c r="O31" s="18">
        <f t="shared" si="0"/>
        <v>0</v>
      </c>
      <c r="P31" s="18">
        <f t="shared" si="1"/>
        <v>0</v>
      </c>
      <c r="Q31" s="18">
        <f t="shared" si="2"/>
        <v>0</v>
      </c>
      <c r="R31" s="15"/>
      <c r="S31" s="15"/>
    </row>
    <row r="32" spans="1:19" s="5" customFormat="1">
      <c r="A32" s="6" t="s">
        <v>54</v>
      </c>
      <c r="B32" s="31" t="s">
        <v>78</v>
      </c>
      <c r="C32" s="7" t="s">
        <v>28</v>
      </c>
      <c r="D32" s="14">
        <f t="shared" si="41"/>
        <v>10</v>
      </c>
      <c r="E32" s="14">
        <v>20</v>
      </c>
      <c r="F32" s="14">
        <f t="shared" si="42"/>
        <v>16</v>
      </c>
      <c r="G32" s="7"/>
      <c r="H32" s="8"/>
      <c r="I32" s="8"/>
      <c r="J32" s="14">
        <v>20</v>
      </c>
      <c r="K32" s="14">
        <f t="shared" si="43"/>
        <v>16</v>
      </c>
      <c r="L32" s="9">
        <v>0</v>
      </c>
      <c r="M32" s="10">
        <v>0.08</v>
      </c>
      <c r="N32" s="18">
        <f t="shared" si="44"/>
        <v>0</v>
      </c>
      <c r="O32" s="18">
        <f t="shared" si="0"/>
        <v>0</v>
      </c>
      <c r="P32" s="18">
        <f t="shared" si="1"/>
        <v>0</v>
      </c>
      <c r="Q32" s="18">
        <f t="shared" si="2"/>
        <v>0</v>
      </c>
      <c r="R32" s="16"/>
      <c r="S32" s="16"/>
    </row>
    <row r="33" spans="1:19" s="5" customFormat="1" ht="25.5">
      <c r="A33" s="6" t="s">
        <v>55</v>
      </c>
      <c r="B33" s="31" t="s">
        <v>79</v>
      </c>
      <c r="C33" s="7" t="s">
        <v>28</v>
      </c>
      <c r="D33" s="14">
        <f>ROUND(E33*0.5,0)</f>
        <v>1</v>
      </c>
      <c r="E33" s="14">
        <v>1</v>
      </c>
      <c r="F33" s="14">
        <f>ROUND(E33*0.8,0)</f>
        <v>1</v>
      </c>
      <c r="G33" s="7"/>
      <c r="H33" s="8"/>
      <c r="I33" s="8"/>
      <c r="J33" s="14">
        <v>1</v>
      </c>
      <c r="K33" s="14">
        <f>ROUND(J33*0.8,0)</f>
        <v>1</v>
      </c>
      <c r="L33" s="9">
        <v>0</v>
      </c>
      <c r="M33" s="10">
        <v>0.08</v>
      </c>
      <c r="N33" s="18">
        <f>ROUND(L33*J33,2)</f>
        <v>0</v>
      </c>
      <c r="O33" s="18">
        <f t="shared" si="0"/>
        <v>0</v>
      </c>
      <c r="P33" s="18">
        <f t="shared" si="1"/>
        <v>0</v>
      </c>
      <c r="Q33" s="18">
        <f t="shared" si="2"/>
        <v>0</v>
      </c>
      <c r="R33" s="15"/>
      <c r="S33" s="15"/>
    </row>
    <row r="34" spans="1:19" s="5" customFormat="1">
      <c r="A34" s="6" t="s">
        <v>56</v>
      </c>
      <c r="B34" s="31" t="s">
        <v>80</v>
      </c>
      <c r="C34" s="7" t="s">
        <v>28</v>
      </c>
      <c r="D34" s="14">
        <f t="shared" ref="D34:D35" si="45">ROUND(E34*0.5,0)</f>
        <v>30</v>
      </c>
      <c r="E34" s="14">
        <v>60</v>
      </c>
      <c r="F34" s="14">
        <f t="shared" ref="F34:F35" si="46">ROUND(E34*0.8,0)</f>
        <v>48</v>
      </c>
      <c r="G34" s="7"/>
      <c r="H34" s="8"/>
      <c r="I34" s="8"/>
      <c r="J34" s="14">
        <v>60</v>
      </c>
      <c r="K34" s="14">
        <f t="shared" ref="K34:K35" si="47">ROUND(J34*0.8,0)</f>
        <v>48</v>
      </c>
      <c r="L34" s="9">
        <v>0</v>
      </c>
      <c r="M34" s="10">
        <v>0.08</v>
      </c>
      <c r="N34" s="18">
        <f t="shared" ref="N34:N35" si="48">ROUND(L34*J34,2)</f>
        <v>0</v>
      </c>
      <c r="O34" s="18">
        <f t="shared" si="0"/>
        <v>0</v>
      </c>
      <c r="P34" s="18">
        <f t="shared" si="1"/>
        <v>0</v>
      </c>
      <c r="Q34" s="18">
        <f t="shared" si="2"/>
        <v>0</v>
      </c>
      <c r="R34" s="15"/>
      <c r="S34" s="15"/>
    </row>
    <row r="35" spans="1:19" s="5" customFormat="1">
      <c r="A35" s="6" t="s">
        <v>57</v>
      </c>
      <c r="B35" s="31" t="s">
        <v>81</v>
      </c>
      <c r="C35" s="7" t="s">
        <v>28</v>
      </c>
      <c r="D35" s="14">
        <f t="shared" si="45"/>
        <v>50</v>
      </c>
      <c r="E35" s="14">
        <v>100</v>
      </c>
      <c r="F35" s="14">
        <f t="shared" si="46"/>
        <v>80</v>
      </c>
      <c r="G35" s="7"/>
      <c r="H35" s="8"/>
      <c r="I35" s="8"/>
      <c r="J35" s="14">
        <v>100</v>
      </c>
      <c r="K35" s="14">
        <f t="shared" si="47"/>
        <v>80</v>
      </c>
      <c r="L35" s="9">
        <v>0</v>
      </c>
      <c r="M35" s="10">
        <v>0.08</v>
      </c>
      <c r="N35" s="18">
        <f t="shared" si="48"/>
        <v>0</v>
      </c>
      <c r="O35" s="18">
        <f t="shared" si="0"/>
        <v>0</v>
      </c>
      <c r="P35" s="18">
        <f t="shared" si="1"/>
        <v>0</v>
      </c>
      <c r="Q35" s="18">
        <f t="shared" si="2"/>
        <v>0</v>
      </c>
      <c r="R35" s="16"/>
      <c r="S35" s="16"/>
    </row>
    <row r="36" spans="1:19" s="5" customFormat="1">
      <c r="A36" s="6" t="s">
        <v>58</v>
      </c>
      <c r="B36" s="31" t="s">
        <v>82</v>
      </c>
      <c r="C36" s="7" t="s">
        <v>28</v>
      </c>
      <c r="D36" s="14">
        <f>ROUND(E36*0.5,0)</f>
        <v>3</v>
      </c>
      <c r="E36" s="14">
        <v>5</v>
      </c>
      <c r="F36" s="14">
        <f>ROUND(E36*0.8,0)</f>
        <v>4</v>
      </c>
      <c r="G36" s="7"/>
      <c r="H36" s="8"/>
      <c r="I36" s="8"/>
      <c r="J36" s="14">
        <v>5</v>
      </c>
      <c r="K36" s="14">
        <f>ROUND(J36*0.8,0)</f>
        <v>4</v>
      </c>
      <c r="L36" s="9">
        <v>0</v>
      </c>
      <c r="M36" s="10">
        <v>0.08</v>
      </c>
      <c r="N36" s="18">
        <f>ROUND(L36*J36,2)</f>
        <v>0</v>
      </c>
      <c r="O36" s="18">
        <f t="shared" si="0"/>
        <v>0</v>
      </c>
      <c r="P36" s="18">
        <f t="shared" si="1"/>
        <v>0</v>
      </c>
      <c r="Q36" s="18">
        <f t="shared" si="2"/>
        <v>0</v>
      </c>
      <c r="R36" s="15"/>
      <c r="S36" s="15"/>
    </row>
    <row r="37" spans="1:19" s="5" customFormat="1" ht="13.5" thickBot="1">
      <c r="A37" s="6" t="s">
        <v>59</v>
      </c>
      <c r="B37" s="31" t="s">
        <v>83</v>
      </c>
      <c r="C37" s="7" t="s">
        <v>28</v>
      </c>
      <c r="D37" s="14">
        <f t="shared" ref="D37" si="49">ROUND(E37*0.5,0)</f>
        <v>5</v>
      </c>
      <c r="E37" s="14">
        <v>10</v>
      </c>
      <c r="F37" s="14">
        <f t="shared" ref="F37" si="50">ROUND(E37*0.8,0)</f>
        <v>8</v>
      </c>
      <c r="G37" s="7"/>
      <c r="H37" s="8"/>
      <c r="I37" s="8"/>
      <c r="J37" s="14">
        <v>10</v>
      </c>
      <c r="K37" s="14">
        <f t="shared" ref="K37" si="51">ROUND(J37*0.8,0)</f>
        <v>8</v>
      </c>
      <c r="L37" s="9">
        <v>0</v>
      </c>
      <c r="M37" s="10">
        <v>0.08</v>
      </c>
      <c r="N37" s="18">
        <f t="shared" ref="N37" si="52">ROUND(L37*J37,2)</f>
        <v>0</v>
      </c>
      <c r="O37" s="18">
        <f t="shared" si="0"/>
        <v>0</v>
      </c>
      <c r="P37" s="18">
        <f t="shared" si="1"/>
        <v>0</v>
      </c>
      <c r="Q37" s="18">
        <f t="shared" si="2"/>
        <v>0</v>
      </c>
      <c r="R37" s="15"/>
      <c r="S37" s="15"/>
    </row>
    <row r="38" spans="1:19" ht="13.5" thickBot="1">
      <c r="M38" s="19" t="s">
        <v>22</v>
      </c>
      <c r="N38" s="20">
        <f>SUM(N4:N37)</f>
        <v>0</v>
      </c>
      <c r="O38" s="20">
        <f>SUM(O4:O37)</f>
        <v>0</v>
      </c>
      <c r="P38" s="22">
        <f>SUM(P4:P37)</f>
        <v>0</v>
      </c>
      <c r="Q38" s="21">
        <f>SUM(Q4:Q37)</f>
        <v>0</v>
      </c>
    </row>
    <row r="40" spans="1:19" ht="13.5" thickBot="1"/>
    <row r="41" spans="1:19" ht="13.5" customHeight="1" thickBot="1">
      <c r="L41" s="45" t="str">
        <f>A3</f>
        <v>PAKIET 25</v>
      </c>
      <c r="M41" s="46"/>
      <c r="N41" s="46"/>
      <c r="O41" s="47"/>
    </row>
    <row r="42" spans="1:19" ht="37.5" customHeight="1">
      <c r="L42" s="27" t="s">
        <v>26</v>
      </c>
      <c r="M42" s="27" t="s">
        <v>25</v>
      </c>
      <c r="N42" s="27" t="s">
        <v>24</v>
      </c>
      <c r="O42" s="24" t="s">
        <v>3</v>
      </c>
      <c r="Q42" s="38">
        <f>N38+P38</f>
        <v>0</v>
      </c>
    </row>
    <row r="43" spans="1:19">
      <c r="L43" s="42" t="s">
        <v>23</v>
      </c>
      <c r="M43" s="43"/>
      <c r="N43" s="43"/>
      <c r="O43" s="44"/>
    </row>
    <row r="44" spans="1:19">
      <c r="L44" s="23">
        <f>N38</f>
        <v>0</v>
      </c>
      <c r="M44" s="23">
        <f>O38</f>
        <v>0</v>
      </c>
      <c r="N44" s="23">
        <f>Q38</f>
        <v>0</v>
      </c>
      <c r="O44" s="23">
        <f>M44+N44</f>
        <v>0</v>
      </c>
    </row>
    <row r="45" spans="1:19" ht="15">
      <c r="L45" s="28"/>
      <c r="M45" s="28"/>
      <c r="N45" s="28"/>
      <c r="O45" s="28"/>
    </row>
    <row r="47" spans="1:19" ht="15.75">
      <c r="C47" s="48" t="s">
        <v>140</v>
      </c>
      <c r="D47" s="50" t="s">
        <v>146</v>
      </c>
    </row>
    <row r="48" spans="1:19" s="5" customFormat="1" ht="39.75" customHeight="1" thickBot="1">
      <c r="A48" s="2" t="s">
        <v>0</v>
      </c>
      <c r="B48" s="30" t="s">
        <v>1</v>
      </c>
      <c r="C48" s="3" t="s">
        <v>5</v>
      </c>
      <c r="D48" s="13" t="s">
        <v>7</v>
      </c>
      <c r="E48" s="13" t="s">
        <v>8</v>
      </c>
      <c r="F48" s="13" t="s">
        <v>9</v>
      </c>
      <c r="G48" s="4" t="s">
        <v>10</v>
      </c>
      <c r="H48" s="4" t="s">
        <v>4</v>
      </c>
      <c r="I48" s="11" t="s">
        <v>11</v>
      </c>
      <c r="J48" s="13" t="s">
        <v>12</v>
      </c>
      <c r="K48" s="13" t="s">
        <v>13</v>
      </c>
      <c r="L48" s="2" t="s">
        <v>14</v>
      </c>
      <c r="M48" s="2" t="s">
        <v>15</v>
      </c>
      <c r="N48" s="17" t="s">
        <v>16</v>
      </c>
      <c r="O48" s="17" t="s">
        <v>17</v>
      </c>
      <c r="P48" s="17" t="s">
        <v>27</v>
      </c>
      <c r="Q48" s="17" t="s">
        <v>18</v>
      </c>
      <c r="R48" s="12" t="s">
        <v>2</v>
      </c>
      <c r="S48" s="12" t="s">
        <v>19</v>
      </c>
    </row>
    <row r="49" spans="1:19" s="5" customFormat="1" ht="15" customHeight="1" thickBot="1">
      <c r="A49" s="39" t="s">
        <v>133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1"/>
    </row>
    <row r="50" spans="1:19" s="5" customFormat="1" ht="13.5" thickBot="1">
      <c r="A50" s="6" t="s">
        <v>6</v>
      </c>
      <c r="B50" s="31" t="s">
        <v>94</v>
      </c>
      <c r="C50" s="25" t="s">
        <v>28</v>
      </c>
      <c r="D50" s="14">
        <f>ROUND(E50*0.5,0)</f>
        <v>8</v>
      </c>
      <c r="E50" s="14">
        <v>15</v>
      </c>
      <c r="F50" s="14">
        <f>ROUND(E50*0.8,0)</f>
        <v>12</v>
      </c>
      <c r="G50" s="7"/>
      <c r="H50" s="8"/>
      <c r="I50" s="8"/>
      <c r="J50" s="14">
        <v>15</v>
      </c>
      <c r="K50" s="14">
        <f>ROUND(J50*0.8,0)</f>
        <v>12</v>
      </c>
      <c r="L50" s="29">
        <v>0</v>
      </c>
      <c r="M50" s="10">
        <v>0</v>
      </c>
      <c r="N50" s="18">
        <f>ROUND(L50*J50,2)</f>
        <v>0</v>
      </c>
      <c r="O50" s="18">
        <f>ROUND(N50+N50*M50,2)</f>
        <v>0</v>
      </c>
      <c r="P50" s="18">
        <f>ROUND(L50*K50,2)</f>
        <v>0</v>
      </c>
      <c r="Q50" s="18">
        <f>ROUND(P50+P50*M50,2)</f>
        <v>0</v>
      </c>
      <c r="R50" s="15"/>
      <c r="S50" s="15"/>
    </row>
    <row r="51" spans="1:19" s="5" customFormat="1" ht="13.5" thickBot="1">
      <c r="A51" s="6" t="s">
        <v>20</v>
      </c>
      <c r="B51" s="31" t="s">
        <v>95</v>
      </c>
      <c r="C51" s="25" t="s">
        <v>28</v>
      </c>
      <c r="D51" s="14">
        <f>ROUND(E51*0.5,0)</f>
        <v>8</v>
      </c>
      <c r="E51" s="14">
        <v>15</v>
      </c>
      <c r="F51" s="14">
        <f>ROUND(E51*0.8,0)</f>
        <v>12</v>
      </c>
      <c r="G51" s="7"/>
      <c r="H51" s="8"/>
      <c r="I51" s="8"/>
      <c r="J51" s="14">
        <v>15</v>
      </c>
      <c r="K51" s="14">
        <f>ROUND(J51*0.8,0)</f>
        <v>12</v>
      </c>
      <c r="L51" s="29">
        <v>0</v>
      </c>
      <c r="M51" s="10">
        <v>0</v>
      </c>
      <c r="N51" s="18">
        <f>ROUND(L51*J51,2)</f>
        <v>0</v>
      </c>
      <c r="O51" s="18">
        <f>ROUND(N51+N51*M51,2)</f>
        <v>0</v>
      </c>
      <c r="P51" s="18">
        <f>ROUND(L51*K51,2)</f>
        <v>0</v>
      </c>
      <c r="Q51" s="18">
        <f>ROUND(P51+P51*M51,2)</f>
        <v>0</v>
      </c>
      <c r="R51" s="15"/>
      <c r="S51" s="15"/>
    </row>
    <row r="52" spans="1:19" ht="13.5" thickBot="1">
      <c r="M52" s="19" t="s">
        <v>22</v>
      </c>
      <c r="N52" s="20">
        <f>SUM(N50:N51)</f>
        <v>0</v>
      </c>
      <c r="O52" s="20">
        <f>SUM(O50:O51)</f>
        <v>0</v>
      </c>
      <c r="P52" s="20">
        <f>SUM(P50:P51)</f>
        <v>0</v>
      </c>
      <c r="Q52" s="21">
        <f>SUM(Q50:Q51)</f>
        <v>0</v>
      </c>
    </row>
    <row r="54" spans="1:19" ht="13.5" thickBot="1"/>
    <row r="55" spans="1:19" ht="15.75" thickBot="1">
      <c r="J55" s="26"/>
      <c r="K55" s="26"/>
      <c r="L55" s="45" t="str">
        <f>A49</f>
        <v>PAKIET 26</v>
      </c>
      <c r="M55" s="46"/>
      <c r="N55" s="46"/>
      <c r="O55" s="47"/>
      <c r="P55" s="26"/>
      <c r="Q55" s="26"/>
      <c r="R55" s="26"/>
      <c r="S55" s="26"/>
    </row>
    <row r="56" spans="1:19" ht="36">
      <c r="J56" s="26"/>
      <c r="K56" s="26"/>
      <c r="L56" s="27" t="s">
        <v>26</v>
      </c>
      <c r="M56" s="27" t="s">
        <v>25</v>
      </c>
      <c r="N56" s="27" t="s">
        <v>24</v>
      </c>
      <c r="O56" s="24" t="s">
        <v>3</v>
      </c>
      <c r="P56" s="28"/>
      <c r="Q56" s="38">
        <f>N52+P52</f>
        <v>0</v>
      </c>
      <c r="R56" s="26"/>
      <c r="S56" s="26"/>
    </row>
    <row r="57" spans="1:19" ht="15">
      <c r="J57" s="28"/>
      <c r="K57" s="28"/>
      <c r="L57" s="42" t="s">
        <v>23</v>
      </c>
      <c r="M57" s="43"/>
      <c r="N57" s="43"/>
      <c r="O57" s="44"/>
      <c r="P57" s="28"/>
      <c r="Q57" s="28"/>
      <c r="R57" s="28"/>
      <c r="S57" s="28"/>
    </row>
    <row r="58" spans="1:19" ht="15">
      <c r="J58" s="28"/>
      <c r="K58" s="28"/>
      <c r="L58" s="23">
        <f>N52</f>
        <v>0</v>
      </c>
      <c r="M58" s="23">
        <f>O52</f>
        <v>0</v>
      </c>
      <c r="N58" s="23">
        <f>Q52</f>
        <v>0</v>
      </c>
      <c r="O58" s="23">
        <f>M58+N58</f>
        <v>0</v>
      </c>
      <c r="P58" s="28"/>
      <c r="Q58" s="28"/>
      <c r="R58" s="28"/>
      <c r="S58" s="28"/>
    </row>
    <row r="59" spans="1:19" ht="15">
      <c r="J59" s="26"/>
      <c r="K59" s="26"/>
      <c r="L59" s="26"/>
      <c r="M59" s="28"/>
      <c r="N59" s="28"/>
      <c r="O59" s="28"/>
      <c r="P59" s="28"/>
      <c r="Q59" s="26"/>
      <c r="R59" s="26"/>
      <c r="S59" s="26"/>
    </row>
    <row r="60" spans="1:19" ht="15">
      <c r="J60" s="26"/>
      <c r="K60" s="26"/>
      <c r="L60" s="26"/>
      <c r="M60" s="28"/>
      <c r="N60" s="28"/>
      <c r="O60" s="28"/>
      <c r="P60" s="28"/>
      <c r="Q60" s="26"/>
      <c r="R60" s="26"/>
      <c r="S60" s="26"/>
    </row>
    <row r="61" spans="1:19" ht="15.75">
      <c r="C61" s="49" t="s">
        <v>141</v>
      </c>
      <c r="D61" s="50" t="s">
        <v>146</v>
      </c>
      <c r="J61" s="26"/>
      <c r="K61" s="26"/>
      <c r="L61" s="26"/>
      <c r="M61" s="28"/>
      <c r="N61" s="28"/>
      <c r="O61" s="28"/>
      <c r="P61" s="28"/>
      <c r="Q61" s="26"/>
      <c r="R61" s="26"/>
      <c r="S61" s="26"/>
    </row>
    <row r="62" spans="1:19" s="5" customFormat="1" ht="39.75" customHeight="1" thickBot="1">
      <c r="A62" s="2" t="s">
        <v>0</v>
      </c>
      <c r="B62" s="30" t="s">
        <v>1</v>
      </c>
      <c r="C62" s="3" t="s">
        <v>5</v>
      </c>
      <c r="D62" s="13" t="s">
        <v>7</v>
      </c>
      <c r="E62" s="13" t="s">
        <v>8</v>
      </c>
      <c r="F62" s="13" t="s">
        <v>9</v>
      </c>
      <c r="G62" s="4" t="s">
        <v>10</v>
      </c>
      <c r="H62" s="4" t="s">
        <v>4</v>
      </c>
      <c r="I62" s="11" t="s">
        <v>11</v>
      </c>
      <c r="J62" s="13" t="s">
        <v>12</v>
      </c>
      <c r="K62" s="13" t="s">
        <v>13</v>
      </c>
      <c r="L62" s="2" t="s">
        <v>14</v>
      </c>
      <c r="M62" s="2" t="s">
        <v>15</v>
      </c>
      <c r="N62" s="17" t="s">
        <v>16</v>
      </c>
      <c r="O62" s="17" t="s">
        <v>17</v>
      </c>
      <c r="P62" s="17" t="s">
        <v>27</v>
      </c>
      <c r="Q62" s="17" t="s">
        <v>18</v>
      </c>
      <c r="R62" s="12" t="s">
        <v>2</v>
      </c>
      <c r="S62" s="12" t="s">
        <v>19</v>
      </c>
    </row>
    <row r="63" spans="1:19" s="5" customFormat="1" ht="15" customHeight="1" thickBot="1">
      <c r="A63" s="39" t="s">
        <v>134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1"/>
    </row>
    <row r="64" spans="1:19" s="5" customFormat="1">
      <c r="A64" s="6" t="s">
        <v>116</v>
      </c>
      <c r="B64" s="31" t="s">
        <v>98</v>
      </c>
      <c r="C64" s="25" t="s">
        <v>28</v>
      </c>
      <c r="D64" s="14">
        <f t="shared" ref="D64:D77" si="53">ROUND(E64*0.5,0)</f>
        <v>1</v>
      </c>
      <c r="E64" s="14">
        <v>2</v>
      </c>
      <c r="F64" s="14">
        <f t="shared" ref="F64:F77" si="54">ROUND(E64*0.8,2)</f>
        <v>1.6</v>
      </c>
      <c r="G64" s="7"/>
      <c r="H64" s="8"/>
      <c r="I64" s="8"/>
      <c r="J64" s="14">
        <v>2</v>
      </c>
      <c r="K64" s="14">
        <f t="shared" ref="K64:K77" si="55">ROUND(J64*0.8,2)</f>
        <v>1.6</v>
      </c>
      <c r="L64" s="9">
        <v>0</v>
      </c>
      <c r="M64" s="10">
        <v>0.23</v>
      </c>
      <c r="N64" s="18">
        <f t="shared" ref="N64:N77" si="56">ROUND(L64*J64,2)</f>
        <v>0</v>
      </c>
      <c r="O64" s="18">
        <f t="shared" ref="O64:O77" si="57">ROUND(N64+N64*M64,2)</f>
        <v>0</v>
      </c>
      <c r="P64" s="18">
        <f t="shared" ref="P64:P77" si="58">ROUND(L64*K64,2)</f>
        <v>0</v>
      </c>
      <c r="Q64" s="18">
        <f t="shared" ref="Q64:Q77" si="59">ROUND(P64+P64*M64,2)</f>
        <v>0</v>
      </c>
      <c r="R64" s="15"/>
      <c r="S64" s="15"/>
    </row>
    <row r="65" spans="1:19" s="5" customFormat="1">
      <c r="A65" s="6" t="s">
        <v>96</v>
      </c>
      <c r="B65" s="31" t="s">
        <v>99</v>
      </c>
      <c r="C65" s="25" t="s">
        <v>28</v>
      </c>
      <c r="D65" s="14">
        <f t="shared" si="53"/>
        <v>1</v>
      </c>
      <c r="E65" s="14">
        <v>1</v>
      </c>
      <c r="F65" s="14">
        <f t="shared" si="54"/>
        <v>0.8</v>
      </c>
      <c r="G65" s="7"/>
      <c r="H65" s="8"/>
      <c r="I65" s="8"/>
      <c r="J65" s="14">
        <v>1</v>
      </c>
      <c r="K65" s="14">
        <f t="shared" si="55"/>
        <v>0.8</v>
      </c>
      <c r="L65" s="9">
        <v>0</v>
      </c>
      <c r="M65" s="10">
        <v>0.23</v>
      </c>
      <c r="N65" s="18">
        <f t="shared" si="56"/>
        <v>0</v>
      </c>
      <c r="O65" s="18">
        <f t="shared" si="57"/>
        <v>0</v>
      </c>
      <c r="P65" s="18">
        <f t="shared" si="58"/>
        <v>0</v>
      </c>
      <c r="Q65" s="18">
        <f t="shared" si="59"/>
        <v>0</v>
      </c>
      <c r="R65" s="15"/>
      <c r="S65" s="15"/>
    </row>
    <row r="66" spans="1:19" s="5" customFormat="1">
      <c r="A66" s="6" t="s">
        <v>115</v>
      </c>
      <c r="B66" s="31" t="s">
        <v>100</v>
      </c>
      <c r="C66" s="25" t="s">
        <v>28</v>
      </c>
      <c r="D66" s="14">
        <f t="shared" si="53"/>
        <v>1</v>
      </c>
      <c r="E66" s="14">
        <v>2</v>
      </c>
      <c r="F66" s="14">
        <f t="shared" si="54"/>
        <v>1.6</v>
      </c>
      <c r="G66" s="7"/>
      <c r="H66" s="8"/>
      <c r="I66" s="8"/>
      <c r="J66" s="14">
        <v>2</v>
      </c>
      <c r="K66" s="14">
        <f t="shared" si="55"/>
        <v>1.6</v>
      </c>
      <c r="L66" s="9">
        <v>0</v>
      </c>
      <c r="M66" s="10">
        <v>0.23</v>
      </c>
      <c r="N66" s="18">
        <f t="shared" si="56"/>
        <v>0</v>
      </c>
      <c r="O66" s="18">
        <f t="shared" si="57"/>
        <v>0</v>
      </c>
      <c r="P66" s="18">
        <f t="shared" si="58"/>
        <v>0</v>
      </c>
      <c r="Q66" s="18">
        <f t="shared" si="59"/>
        <v>0</v>
      </c>
      <c r="R66" s="15"/>
      <c r="S66" s="15"/>
    </row>
    <row r="67" spans="1:19" s="5" customFormat="1">
      <c r="A67" s="6" t="s">
        <v>117</v>
      </c>
      <c r="B67" s="31" t="s">
        <v>101</v>
      </c>
      <c r="C67" s="25" t="s">
        <v>28</v>
      </c>
      <c r="D67" s="14">
        <f t="shared" si="53"/>
        <v>3</v>
      </c>
      <c r="E67" s="14">
        <v>6</v>
      </c>
      <c r="F67" s="14">
        <f t="shared" si="54"/>
        <v>4.8</v>
      </c>
      <c r="G67" s="7"/>
      <c r="H67" s="8"/>
      <c r="I67" s="8"/>
      <c r="J67" s="14">
        <v>6</v>
      </c>
      <c r="K67" s="14">
        <f t="shared" si="55"/>
        <v>4.8</v>
      </c>
      <c r="L67" s="9">
        <v>0</v>
      </c>
      <c r="M67" s="10">
        <v>0.23</v>
      </c>
      <c r="N67" s="18">
        <f t="shared" si="56"/>
        <v>0</v>
      </c>
      <c r="O67" s="18">
        <f t="shared" si="57"/>
        <v>0</v>
      </c>
      <c r="P67" s="18">
        <f t="shared" si="58"/>
        <v>0</v>
      </c>
      <c r="Q67" s="18">
        <f t="shared" si="59"/>
        <v>0</v>
      </c>
      <c r="R67" s="15"/>
      <c r="S67" s="15"/>
    </row>
    <row r="68" spans="1:19" s="5" customFormat="1">
      <c r="A68" s="6" t="s">
        <v>118</v>
      </c>
      <c r="B68" s="31" t="s">
        <v>102</v>
      </c>
      <c r="C68" s="25" t="s">
        <v>28</v>
      </c>
      <c r="D68" s="14">
        <f t="shared" si="53"/>
        <v>1</v>
      </c>
      <c r="E68" s="14">
        <v>1</v>
      </c>
      <c r="F68" s="14">
        <f t="shared" si="54"/>
        <v>0.8</v>
      </c>
      <c r="G68" s="7"/>
      <c r="H68" s="8"/>
      <c r="I68" s="8"/>
      <c r="J68" s="14">
        <v>1</v>
      </c>
      <c r="K68" s="14">
        <f t="shared" si="55"/>
        <v>0.8</v>
      </c>
      <c r="L68" s="9">
        <v>0</v>
      </c>
      <c r="M68" s="10">
        <v>0.23</v>
      </c>
      <c r="N68" s="18">
        <f t="shared" si="56"/>
        <v>0</v>
      </c>
      <c r="O68" s="18">
        <f t="shared" si="57"/>
        <v>0</v>
      </c>
      <c r="P68" s="18">
        <f t="shared" si="58"/>
        <v>0</v>
      </c>
      <c r="Q68" s="18">
        <f t="shared" si="59"/>
        <v>0</v>
      </c>
      <c r="R68" s="15"/>
      <c r="S68" s="15"/>
    </row>
    <row r="69" spans="1:19" s="5" customFormat="1">
      <c r="A69" s="6" t="s">
        <v>119</v>
      </c>
      <c r="B69" s="31" t="s">
        <v>103</v>
      </c>
      <c r="C69" s="25" t="s">
        <v>28</v>
      </c>
      <c r="D69" s="14">
        <f t="shared" si="53"/>
        <v>2</v>
      </c>
      <c r="E69" s="14">
        <v>3</v>
      </c>
      <c r="F69" s="14">
        <f t="shared" si="54"/>
        <v>2.4</v>
      </c>
      <c r="G69" s="7"/>
      <c r="H69" s="8"/>
      <c r="I69" s="8"/>
      <c r="J69" s="14">
        <v>3</v>
      </c>
      <c r="K69" s="14">
        <f t="shared" si="55"/>
        <v>2.4</v>
      </c>
      <c r="L69" s="9">
        <v>0</v>
      </c>
      <c r="M69" s="10">
        <v>0.23</v>
      </c>
      <c r="N69" s="18">
        <f t="shared" si="56"/>
        <v>0</v>
      </c>
      <c r="O69" s="18">
        <f t="shared" si="57"/>
        <v>0</v>
      </c>
      <c r="P69" s="18">
        <f t="shared" si="58"/>
        <v>0</v>
      </c>
      <c r="Q69" s="18">
        <f t="shared" si="59"/>
        <v>0</v>
      </c>
      <c r="R69" s="15"/>
      <c r="S69" s="15"/>
    </row>
    <row r="70" spans="1:19" s="5" customFormat="1">
      <c r="A70" s="6" t="s">
        <v>120</v>
      </c>
      <c r="B70" s="31" t="s">
        <v>104</v>
      </c>
      <c r="C70" s="25" t="s">
        <v>28</v>
      </c>
      <c r="D70" s="14">
        <f t="shared" si="53"/>
        <v>1</v>
      </c>
      <c r="E70" s="14">
        <v>1</v>
      </c>
      <c r="F70" s="14">
        <f t="shared" si="54"/>
        <v>0.8</v>
      </c>
      <c r="G70" s="7"/>
      <c r="H70" s="8"/>
      <c r="I70" s="8"/>
      <c r="J70" s="14">
        <v>1</v>
      </c>
      <c r="K70" s="14">
        <f t="shared" si="55"/>
        <v>0.8</v>
      </c>
      <c r="L70" s="9">
        <v>0</v>
      </c>
      <c r="M70" s="10">
        <v>0.23</v>
      </c>
      <c r="N70" s="18">
        <f t="shared" si="56"/>
        <v>0</v>
      </c>
      <c r="O70" s="18">
        <f t="shared" si="57"/>
        <v>0</v>
      </c>
      <c r="P70" s="18">
        <f t="shared" si="58"/>
        <v>0</v>
      </c>
      <c r="Q70" s="18">
        <f t="shared" si="59"/>
        <v>0</v>
      </c>
      <c r="R70" s="15"/>
      <c r="S70" s="15"/>
    </row>
    <row r="71" spans="1:19" s="5" customFormat="1">
      <c r="A71" s="6" t="s">
        <v>121</v>
      </c>
      <c r="B71" s="31" t="s">
        <v>105</v>
      </c>
      <c r="C71" s="25" t="s">
        <v>28</v>
      </c>
      <c r="D71" s="14">
        <f t="shared" si="53"/>
        <v>1</v>
      </c>
      <c r="E71" s="14">
        <v>1</v>
      </c>
      <c r="F71" s="14">
        <f t="shared" si="54"/>
        <v>0.8</v>
      </c>
      <c r="G71" s="7"/>
      <c r="H71" s="8"/>
      <c r="I71" s="8"/>
      <c r="J71" s="14">
        <v>1</v>
      </c>
      <c r="K71" s="14">
        <f t="shared" si="55"/>
        <v>0.8</v>
      </c>
      <c r="L71" s="9">
        <v>0</v>
      </c>
      <c r="M71" s="10">
        <v>0.23</v>
      </c>
      <c r="N71" s="18">
        <f t="shared" si="56"/>
        <v>0</v>
      </c>
      <c r="O71" s="18">
        <f t="shared" si="57"/>
        <v>0</v>
      </c>
      <c r="P71" s="18">
        <f t="shared" si="58"/>
        <v>0</v>
      </c>
      <c r="Q71" s="18">
        <f t="shared" si="59"/>
        <v>0</v>
      </c>
      <c r="R71" s="15"/>
      <c r="S71" s="15"/>
    </row>
    <row r="72" spans="1:19" s="5" customFormat="1">
      <c r="A72" s="6" t="s">
        <v>122</v>
      </c>
      <c r="B72" s="31" t="s">
        <v>107</v>
      </c>
      <c r="C72" s="25" t="s">
        <v>28</v>
      </c>
      <c r="D72" s="14">
        <f t="shared" si="53"/>
        <v>1</v>
      </c>
      <c r="E72" s="14">
        <v>2</v>
      </c>
      <c r="F72" s="14">
        <f t="shared" si="54"/>
        <v>1.6</v>
      </c>
      <c r="G72" s="7"/>
      <c r="H72" s="8"/>
      <c r="I72" s="8"/>
      <c r="J72" s="14">
        <v>2</v>
      </c>
      <c r="K72" s="14">
        <f t="shared" si="55"/>
        <v>1.6</v>
      </c>
      <c r="L72" s="9">
        <v>0</v>
      </c>
      <c r="M72" s="10">
        <v>0.23</v>
      </c>
      <c r="N72" s="18">
        <f t="shared" si="56"/>
        <v>0</v>
      </c>
      <c r="O72" s="18">
        <f t="shared" si="57"/>
        <v>0</v>
      </c>
      <c r="P72" s="18">
        <f t="shared" si="58"/>
        <v>0</v>
      </c>
      <c r="Q72" s="18">
        <f t="shared" si="59"/>
        <v>0</v>
      </c>
      <c r="R72" s="15"/>
      <c r="S72" s="15"/>
    </row>
    <row r="73" spans="1:19" s="5" customFormat="1">
      <c r="A73" s="6" t="s">
        <v>123</v>
      </c>
      <c r="B73" s="31" t="s">
        <v>108</v>
      </c>
      <c r="C73" s="25" t="s">
        <v>28</v>
      </c>
      <c r="D73" s="14">
        <f t="shared" si="53"/>
        <v>1</v>
      </c>
      <c r="E73" s="14">
        <v>1</v>
      </c>
      <c r="F73" s="14">
        <f t="shared" si="54"/>
        <v>0.8</v>
      </c>
      <c r="G73" s="7"/>
      <c r="H73" s="8"/>
      <c r="I73" s="8"/>
      <c r="J73" s="14">
        <v>1</v>
      </c>
      <c r="K73" s="14">
        <f t="shared" si="55"/>
        <v>0.8</v>
      </c>
      <c r="L73" s="9">
        <v>0</v>
      </c>
      <c r="M73" s="10">
        <v>0.23</v>
      </c>
      <c r="N73" s="18">
        <f t="shared" si="56"/>
        <v>0</v>
      </c>
      <c r="O73" s="18">
        <f t="shared" si="57"/>
        <v>0</v>
      </c>
      <c r="P73" s="18">
        <f t="shared" si="58"/>
        <v>0</v>
      </c>
      <c r="Q73" s="18">
        <f t="shared" si="59"/>
        <v>0</v>
      </c>
      <c r="R73" s="15"/>
      <c r="S73" s="15"/>
    </row>
    <row r="74" spans="1:19" s="5" customFormat="1">
      <c r="A74" s="6" t="s">
        <v>124</v>
      </c>
      <c r="B74" s="31" t="s">
        <v>109</v>
      </c>
      <c r="C74" s="25" t="s">
        <v>28</v>
      </c>
      <c r="D74" s="14">
        <f t="shared" si="53"/>
        <v>8</v>
      </c>
      <c r="E74" s="14">
        <v>16</v>
      </c>
      <c r="F74" s="14">
        <f t="shared" si="54"/>
        <v>12.8</v>
      </c>
      <c r="G74" s="7"/>
      <c r="H74" s="8"/>
      <c r="I74" s="8"/>
      <c r="J74" s="14">
        <v>16</v>
      </c>
      <c r="K74" s="14">
        <f t="shared" si="55"/>
        <v>12.8</v>
      </c>
      <c r="L74" s="9">
        <v>0</v>
      </c>
      <c r="M74" s="10">
        <v>0.23</v>
      </c>
      <c r="N74" s="18">
        <f t="shared" si="56"/>
        <v>0</v>
      </c>
      <c r="O74" s="18">
        <f t="shared" si="57"/>
        <v>0</v>
      </c>
      <c r="P74" s="18">
        <f t="shared" si="58"/>
        <v>0</v>
      </c>
      <c r="Q74" s="18">
        <f t="shared" si="59"/>
        <v>0</v>
      </c>
      <c r="R74" s="15"/>
      <c r="S74" s="15"/>
    </row>
    <row r="75" spans="1:19" s="5" customFormat="1">
      <c r="A75" s="6" t="s">
        <v>125</v>
      </c>
      <c r="B75" s="31" t="s">
        <v>111</v>
      </c>
      <c r="C75" s="25" t="s">
        <v>28</v>
      </c>
      <c r="D75" s="14">
        <f t="shared" si="53"/>
        <v>1</v>
      </c>
      <c r="E75" s="14">
        <v>1</v>
      </c>
      <c r="F75" s="14">
        <f t="shared" si="54"/>
        <v>0.8</v>
      </c>
      <c r="G75" s="7"/>
      <c r="H75" s="8"/>
      <c r="I75" s="8"/>
      <c r="J75" s="14">
        <v>1</v>
      </c>
      <c r="K75" s="14">
        <f t="shared" si="55"/>
        <v>0.8</v>
      </c>
      <c r="L75" s="9">
        <v>0</v>
      </c>
      <c r="M75" s="10">
        <v>0.23</v>
      </c>
      <c r="N75" s="18">
        <f t="shared" si="56"/>
        <v>0</v>
      </c>
      <c r="O75" s="18">
        <f t="shared" si="57"/>
        <v>0</v>
      </c>
      <c r="P75" s="18">
        <f t="shared" si="58"/>
        <v>0</v>
      </c>
      <c r="Q75" s="18">
        <f t="shared" si="59"/>
        <v>0</v>
      </c>
      <c r="R75" s="15"/>
      <c r="S75" s="15"/>
    </row>
    <row r="76" spans="1:19" s="5" customFormat="1">
      <c r="A76" s="6" t="s">
        <v>126</v>
      </c>
      <c r="B76" s="31" t="s">
        <v>112</v>
      </c>
      <c r="C76" s="25" t="s">
        <v>28</v>
      </c>
      <c r="D76" s="14">
        <f t="shared" si="53"/>
        <v>3</v>
      </c>
      <c r="E76" s="14">
        <v>5</v>
      </c>
      <c r="F76" s="14">
        <f t="shared" si="54"/>
        <v>4</v>
      </c>
      <c r="G76" s="7"/>
      <c r="H76" s="8"/>
      <c r="I76" s="8"/>
      <c r="J76" s="14">
        <v>5</v>
      </c>
      <c r="K76" s="14">
        <f t="shared" si="55"/>
        <v>4</v>
      </c>
      <c r="L76" s="9">
        <v>0</v>
      </c>
      <c r="M76" s="10">
        <v>0.23</v>
      </c>
      <c r="N76" s="18">
        <f t="shared" si="56"/>
        <v>0</v>
      </c>
      <c r="O76" s="18">
        <f t="shared" si="57"/>
        <v>0</v>
      </c>
      <c r="P76" s="18">
        <f t="shared" si="58"/>
        <v>0</v>
      </c>
      <c r="Q76" s="18">
        <f t="shared" si="59"/>
        <v>0</v>
      </c>
      <c r="R76" s="15"/>
      <c r="S76" s="15"/>
    </row>
    <row r="77" spans="1:19" s="5" customFormat="1" ht="13.5" thickBot="1">
      <c r="A77" s="6" t="s">
        <v>127</v>
      </c>
      <c r="B77" s="31" t="s">
        <v>113</v>
      </c>
      <c r="C77" s="25" t="s">
        <v>28</v>
      </c>
      <c r="D77" s="14">
        <f t="shared" si="53"/>
        <v>25</v>
      </c>
      <c r="E77" s="14">
        <v>50</v>
      </c>
      <c r="F77" s="14">
        <f t="shared" si="54"/>
        <v>40</v>
      </c>
      <c r="G77" s="7"/>
      <c r="H77" s="8"/>
      <c r="I77" s="8"/>
      <c r="J77" s="14">
        <v>50</v>
      </c>
      <c r="K77" s="14">
        <f t="shared" si="55"/>
        <v>40</v>
      </c>
      <c r="L77" s="9">
        <v>0</v>
      </c>
      <c r="M77" s="10">
        <v>0.23</v>
      </c>
      <c r="N77" s="18">
        <f t="shared" si="56"/>
        <v>0</v>
      </c>
      <c r="O77" s="18">
        <f t="shared" si="57"/>
        <v>0</v>
      </c>
      <c r="P77" s="18">
        <f t="shared" si="58"/>
        <v>0</v>
      </c>
      <c r="Q77" s="18">
        <f t="shared" si="59"/>
        <v>0</v>
      </c>
      <c r="R77" s="15"/>
      <c r="S77" s="15"/>
    </row>
    <row r="78" spans="1:19" ht="13.5" thickBot="1">
      <c r="A78" s="6"/>
      <c r="M78" s="19" t="s">
        <v>22</v>
      </c>
      <c r="N78" s="20">
        <f>SUM(N64:N77)</f>
        <v>0</v>
      </c>
      <c r="O78" s="20">
        <f>SUM(O64:O77)</f>
        <v>0</v>
      </c>
      <c r="P78" s="20">
        <f>SUM(P64:P77)</f>
        <v>0</v>
      </c>
      <c r="Q78" s="21">
        <f>SUM(Q64:Q77)</f>
        <v>0</v>
      </c>
    </row>
    <row r="79" spans="1:19" ht="21" customHeight="1">
      <c r="B79" s="33"/>
    </row>
    <row r="80" spans="1:19" ht="12.75" customHeight="1" thickBot="1">
      <c r="B80" s="34"/>
    </row>
    <row r="81" spans="1:19" ht="13.5" customHeight="1" thickBot="1">
      <c r="B81" s="34"/>
      <c r="I81" s="28"/>
      <c r="J81" s="26"/>
      <c r="K81" s="26"/>
      <c r="L81" s="45" t="str">
        <f>A63</f>
        <v>PAKIET 27</v>
      </c>
      <c r="M81" s="46"/>
      <c r="N81" s="46"/>
      <c r="O81" s="47"/>
      <c r="P81" s="26"/>
      <c r="Q81" s="26"/>
      <c r="R81" s="26"/>
      <c r="S81" s="26"/>
    </row>
    <row r="82" spans="1:19" ht="39.75" customHeight="1">
      <c r="B82" s="34"/>
      <c r="I82" s="28"/>
      <c r="J82" s="26"/>
      <c r="K82" s="26"/>
      <c r="L82" s="27" t="s">
        <v>26</v>
      </c>
      <c r="M82" s="27" t="s">
        <v>25</v>
      </c>
      <c r="N82" s="27" t="s">
        <v>24</v>
      </c>
      <c r="O82" s="24" t="s">
        <v>3</v>
      </c>
      <c r="P82" s="28"/>
      <c r="Q82" s="38">
        <f>N78+P78</f>
        <v>0</v>
      </c>
      <c r="R82" s="26"/>
      <c r="S82" s="26"/>
    </row>
    <row r="83" spans="1:19" ht="12" customHeight="1">
      <c r="B83" s="34"/>
      <c r="I83" s="28"/>
      <c r="J83" s="28"/>
      <c r="K83" s="28"/>
      <c r="L83" s="42" t="s">
        <v>23</v>
      </c>
      <c r="M83" s="43"/>
      <c r="N83" s="43"/>
      <c r="O83" s="44"/>
      <c r="P83" s="28"/>
      <c r="Q83" s="28"/>
      <c r="R83" s="28"/>
      <c r="S83" s="28"/>
    </row>
    <row r="84" spans="1:19" ht="12.75" customHeight="1">
      <c r="B84" s="34"/>
      <c r="I84" s="28"/>
      <c r="J84" s="28"/>
      <c r="K84" s="28"/>
      <c r="L84" s="23">
        <f>N78</f>
        <v>0</v>
      </c>
      <c r="M84" s="23">
        <f>O78</f>
        <v>0</v>
      </c>
      <c r="N84" s="23">
        <f>Q78</f>
        <v>0</v>
      </c>
      <c r="O84" s="23">
        <f>M84+N84</f>
        <v>0</v>
      </c>
      <c r="P84" s="28"/>
      <c r="Q84" s="28"/>
      <c r="R84" s="28"/>
      <c r="S84" s="28"/>
    </row>
    <row r="87" spans="1:19" ht="15.75">
      <c r="C87" s="49" t="s">
        <v>142</v>
      </c>
      <c r="D87" s="50" t="s">
        <v>146</v>
      </c>
    </row>
    <row r="88" spans="1:19" s="5" customFormat="1" ht="39.75" customHeight="1" thickBot="1">
      <c r="A88" s="2" t="s">
        <v>0</v>
      </c>
      <c r="B88" s="30" t="s">
        <v>1</v>
      </c>
      <c r="C88" s="3" t="s">
        <v>5</v>
      </c>
      <c r="D88" s="13" t="s">
        <v>7</v>
      </c>
      <c r="E88" s="13" t="s">
        <v>8</v>
      </c>
      <c r="F88" s="13" t="s">
        <v>9</v>
      </c>
      <c r="G88" s="4" t="s">
        <v>10</v>
      </c>
      <c r="H88" s="4" t="s">
        <v>4</v>
      </c>
      <c r="I88" s="11" t="s">
        <v>11</v>
      </c>
      <c r="J88" s="13" t="s">
        <v>12</v>
      </c>
      <c r="K88" s="13" t="s">
        <v>13</v>
      </c>
      <c r="L88" s="2" t="s">
        <v>14</v>
      </c>
      <c r="M88" s="2" t="s">
        <v>15</v>
      </c>
      <c r="N88" s="17" t="s">
        <v>16</v>
      </c>
      <c r="O88" s="17" t="s">
        <v>17</v>
      </c>
      <c r="P88" s="17" t="s">
        <v>27</v>
      </c>
      <c r="Q88" s="17" t="s">
        <v>18</v>
      </c>
      <c r="R88" s="12" t="s">
        <v>2</v>
      </c>
      <c r="S88" s="12" t="s">
        <v>19</v>
      </c>
    </row>
    <row r="89" spans="1:19" s="5" customFormat="1" ht="15" customHeight="1" thickBot="1">
      <c r="A89" s="39" t="s">
        <v>135</v>
      </c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1"/>
    </row>
    <row r="90" spans="1:19" s="5" customFormat="1">
      <c r="A90" s="6" t="s">
        <v>6</v>
      </c>
      <c r="B90" s="31" t="s">
        <v>97</v>
      </c>
      <c r="C90" s="25" t="s">
        <v>28</v>
      </c>
      <c r="D90" s="14">
        <f>ROUND(E90*0.5,0)</f>
        <v>2</v>
      </c>
      <c r="E90" s="14">
        <v>3</v>
      </c>
      <c r="F90" s="14">
        <f>ROUND(E90*0.8,2)</f>
        <v>2.4</v>
      </c>
      <c r="G90" s="7"/>
      <c r="H90" s="8"/>
      <c r="I90" s="8"/>
      <c r="J90" s="14">
        <v>3</v>
      </c>
      <c r="K90" s="14">
        <f>ROUND(J90*0.8,2)</f>
        <v>2.4</v>
      </c>
      <c r="L90" s="9">
        <v>0</v>
      </c>
      <c r="M90" s="10">
        <v>0.23</v>
      </c>
      <c r="N90" s="18">
        <f>ROUND(L90*J90,2)</f>
        <v>0</v>
      </c>
      <c r="O90" s="18">
        <f>ROUND(N90+N90*M90,2)</f>
        <v>0</v>
      </c>
      <c r="P90" s="18">
        <f>ROUND(L90*K90,2)</f>
        <v>0</v>
      </c>
      <c r="Q90" s="18">
        <f>ROUND(P90+P90*M90,2)</f>
        <v>0</v>
      </c>
      <c r="R90" s="15"/>
      <c r="S90" s="15"/>
    </row>
    <row r="91" spans="1:19" s="5" customFormat="1">
      <c r="A91" s="6" t="s">
        <v>96</v>
      </c>
      <c r="B91" s="31" t="s">
        <v>106</v>
      </c>
      <c r="C91" s="25" t="s">
        <v>28</v>
      </c>
      <c r="D91" s="14">
        <f>ROUND(E91*0.5,0)</f>
        <v>5</v>
      </c>
      <c r="E91" s="14">
        <v>10</v>
      </c>
      <c r="F91" s="14">
        <f>ROUND(E91*0.8,2)</f>
        <v>8</v>
      </c>
      <c r="G91" s="7"/>
      <c r="H91" s="8"/>
      <c r="I91" s="8"/>
      <c r="J91" s="14">
        <v>10</v>
      </c>
      <c r="K91" s="14">
        <f>ROUND(J91*0.8,2)</f>
        <v>8</v>
      </c>
      <c r="L91" s="9">
        <v>0</v>
      </c>
      <c r="M91" s="10">
        <v>0.23</v>
      </c>
      <c r="N91" s="18">
        <f>ROUND(L91*J91,2)</f>
        <v>0</v>
      </c>
      <c r="O91" s="18">
        <f>ROUND(N91+N91*M91,2)</f>
        <v>0</v>
      </c>
      <c r="P91" s="18">
        <f>ROUND(L91*K91,2)</f>
        <v>0</v>
      </c>
      <c r="Q91" s="18">
        <f>ROUND(P91+P91*M91,2)</f>
        <v>0</v>
      </c>
      <c r="R91" s="15"/>
      <c r="S91" s="15"/>
    </row>
    <row r="92" spans="1:19" s="5" customFormat="1">
      <c r="A92" s="6" t="s">
        <v>21</v>
      </c>
      <c r="B92" s="31" t="s">
        <v>110</v>
      </c>
      <c r="C92" s="25" t="s">
        <v>28</v>
      </c>
      <c r="D92" s="14">
        <f>ROUND(E92*0.5,0)</f>
        <v>2</v>
      </c>
      <c r="E92" s="14">
        <v>3</v>
      </c>
      <c r="F92" s="14">
        <f>ROUND(E92*0.8,2)</f>
        <v>2.4</v>
      </c>
      <c r="G92" s="7"/>
      <c r="H92" s="8"/>
      <c r="I92" s="8"/>
      <c r="J92" s="14">
        <v>3</v>
      </c>
      <c r="K92" s="14">
        <f>ROUND(J92*0.8,2)</f>
        <v>2.4</v>
      </c>
      <c r="L92" s="9">
        <v>0</v>
      </c>
      <c r="M92" s="10">
        <v>0.23</v>
      </c>
      <c r="N92" s="18">
        <f>ROUND(L92*J92,2)</f>
        <v>0</v>
      </c>
      <c r="O92" s="18">
        <f>ROUND(N92+N92*M92,2)</f>
        <v>0</v>
      </c>
      <c r="P92" s="18">
        <f>ROUND(L92*K92,2)</f>
        <v>0</v>
      </c>
      <c r="Q92" s="18">
        <f>ROUND(P92+P92*M92,2)</f>
        <v>0</v>
      </c>
      <c r="R92" s="15"/>
      <c r="S92" s="15"/>
    </row>
    <row r="93" spans="1:19" s="5" customFormat="1" ht="13.5" thickBot="1">
      <c r="A93" s="6" t="s">
        <v>29</v>
      </c>
      <c r="B93" s="31" t="s">
        <v>114</v>
      </c>
      <c r="C93" s="25" t="s">
        <v>28</v>
      </c>
      <c r="D93" s="14">
        <f>ROUND(E93*0.5,0)</f>
        <v>1</v>
      </c>
      <c r="E93" s="14">
        <v>1</v>
      </c>
      <c r="F93" s="14">
        <f>ROUND(E93*0.8,2)</f>
        <v>0.8</v>
      </c>
      <c r="G93" s="7"/>
      <c r="H93" s="8"/>
      <c r="I93" s="8"/>
      <c r="J93" s="14">
        <v>1</v>
      </c>
      <c r="K93" s="14">
        <f>ROUND(J93*0.8,2)</f>
        <v>0.8</v>
      </c>
      <c r="L93" s="9">
        <v>0</v>
      </c>
      <c r="M93" s="10">
        <v>0.23</v>
      </c>
      <c r="N93" s="18">
        <f>ROUND(L93*J93,2)</f>
        <v>0</v>
      </c>
      <c r="O93" s="18">
        <f>ROUND(N93+N93*M93,2)</f>
        <v>0</v>
      </c>
      <c r="P93" s="18">
        <f>ROUND(L93*K93,2)</f>
        <v>0</v>
      </c>
      <c r="Q93" s="18">
        <f>ROUND(P93+P93*M93,2)</f>
        <v>0</v>
      </c>
      <c r="R93" s="15"/>
      <c r="S93" s="15"/>
    </row>
    <row r="94" spans="1:19" ht="13.5" thickBot="1">
      <c r="M94" s="19" t="s">
        <v>22</v>
      </c>
      <c r="N94" s="20">
        <f>SUM(N90:N93)</f>
        <v>0</v>
      </c>
      <c r="O94" s="20">
        <f>SUM(O90:O93)</f>
        <v>0</v>
      </c>
      <c r="P94" s="20">
        <f>SUM(P90:P93)</f>
        <v>0</v>
      </c>
      <c r="Q94" s="21">
        <f>SUM(Q90:Q93)</f>
        <v>0</v>
      </c>
    </row>
    <row r="95" spans="1:19">
      <c r="B95" s="35"/>
    </row>
    <row r="96" spans="1:19" ht="15.75" thickBot="1">
      <c r="J96" s="28"/>
      <c r="K96" s="28"/>
      <c r="L96" s="28"/>
      <c r="M96" s="28"/>
      <c r="N96" s="28"/>
      <c r="O96" s="28"/>
      <c r="P96" s="28"/>
      <c r="Q96" s="28"/>
      <c r="R96" s="28"/>
      <c r="S96" s="28"/>
    </row>
    <row r="97" spans="1:19" ht="15.75" thickBot="1">
      <c r="J97" s="26"/>
      <c r="K97" s="26"/>
      <c r="L97" s="45" t="str">
        <f>A89</f>
        <v>PAKIET 28</v>
      </c>
      <c r="M97" s="46"/>
      <c r="N97" s="46"/>
      <c r="O97" s="47"/>
      <c r="P97" s="26"/>
      <c r="Q97" s="26"/>
      <c r="R97" s="26"/>
      <c r="S97" s="26"/>
    </row>
    <row r="98" spans="1:19" ht="36">
      <c r="J98" s="26"/>
      <c r="K98" s="26"/>
      <c r="L98" s="27" t="s">
        <v>26</v>
      </c>
      <c r="M98" s="27" t="s">
        <v>25</v>
      </c>
      <c r="N98" s="27" t="s">
        <v>24</v>
      </c>
      <c r="O98" s="24" t="s">
        <v>3</v>
      </c>
      <c r="P98" s="28"/>
      <c r="Q98" s="38">
        <f>N94+P94</f>
        <v>0</v>
      </c>
      <c r="R98" s="26"/>
      <c r="S98" s="26"/>
    </row>
    <row r="99" spans="1:19" ht="15">
      <c r="J99" s="28"/>
      <c r="K99" s="28"/>
      <c r="L99" s="42" t="s">
        <v>23</v>
      </c>
      <c r="M99" s="43"/>
      <c r="N99" s="43"/>
      <c r="O99" s="44"/>
      <c r="P99" s="28"/>
      <c r="Q99" s="28"/>
      <c r="R99" s="28"/>
      <c r="S99" s="28"/>
    </row>
    <row r="100" spans="1:19" ht="15">
      <c r="J100" s="28"/>
      <c r="K100" s="28"/>
      <c r="L100" s="23">
        <f>N94</f>
        <v>0</v>
      </c>
      <c r="M100" s="23">
        <f>O94</f>
        <v>0</v>
      </c>
      <c r="N100" s="23">
        <f>Q94</f>
        <v>0</v>
      </c>
      <c r="O100" s="23">
        <f>M100+N100</f>
        <v>0</v>
      </c>
      <c r="P100" s="28"/>
      <c r="Q100" s="28"/>
      <c r="R100" s="28"/>
      <c r="S100" s="28"/>
    </row>
    <row r="101" spans="1:19" ht="15">
      <c r="J101" s="26"/>
      <c r="K101" s="26"/>
      <c r="L101" s="26"/>
      <c r="M101" s="28"/>
      <c r="N101" s="28"/>
      <c r="O101" s="28"/>
      <c r="P101" s="28"/>
      <c r="Q101" s="26"/>
      <c r="R101" s="26"/>
      <c r="S101" s="26"/>
    </row>
    <row r="103" spans="1:19" ht="15.75">
      <c r="C103" s="49" t="s">
        <v>143</v>
      </c>
      <c r="D103" s="50" t="s">
        <v>146</v>
      </c>
    </row>
    <row r="104" spans="1:19" s="5" customFormat="1" ht="39.75" customHeight="1" thickBot="1">
      <c r="A104" s="2" t="s">
        <v>0</v>
      </c>
      <c r="B104" s="30" t="s">
        <v>1</v>
      </c>
      <c r="C104" s="3" t="s">
        <v>5</v>
      </c>
      <c r="D104" s="13" t="s">
        <v>7</v>
      </c>
      <c r="E104" s="13" t="s">
        <v>8</v>
      </c>
      <c r="F104" s="13" t="s">
        <v>9</v>
      </c>
      <c r="G104" s="4" t="s">
        <v>10</v>
      </c>
      <c r="H104" s="4" t="s">
        <v>4</v>
      </c>
      <c r="I104" s="11" t="s">
        <v>11</v>
      </c>
      <c r="J104" s="13" t="s">
        <v>12</v>
      </c>
      <c r="K104" s="13" t="s">
        <v>13</v>
      </c>
      <c r="L104" s="2" t="s">
        <v>14</v>
      </c>
      <c r="M104" s="2" t="s">
        <v>15</v>
      </c>
      <c r="N104" s="17" t="s">
        <v>16</v>
      </c>
      <c r="O104" s="17" t="s">
        <v>17</v>
      </c>
      <c r="P104" s="17" t="s">
        <v>27</v>
      </c>
      <c r="Q104" s="17" t="s">
        <v>18</v>
      </c>
      <c r="R104" s="12" t="s">
        <v>2</v>
      </c>
      <c r="S104" s="12" t="s">
        <v>19</v>
      </c>
    </row>
    <row r="105" spans="1:19" s="5" customFormat="1" ht="15" customHeight="1" thickBot="1">
      <c r="A105" s="39" t="s">
        <v>136</v>
      </c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1"/>
    </row>
    <row r="106" spans="1:19" s="5" customFormat="1" ht="13.5" thickBot="1">
      <c r="A106" s="6" t="s">
        <v>6</v>
      </c>
      <c r="B106" s="31" t="s">
        <v>128</v>
      </c>
      <c r="C106" s="7" t="s">
        <v>28</v>
      </c>
      <c r="D106" s="14">
        <f>ROUND(E106*0.5,2)</f>
        <v>12.5</v>
      </c>
      <c r="E106" s="14">
        <v>25</v>
      </c>
      <c r="F106" s="14">
        <f>ROUND(E106*0.8,2)</f>
        <v>20</v>
      </c>
      <c r="G106" s="7"/>
      <c r="H106" s="8"/>
      <c r="I106" s="8"/>
      <c r="J106" s="14">
        <v>25</v>
      </c>
      <c r="K106" s="14">
        <f>ROUND(J106*0.8,0)</f>
        <v>20</v>
      </c>
      <c r="L106" s="9">
        <v>0</v>
      </c>
      <c r="M106" s="10">
        <v>0.08</v>
      </c>
      <c r="N106" s="18">
        <f>ROUND(L106*J106,2)</f>
        <v>0</v>
      </c>
      <c r="O106" s="18">
        <f>ROUND(N106+N106*M106,2)</f>
        <v>0</v>
      </c>
      <c r="P106" s="18">
        <f>ROUND(L106*K106,2)</f>
        <v>0</v>
      </c>
      <c r="Q106" s="18">
        <f>ROUND(P106+P106*M106,2)</f>
        <v>0</v>
      </c>
      <c r="R106" s="15"/>
      <c r="S106" s="15"/>
    </row>
    <row r="107" spans="1:19" ht="13.5" thickBot="1">
      <c r="B107" s="32" t="s">
        <v>129</v>
      </c>
      <c r="M107" s="19" t="s">
        <v>22</v>
      </c>
      <c r="N107" s="20">
        <f t="shared" ref="N107" si="60">SUM(N106)</f>
        <v>0</v>
      </c>
      <c r="O107" s="20">
        <f t="shared" ref="O107" si="61">SUM(O106)</f>
        <v>0</v>
      </c>
      <c r="P107" s="20">
        <f t="shared" ref="P107" si="62">SUM(P106)</f>
        <v>0</v>
      </c>
      <c r="Q107" s="21">
        <f t="shared" ref="Q107" si="63">SUM(Q106)</f>
        <v>0</v>
      </c>
    </row>
    <row r="108" spans="1:19" ht="12" customHeight="1">
      <c r="B108" s="34"/>
    </row>
    <row r="109" spans="1:19" ht="12.75" customHeight="1" thickBot="1">
      <c r="B109" s="34"/>
    </row>
    <row r="110" spans="1:19" ht="13.5" customHeight="1" thickBot="1">
      <c r="B110" s="34"/>
      <c r="I110" s="28"/>
      <c r="J110" s="26"/>
      <c r="K110" s="26"/>
      <c r="L110" s="45" t="str">
        <f>A105</f>
        <v>PAKIET 29</v>
      </c>
      <c r="M110" s="46"/>
      <c r="N110" s="46"/>
      <c r="O110" s="47"/>
      <c r="P110" s="26"/>
      <c r="Q110" s="26"/>
      <c r="R110" s="26"/>
      <c r="S110" s="26"/>
    </row>
    <row r="111" spans="1:19" ht="39.75" customHeight="1">
      <c r="B111" s="34"/>
      <c r="I111" s="28"/>
      <c r="J111" s="26"/>
      <c r="K111" s="26"/>
      <c r="L111" s="27" t="s">
        <v>26</v>
      </c>
      <c r="M111" s="27" t="s">
        <v>25</v>
      </c>
      <c r="N111" s="27" t="s">
        <v>24</v>
      </c>
      <c r="O111" s="24" t="s">
        <v>3</v>
      </c>
      <c r="P111" s="28"/>
      <c r="Q111" s="38">
        <f>N107+P107</f>
        <v>0</v>
      </c>
      <c r="R111" s="26"/>
      <c r="S111" s="26"/>
    </row>
    <row r="112" spans="1:19" ht="12" customHeight="1">
      <c r="B112" s="34"/>
      <c r="I112" s="28"/>
      <c r="J112" s="28"/>
      <c r="K112" s="28"/>
      <c r="L112" s="42" t="s">
        <v>23</v>
      </c>
      <c r="M112" s="43"/>
      <c r="N112" s="43"/>
      <c r="O112" s="44"/>
      <c r="P112" s="28"/>
      <c r="Q112" s="28"/>
      <c r="R112" s="28"/>
      <c r="S112" s="28"/>
    </row>
    <row r="113" spans="1:19" ht="10.5" customHeight="1">
      <c r="B113" s="34"/>
      <c r="I113" s="28"/>
      <c r="J113" s="28"/>
      <c r="K113" s="28"/>
      <c r="L113" s="23">
        <f>N107</f>
        <v>0</v>
      </c>
      <c r="M113" s="23">
        <f>O107</f>
        <v>0</v>
      </c>
      <c r="N113" s="23">
        <f>Q107</f>
        <v>0</v>
      </c>
      <c r="O113" s="23">
        <f>M113+N113</f>
        <v>0</v>
      </c>
      <c r="P113" s="28"/>
      <c r="Q113" s="28"/>
      <c r="R113" s="28"/>
      <c r="S113" s="28"/>
    </row>
    <row r="114" spans="1:19" ht="12.75" hidden="1" customHeight="1">
      <c r="B114" s="34"/>
      <c r="I114" s="28"/>
      <c r="J114" s="26"/>
      <c r="K114" s="26"/>
      <c r="L114" s="26"/>
      <c r="M114" s="28"/>
      <c r="N114" s="28"/>
      <c r="O114" s="28"/>
      <c r="P114" s="28"/>
      <c r="Q114" s="26"/>
      <c r="R114" s="26"/>
      <c r="S114" s="26"/>
    </row>
    <row r="115" spans="1:19" ht="21" customHeight="1">
      <c r="B115" s="34"/>
      <c r="C115" s="49" t="s">
        <v>144</v>
      </c>
      <c r="D115" s="50" t="s">
        <v>146</v>
      </c>
      <c r="I115" s="28"/>
      <c r="J115" s="26"/>
      <c r="K115" s="26"/>
      <c r="L115" s="26"/>
      <c r="M115" s="28"/>
      <c r="N115" s="28"/>
      <c r="O115" s="28"/>
      <c r="P115" s="28"/>
      <c r="Q115" s="26"/>
      <c r="R115" s="26"/>
      <c r="S115" s="26"/>
    </row>
    <row r="116" spans="1:19" s="5" customFormat="1" ht="50.25" customHeight="1" thickBot="1">
      <c r="A116" s="2" t="s">
        <v>0</v>
      </c>
      <c r="B116" s="30" t="s">
        <v>1</v>
      </c>
      <c r="C116" s="3" t="s">
        <v>5</v>
      </c>
      <c r="D116" s="13" t="s">
        <v>7</v>
      </c>
      <c r="E116" s="13" t="s">
        <v>8</v>
      </c>
      <c r="F116" s="13" t="s">
        <v>9</v>
      </c>
      <c r="G116" s="4" t="s">
        <v>10</v>
      </c>
      <c r="H116" s="4" t="s">
        <v>4</v>
      </c>
      <c r="I116" s="11" t="s">
        <v>11</v>
      </c>
      <c r="J116" s="13" t="s">
        <v>12</v>
      </c>
      <c r="K116" s="13" t="s">
        <v>13</v>
      </c>
      <c r="L116" s="2" t="s">
        <v>14</v>
      </c>
      <c r="M116" s="2" t="s">
        <v>15</v>
      </c>
      <c r="N116" s="17" t="s">
        <v>16</v>
      </c>
      <c r="O116" s="17" t="s">
        <v>17</v>
      </c>
      <c r="P116" s="17" t="s">
        <v>27</v>
      </c>
      <c r="Q116" s="17" t="s">
        <v>18</v>
      </c>
      <c r="R116" s="12" t="s">
        <v>2</v>
      </c>
      <c r="S116" s="12" t="s">
        <v>19</v>
      </c>
    </row>
    <row r="117" spans="1:19" s="5" customFormat="1" ht="15" customHeight="1" thickBot="1">
      <c r="A117" s="39" t="s">
        <v>137</v>
      </c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1"/>
    </row>
    <row r="118" spans="1:19" s="5" customFormat="1" ht="13.5" thickBot="1">
      <c r="A118" s="6" t="s">
        <v>6</v>
      </c>
      <c r="B118" s="31" t="s">
        <v>130</v>
      </c>
      <c r="C118" s="7" t="s">
        <v>28</v>
      </c>
      <c r="D118" s="14">
        <f>ROUND(E118*0.5,0)</f>
        <v>50</v>
      </c>
      <c r="E118" s="14">
        <v>100</v>
      </c>
      <c r="F118" s="14">
        <f>ROUND(E118*0.8,0)</f>
        <v>80</v>
      </c>
      <c r="G118" s="7"/>
      <c r="H118" s="8"/>
      <c r="I118" s="8"/>
      <c r="J118" s="14">
        <v>100</v>
      </c>
      <c r="K118" s="14">
        <f>ROUND(J118*0.8,0)</f>
        <v>80</v>
      </c>
      <c r="L118" s="9">
        <v>0</v>
      </c>
      <c r="M118" s="10">
        <v>0.08</v>
      </c>
      <c r="N118" s="18">
        <f>ROUND(L118*J118,2)</f>
        <v>0</v>
      </c>
      <c r="O118" s="18">
        <f>ROUND(N118+N118*M118,2)</f>
        <v>0</v>
      </c>
      <c r="P118" s="18">
        <f>ROUND(L118*K118,2)</f>
        <v>0</v>
      </c>
      <c r="Q118" s="18">
        <f>ROUND(P118+P118*M118,2)</f>
        <v>0</v>
      </c>
      <c r="R118" s="15"/>
      <c r="S118" s="15"/>
    </row>
    <row r="119" spans="1:19" ht="13.5" thickBot="1">
      <c r="M119" s="19" t="s">
        <v>22</v>
      </c>
      <c r="N119" s="20">
        <f>SUM(N118:N118)</f>
        <v>0</v>
      </c>
      <c r="O119" s="20">
        <f>SUM(O118:O118)</f>
        <v>0</v>
      </c>
      <c r="P119" s="22">
        <f>SUM(P118:P118)</f>
        <v>0</v>
      </c>
      <c r="Q119" s="21">
        <f>SUM(Q118:Q118)</f>
        <v>0</v>
      </c>
    </row>
    <row r="121" spans="1:19" ht="13.5" thickBot="1"/>
    <row r="122" spans="1:19" ht="13.5" customHeight="1" thickBot="1">
      <c r="L122" s="45" t="str">
        <f>A117</f>
        <v>PAKIET 30</v>
      </c>
      <c r="M122" s="46"/>
      <c r="N122" s="46"/>
      <c r="O122" s="47"/>
    </row>
    <row r="123" spans="1:19" ht="37.5" customHeight="1">
      <c r="L123" s="27" t="s">
        <v>26</v>
      </c>
      <c r="M123" s="27" t="s">
        <v>25</v>
      </c>
      <c r="N123" s="27" t="s">
        <v>24</v>
      </c>
      <c r="O123" s="24" t="s">
        <v>3</v>
      </c>
      <c r="Q123" s="38">
        <f>N119+P119</f>
        <v>0</v>
      </c>
    </row>
    <row r="124" spans="1:19">
      <c r="L124" s="42" t="s">
        <v>23</v>
      </c>
      <c r="M124" s="43"/>
      <c r="N124" s="43"/>
      <c r="O124" s="44"/>
    </row>
    <row r="125" spans="1:19">
      <c r="L125" s="23">
        <f>N119</f>
        <v>0</v>
      </c>
      <c r="M125" s="23">
        <f>O119</f>
        <v>0</v>
      </c>
      <c r="N125" s="23">
        <f>Q119</f>
        <v>0</v>
      </c>
      <c r="O125" s="23">
        <f>M125+N125</f>
        <v>0</v>
      </c>
    </row>
    <row r="126" spans="1:19" ht="12.75" customHeight="1">
      <c r="B126" s="34"/>
      <c r="I126" s="28"/>
      <c r="J126" s="26"/>
      <c r="K126" s="26"/>
      <c r="L126" s="26"/>
      <c r="M126" s="28"/>
      <c r="N126" s="28"/>
      <c r="O126" s="28"/>
      <c r="P126" s="28"/>
      <c r="Q126" s="26"/>
      <c r="R126" s="26"/>
      <c r="S126" s="26"/>
    </row>
    <row r="127" spans="1:19" ht="15.75">
      <c r="C127" s="49" t="s">
        <v>145</v>
      </c>
      <c r="D127" s="50" t="s">
        <v>146</v>
      </c>
      <c r="J127" s="28"/>
      <c r="K127" s="28"/>
      <c r="L127" s="28"/>
      <c r="M127" s="28"/>
      <c r="N127" s="28"/>
      <c r="O127" s="28"/>
      <c r="P127" s="28"/>
      <c r="Q127" s="28"/>
      <c r="R127" s="28"/>
      <c r="S127" s="28"/>
    </row>
    <row r="128" spans="1:19" s="5" customFormat="1" ht="39.75" customHeight="1" thickBot="1">
      <c r="A128" s="2" t="s">
        <v>0</v>
      </c>
      <c r="B128" s="30" t="s">
        <v>1</v>
      </c>
      <c r="C128" s="3" t="s">
        <v>5</v>
      </c>
      <c r="D128" s="13" t="s">
        <v>7</v>
      </c>
      <c r="E128" s="13" t="s">
        <v>8</v>
      </c>
      <c r="F128" s="13" t="s">
        <v>9</v>
      </c>
      <c r="G128" s="4" t="s">
        <v>10</v>
      </c>
      <c r="H128" s="4" t="s">
        <v>4</v>
      </c>
      <c r="I128" s="11" t="s">
        <v>11</v>
      </c>
      <c r="J128" s="13" t="s">
        <v>12</v>
      </c>
      <c r="K128" s="13" t="s">
        <v>13</v>
      </c>
      <c r="L128" s="2" t="s">
        <v>14</v>
      </c>
      <c r="M128" s="2" t="s">
        <v>15</v>
      </c>
      <c r="N128" s="17" t="s">
        <v>16</v>
      </c>
      <c r="O128" s="17" t="s">
        <v>17</v>
      </c>
      <c r="P128" s="17" t="s">
        <v>27</v>
      </c>
      <c r="Q128" s="17" t="s">
        <v>18</v>
      </c>
      <c r="R128" s="12" t="s">
        <v>2</v>
      </c>
      <c r="S128" s="12" t="s">
        <v>19</v>
      </c>
    </row>
    <row r="129" spans="1:19" s="5" customFormat="1" ht="15" customHeight="1" thickBot="1">
      <c r="A129" s="39" t="s">
        <v>138</v>
      </c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1"/>
    </row>
    <row r="130" spans="1:19" s="5" customFormat="1" ht="13.5" thickBot="1">
      <c r="A130" s="6" t="s">
        <v>6</v>
      </c>
      <c r="B130" s="31" t="s">
        <v>131</v>
      </c>
      <c r="C130" s="7" t="s">
        <v>28</v>
      </c>
      <c r="D130" s="14">
        <f>ROUND(E130*0.5,2)</f>
        <v>14</v>
      </c>
      <c r="E130" s="14">
        <v>28</v>
      </c>
      <c r="F130" s="14">
        <f>ROUND(E130*0.8,2)</f>
        <v>22.4</v>
      </c>
      <c r="G130" s="7"/>
      <c r="H130" s="8"/>
      <c r="I130" s="8"/>
      <c r="J130" s="14">
        <v>28</v>
      </c>
      <c r="K130" s="14">
        <f>ROUND(J130*0.8,0)</f>
        <v>22</v>
      </c>
      <c r="L130" s="9">
        <v>0</v>
      </c>
      <c r="M130" s="10">
        <v>0.08</v>
      </c>
      <c r="N130" s="18">
        <f>ROUND(L130*J130,2)</f>
        <v>0</v>
      </c>
      <c r="O130" s="18">
        <f>ROUND(N130+N130*M130,2)</f>
        <v>0</v>
      </c>
      <c r="P130" s="18">
        <f>ROUND(L130*K130,2)</f>
        <v>0</v>
      </c>
      <c r="Q130" s="18">
        <f>ROUND(P130+P130*M130,2)</f>
        <v>0</v>
      </c>
      <c r="R130" s="15"/>
      <c r="S130" s="15"/>
    </row>
    <row r="131" spans="1:19" ht="13.5" thickBot="1">
      <c r="M131" s="19" t="s">
        <v>22</v>
      </c>
      <c r="N131" s="20">
        <f t="shared" ref="N131:Q131" si="64">SUM(N130)</f>
        <v>0</v>
      </c>
      <c r="O131" s="20">
        <f t="shared" si="64"/>
        <v>0</v>
      </c>
      <c r="P131" s="20">
        <f t="shared" si="64"/>
        <v>0</v>
      </c>
      <c r="Q131" s="21">
        <f t="shared" si="64"/>
        <v>0</v>
      </c>
    </row>
    <row r="132" spans="1:19" ht="12" customHeight="1">
      <c r="B132" s="34"/>
    </row>
    <row r="133" spans="1:19" ht="12.75" customHeight="1" thickBot="1">
      <c r="B133" s="34"/>
    </row>
    <row r="134" spans="1:19" ht="13.5" customHeight="1" thickBot="1">
      <c r="B134" s="34"/>
      <c r="I134" s="28"/>
      <c r="J134" s="26"/>
      <c r="K134" s="26"/>
      <c r="L134" s="45" t="str">
        <f>A129</f>
        <v>PAKIET 31</v>
      </c>
      <c r="M134" s="46"/>
      <c r="N134" s="46"/>
      <c r="O134" s="47"/>
      <c r="P134" s="26"/>
      <c r="Q134" s="26"/>
      <c r="R134" s="26"/>
      <c r="S134" s="26"/>
    </row>
    <row r="135" spans="1:19" ht="39.75" customHeight="1">
      <c r="B135" s="34"/>
      <c r="I135" s="28"/>
      <c r="J135" s="26"/>
      <c r="K135" s="26"/>
      <c r="L135" s="27" t="s">
        <v>26</v>
      </c>
      <c r="M135" s="27" t="s">
        <v>25</v>
      </c>
      <c r="N135" s="27" t="s">
        <v>24</v>
      </c>
      <c r="O135" s="24" t="s">
        <v>3</v>
      </c>
      <c r="P135" s="28"/>
      <c r="Q135" s="38">
        <f>N131+P131</f>
        <v>0</v>
      </c>
      <c r="R135" s="26"/>
      <c r="S135" s="26"/>
    </row>
    <row r="136" spans="1:19" ht="12" customHeight="1">
      <c r="B136" s="34"/>
      <c r="I136" s="28"/>
      <c r="J136" s="28"/>
      <c r="K136" s="28"/>
      <c r="L136" s="42" t="s">
        <v>23</v>
      </c>
      <c r="M136" s="43"/>
      <c r="N136" s="43"/>
      <c r="O136" s="44"/>
      <c r="P136" s="28"/>
      <c r="Q136" s="28"/>
      <c r="R136" s="28"/>
      <c r="S136" s="28"/>
    </row>
    <row r="137" spans="1:19" ht="12.75" customHeight="1">
      <c r="B137" s="34"/>
      <c r="I137" s="28"/>
      <c r="J137" s="28"/>
      <c r="K137" s="28"/>
      <c r="L137" s="23">
        <f>N131</f>
        <v>0</v>
      </c>
      <c r="M137" s="23">
        <f>O131</f>
        <v>0</v>
      </c>
      <c r="N137" s="23">
        <f>Q131</f>
        <v>0</v>
      </c>
      <c r="O137" s="23">
        <f>M137+N137</f>
        <v>0</v>
      </c>
      <c r="P137" s="28"/>
      <c r="Q137" s="28"/>
      <c r="R137" s="28"/>
      <c r="S137" s="28"/>
    </row>
    <row r="138" spans="1:19" ht="15">
      <c r="J138" s="28"/>
      <c r="K138" s="28"/>
      <c r="L138" s="28"/>
      <c r="M138" s="28"/>
      <c r="N138" s="28"/>
      <c r="O138" s="28"/>
      <c r="P138" s="28"/>
      <c r="Q138" s="28"/>
      <c r="R138" s="28"/>
      <c r="S138" s="28"/>
    </row>
    <row r="139" spans="1:19" ht="15">
      <c r="J139" s="28"/>
      <c r="K139" s="28"/>
      <c r="L139" s="28"/>
      <c r="M139" s="28"/>
      <c r="N139" s="28"/>
      <c r="O139" s="28"/>
      <c r="P139" s="28"/>
      <c r="Q139" s="28"/>
      <c r="R139" s="28"/>
      <c r="S139" s="28"/>
    </row>
    <row r="140" spans="1:19" ht="15">
      <c r="J140" s="28"/>
      <c r="K140" s="28"/>
      <c r="L140" s="28"/>
      <c r="M140" s="28"/>
      <c r="N140" s="28"/>
      <c r="O140" s="28"/>
      <c r="P140" s="28"/>
      <c r="Q140" s="28"/>
      <c r="R140" s="28"/>
      <c r="S140" s="28"/>
    </row>
    <row r="141" spans="1:19" ht="15">
      <c r="J141" s="28"/>
      <c r="K141" s="28"/>
      <c r="L141" s="28"/>
      <c r="M141" s="28"/>
      <c r="N141" s="28"/>
      <c r="O141" s="28"/>
      <c r="P141" s="28"/>
      <c r="Q141" s="28"/>
      <c r="R141" s="28"/>
      <c r="S141" s="28"/>
    </row>
    <row r="142" spans="1:19" ht="15">
      <c r="J142" s="28"/>
      <c r="K142" s="28"/>
      <c r="L142" s="28"/>
      <c r="M142" s="28"/>
      <c r="N142" s="28"/>
      <c r="O142" s="28"/>
      <c r="P142" s="28"/>
      <c r="Q142" s="28"/>
      <c r="R142" s="28"/>
      <c r="S142" s="28"/>
    </row>
    <row r="143" spans="1:19" ht="15">
      <c r="J143" s="28"/>
      <c r="K143" s="28"/>
      <c r="L143" s="28"/>
      <c r="M143" s="28"/>
      <c r="N143" s="28"/>
      <c r="O143" s="28"/>
      <c r="P143" s="28"/>
      <c r="Q143" s="28"/>
      <c r="R143" s="28"/>
      <c r="S143" s="28"/>
    </row>
    <row r="144" spans="1:19" ht="15">
      <c r="J144" s="28"/>
      <c r="K144" s="28"/>
      <c r="L144" s="28"/>
      <c r="M144" s="28"/>
      <c r="N144" s="28"/>
      <c r="O144" s="28"/>
      <c r="P144" s="28"/>
      <c r="Q144" s="28"/>
      <c r="R144" s="28"/>
      <c r="S144" s="28"/>
    </row>
    <row r="145" spans="10:19" ht="15">
      <c r="J145" s="28"/>
      <c r="K145" s="28"/>
      <c r="L145" s="28"/>
      <c r="M145" s="28"/>
      <c r="N145" s="28"/>
      <c r="O145" s="28"/>
      <c r="P145" s="28"/>
      <c r="Q145" s="28"/>
      <c r="R145" s="28"/>
      <c r="S145" s="28"/>
    </row>
    <row r="146" spans="10:19" ht="15">
      <c r="J146" s="28"/>
      <c r="K146" s="28"/>
      <c r="L146" s="28"/>
      <c r="M146" s="28"/>
      <c r="N146" s="28"/>
      <c r="O146" s="28"/>
      <c r="P146" s="28"/>
      <c r="Q146" s="28"/>
      <c r="R146" s="28"/>
      <c r="S146" s="28"/>
    </row>
    <row r="147" spans="10:19" ht="15">
      <c r="J147" s="28"/>
      <c r="K147" s="28"/>
      <c r="L147" s="28"/>
      <c r="M147" s="28"/>
      <c r="N147" s="28"/>
      <c r="O147" s="28"/>
      <c r="P147" s="28"/>
      <c r="Q147" s="28"/>
      <c r="R147" s="28"/>
      <c r="S147" s="28"/>
    </row>
    <row r="148" spans="10:19" ht="15">
      <c r="J148" s="28"/>
      <c r="K148" s="28"/>
      <c r="L148" s="28"/>
      <c r="M148" s="28"/>
      <c r="N148" s="28"/>
      <c r="O148" s="28"/>
      <c r="P148" s="28"/>
      <c r="Q148" s="28"/>
      <c r="R148" s="28"/>
      <c r="S148" s="28"/>
    </row>
    <row r="149" spans="10:19" ht="15">
      <c r="J149" s="28"/>
      <c r="K149" s="28"/>
      <c r="L149" s="28"/>
      <c r="M149" s="28"/>
      <c r="N149" s="28"/>
      <c r="O149" s="28"/>
      <c r="P149" s="28"/>
      <c r="Q149" s="28"/>
      <c r="R149" s="28"/>
      <c r="S149" s="28"/>
    </row>
    <row r="150" spans="10:19" ht="15">
      <c r="J150" s="28"/>
      <c r="K150" s="28"/>
      <c r="L150" s="28"/>
      <c r="M150" s="28"/>
      <c r="N150" s="28"/>
      <c r="O150" s="28"/>
      <c r="P150" s="28"/>
      <c r="Q150" s="28"/>
      <c r="R150" s="28"/>
      <c r="S150" s="28"/>
    </row>
    <row r="151" spans="10:19" ht="15">
      <c r="J151" s="28"/>
      <c r="K151" s="28"/>
      <c r="L151" s="28"/>
      <c r="M151" s="28"/>
      <c r="N151" s="28"/>
      <c r="O151" s="28"/>
      <c r="P151" s="28"/>
      <c r="Q151" s="28"/>
      <c r="R151" s="28"/>
      <c r="S151" s="28"/>
    </row>
    <row r="152" spans="10:19" ht="15">
      <c r="J152" s="28"/>
      <c r="K152" s="28"/>
      <c r="L152" s="28"/>
      <c r="M152" s="28"/>
      <c r="N152" s="28"/>
      <c r="O152" s="28"/>
      <c r="P152" s="28"/>
      <c r="Q152" s="28"/>
      <c r="R152" s="28"/>
      <c r="S152" s="28"/>
    </row>
    <row r="153" spans="10:19" ht="15">
      <c r="J153" s="28"/>
      <c r="K153" s="28"/>
      <c r="L153" s="28"/>
      <c r="M153" s="28"/>
      <c r="N153" s="28"/>
      <c r="O153" s="28"/>
      <c r="P153" s="28"/>
      <c r="Q153" s="28"/>
      <c r="R153" s="28"/>
      <c r="S153" s="28"/>
    </row>
    <row r="154" spans="10:19" ht="15">
      <c r="J154" s="28"/>
      <c r="K154" s="28"/>
      <c r="L154" s="28"/>
      <c r="M154" s="28"/>
      <c r="N154" s="28"/>
      <c r="O154" s="28"/>
      <c r="P154" s="28"/>
      <c r="Q154" s="28"/>
      <c r="R154" s="28"/>
      <c r="S154" s="28"/>
    </row>
    <row r="155" spans="10:19" ht="15">
      <c r="J155" s="28"/>
      <c r="K155" s="28"/>
      <c r="L155" s="28"/>
      <c r="M155" s="28"/>
      <c r="N155" s="28"/>
      <c r="O155" s="28"/>
      <c r="P155" s="28"/>
      <c r="Q155" s="28"/>
      <c r="R155" s="28"/>
      <c r="S155" s="28"/>
    </row>
    <row r="156" spans="10:19" ht="15">
      <c r="J156" s="28"/>
      <c r="K156" s="28"/>
      <c r="L156" s="28"/>
      <c r="M156" s="28"/>
      <c r="N156" s="28"/>
      <c r="O156" s="28"/>
      <c r="P156" s="28"/>
      <c r="Q156" s="28"/>
      <c r="R156" s="28"/>
      <c r="S156" s="28"/>
    </row>
    <row r="157" spans="10:19" ht="15">
      <c r="J157" s="28"/>
      <c r="K157" s="28"/>
      <c r="L157" s="28"/>
      <c r="M157" s="28"/>
      <c r="N157" s="28"/>
      <c r="O157" s="28"/>
      <c r="P157" s="28"/>
      <c r="Q157" s="28"/>
      <c r="R157" s="28"/>
      <c r="S157" s="28"/>
    </row>
    <row r="158" spans="10:19" ht="15">
      <c r="J158" s="28"/>
      <c r="K158" s="28"/>
      <c r="L158" s="28"/>
      <c r="M158" s="28"/>
      <c r="N158" s="28"/>
      <c r="O158" s="28"/>
      <c r="P158" s="28"/>
      <c r="Q158" s="28"/>
      <c r="R158" s="28"/>
      <c r="S158" s="28"/>
    </row>
    <row r="159" spans="10:19" ht="15">
      <c r="J159" s="28"/>
      <c r="K159" s="28"/>
      <c r="L159" s="28"/>
      <c r="M159" s="28"/>
      <c r="N159" s="28"/>
      <c r="O159" s="28"/>
      <c r="P159" s="28"/>
      <c r="Q159" s="28"/>
      <c r="R159" s="28"/>
      <c r="S159" s="28"/>
    </row>
    <row r="160" spans="10:19" ht="15">
      <c r="J160" s="28"/>
      <c r="K160" s="28"/>
      <c r="L160" s="28"/>
      <c r="M160" s="28"/>
      <c r="N160" s="28"/>
      <c r="O160" s="28"/>
      <c r="P160" s="28"/>
      <c r="Q160" s="28"/>
      <c r="R160" s="28"/>
      <c r="S160" s="28"/>
    </row>
    <row r="161" spans="10:19" ht="15">
      <c r="J161" s="28"/>
      <c r="K161" s="28"/>
      <c r="L161" s="28"/>
      <c r="M161" s="28"/>
      <c r="N161" s="28"/>
      <c r="O161" s="28"/>
      <c r="P161" s="28"/>
      <c r="Q161" s="28"/>
      <c r="R161" s="28"/>
      <c r="S161" s="28"/>
    </row>
    <row r="162" spans="10:19" ht="15">
      <c r="J162" s="28"/>
      <c r="K162" s="28"/>
      <c r="L162" s="28"/>
      <c r="M162" s="28"/>
      <c r="N162" s="28"/>
      <c r="O162" s="28"/>
      <c r="P162" s="28"/>
      <c r="Q162" s="28"/>
      <c r="R162" s="28"/>
      <c r="S162" s="28"/>
    </row>
    <row r="163" spans="10:19" ht="15">
      <c r="J163" s="28"/>
      <c r="K163" s="28"/>
      <c r="L163" s="28"/>
      <c r="M163" s="28"/>
      <c r="N163" s="28"/>
      <c r="O163" s="28"/>
      <c r="P163" s="28"/>
      <c r="Q163" s="28"/>
      <c r="R163" s="28"/>
      <c r="S163" s="28"/>
    </row>
    <row r="164" spans="10:19" ht="15">
      <c r="J164" s="28"/>
      <c r="K164" s="28"/>
      <c r="L164" s="28"/>
      <c r="M164" s="28"/>
      <c r="N164" s="28"/>
      <c r="O164" s="28"/>
      <c r="P164" s="28"/>
      <c r="Q164" s="28"/>
      <c r="R164" s="28"/>
      <c r="S164" s="28"/>
    </row>
    <row r="165" spans="10:19" ht="15">
      <c r="O165" s="36"/>
      <c r="P165" s="28"/>
    </row>
    <row r="166" spans="10:19" ht="15">
      <c r="O166" s="37"/>
      <c r="P166" s="28"/>
    </row>
    <row r="167" spans="10:19" ht="15">
      <c r="P167" s="28"/>
      <c r="Q167" s="36"/>
    </row>
    <row r="168" spans="10:19">
      <c r="O168" s="36"/>
    </row>
    <row r="169" spans="10:19">
      <c r="Q169" s="36"/>
    </row>
    <row r="170" spans="10:19">
      <c r="Q170" s="36"/>
    </row>
    <row r="171" spans="10:19">
      <c r="Q171" s="36"/>
    </row>
    <row r="172" spans="10:19">
      <c r="Q172" s="36"/>
    </row>
  </sheetData>
  <mergeCells count="21">
    <mergeCell ref="A129:S129"/>
    <mergeCell ref="L134:O134"/>
    <mergeCell ref="L136:O136"/>
    <mergeCell ref="L110:O110"/>
    <mergeCell ref="L112:O112"/>
    <mergeCell ref="A117:S117"/>
    <mergeCell ref="L122:O122"/>
    <mergeCell ref="L124:O124"/>
    <mergeCell ref="A3:S3"/>
    <mergeCell ref="A49:S49"/>
    <mergeCell ref="A89:S89"/>
    <mergeCell ref="L99:O99"/>
    <mergeCell ref="A105:S105"/>
    <mergeCell ref="L41:O41"/>
    <mergeCell ref="L55:O55"/>
    <mergeCell ref="L43:O43"/>
    <mergeCell ref="L57:O57"/>
    <mergeCell ref="L97:O97"/>
    <mergeCell ref="A63:S63"/>
    <mergeCell ref="L81:O81"/>
    <mergeCell ref="L83:O83"/>
  </mergeCells>
  <printOptions horizontalCentered="1" verticalCentered="1"/>
  <pageMargins left="0" right="0" top="0" bottom="0" header="0" footer="0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Pakiet_25_31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Lenarcik</dc:creator>
  <cp:lastModifiedBy>Kinga Miśkiewicz</cp:lastModifiedBy>
  <cp:lastPrinted>2024-08-14T16:24:35Z</cp:lastPrinted>
  <dcterms:created xsi:type="dcterms:W3CDTF">2024-05-29T11:30:24Z</dcterms:created>
  <dcterms:modified xsi:type="dcterms:W3CDTF">2024-09-23T15:47:31Z</dcterms:modified>
</cp:coreProperties>
</file>