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5.2024 - ul. Nowojachtowa_RB\ODPOWIEDZI Nowojachtowa\ODPOWIEDZI 2 - 00.07.24\"/>
    </mc:Choice>
  </mc:AlternateContent>
  <bookViews>
    <workbookView xWindow="0" yWindow="0" windowWidth="28800" windowHeight="12300" activeTab="1"/>
  </bookViews>
  <sheets>
    <sheet name="ZAKRES GMINY" sheetId="1" r:id="rId1"/>
    <sheet name="ZAKRES ZWIK" sheetId="2" r:id="rId2"/>
    <sheet name="ZAKRES PEC - 1" sheetId="3" r:id="rId3"/>
    <sheet name="ZAKRES PEC - 2" sheetId="4" r:id="rId4"/>
  </sheets>
  <definedNames>
    <definedName name="_xlnm.Print_Area" localSheetId="0">'ZAKRES GMINY'!$A$1:$G$137</definedName>
    <definedName name="_xlnm.Print_Area" localSheetId="2">'ZAKRES PEC - 1'!$A$1:$H$66</definedName>
    <definedName name="_xlnm.Print_Area" localSheetId="3">'ZAKRES PEC - 2'!$A$1:$H$167</definedName>
    <definedName name="_xlnm.Print_Area" localSheetId="1">'ZAKRES ZWIK'!$A$1:$G$53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G32" i="1"/>
  <c r="G57" i="1"/>
  <c r="G56" i="1"/>
  <c r="G55" i="1"/>
  <c r="G54" i="1"/>
  <c r="G53" i="1"/>
  <c r="G52" i="1"/>
  <c r="G51" i="1"/>
  <c r="G60" i="1"/>
  <c r="G61" i="1"/>
  <c r="G59" i="1"/>
  <c r="G64" i="1"/>
  <c r="G65" i="1"/>
  <c r="G66" i="1"/>
  <c r="G63" i="1"/>
  <c r="G86" i="1"/>
  <c r="G87" i="1"/>
  <c r="G88" i="1"/>
  <c r="G85" i="1"/>
  <c r="G74" i="1"/>
  <c r="G75" i="1"/>
  <c r="G76" i="1"/>
  <c r="G77" i="1"/>
  <c r="G78" i="1"/>
  <c r="G79" i="1"/>
  <c r="G80" i="1"/>
  <c r="G81" i="1"/>
  <c r="G82" i="1"/>
  <c r="G83" i="1"/>
  <c r="G73" i="1"/>
  <c r="G69" i="1"/>
  <c r="G70" i="1"/>
  <c r="G71" i="1"/>
  <c r="G68" i="1"/>
  <c r="G91" i="1"/>
  <c r="G92" i="1"/>
  <c r="G93" i="1"/>
  <c r="G94" i="1"/>
  <c r="G90" i="1"/>
  <c r="G105" i="1"/>
  <c r="G128" i="1" l="1"/>
  <c r="G130" i="1"/>
  <c r="G131" i="1"/>
  <c r="G132" i="1"/>
  <c r="G133" i="1"/>
  <c r="G134" i="1"/>
  <c r="G129" i="1"/>
  <c r="G110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06" i="1"/>
  <c r="G89" i="1" l="1"/>
  <c r="G84" i="1"/>
  <c r="G72" i="1"/>
  <c r="G67" i="1"/>
  <c r="G50" i="1"/>
  <c r="G49" i="1"/>
  <c r="G48" i="1"/>
  <c r="G46" i="1"/>
  <c r="G45" i="1"/>
  <c r="G37" i="1"/>
  <c r="G41" i="1"/>
  <c r="G39" i="1"/>
  <c r="G38" i="1"/>
  <c r="G34" i="1"/>
  <c r="G26" i="1"/>
  <c r="G97" i="1"/>
  <c r="G98" i="1"/>
  <c r="G99" i="1"/>
  <c r="G100" i="1"/>
  <c r="G101" i="1"/>
  <c r="G102" i="1"/>
  <c r="G104" i="1"/>
  <c r="G103" i="1" s="1"/>
  <c r="G62" i="1"/>
  <c r="G58" i="1"/>
  <c r="G31" i="1"/>
  <c r="G30" i="1"/>
  <c r="G33" i="1"/>
  <c r="G36" i="1"/>
  <c r="G40" i="1"/>
  <c r="G43" i="1"/>
  <c r="G44" i="1"/>
  <c r="G47" i="1"/>
  <c r="G29" i="1"/>
  <c r="G18" i="1"/>
  <c r="G14" i="1"/>
  <c r="G15" i="1"/>
  <c r="G16" i="1"/>
  <c r="G17" i="1"/>
  <c r="G19" i="1"/>
  <c r="G20" i="1"/>
  <c r="G21" i="1"/>
  <c r="G22" i="1"/>
  <c r="G23" i="1"/>
  <c r="G24" i="1"/>
  <c r="G25" i="1"/>
  <c r="G13" i="1"/>
  <c r="G95" i="1" l="1"/>
  <c r="G28" i="1"/>
  <c r="G42" i="1"/>
  <c r="G35" i="1"/>
  <c r="G12" i="1"/>
  <c r="G27" i="1" l="1"/>
  <c r="G135" i="1" s="1"/>
  <c r="G137" i="1" s="1"/>
</calcChain>
</file>

<file path=xl/sharedStrings.xml><?xml version="1.0" encoding="utf-8"?>
<sst xmlns="http://schemas.openxmlformats.org/spreadsheetml/2006/main" count="1354" uniqueCount="707">
  <si>
    <r>
      <rPr>
        <sz val="8"/>
        <rFont val="Times New Roman"/>
        <family val="1"/>
      </rPr>
      <t>ryczałt</t>
    </r>
  </si>
  <si>
    <r>
      <rPr>
        <sz val="8"/>
        <rFont val="Times New Roman"/>
        <family val="1"/>
      </rPr>
      <t>m2</t>
    </r>
  </si>
  <si>
    <r>
      <rPr>
        <sz val="8"/>
        <rFont val="Times New Roman"/>
        <family val="1"/>
      </rPr>
      <t>m</t>
    </r>
  </si>
  <si>
    <r>
      <rPr>
        <sz val="8"/>
        <rFont val="Times New Roman"/>
        <family val="1"/>
      </rPr>
      <t>m3</t>
    </r>
  </si>
  <si>
    <t>Załącznik nr 2.2 do siwz nr WIM.271.1.5.2024</t>
  </si>
  <si>
    <t xml:space="preserve">Załącznik nr 2 do umowy nr WIM/      /2024  z dnia ………...r. </t>
  </si>
  <si>
    <t>Zakres rzeczowo-finansowy robót</t>
  </si>
  <si>
    <t>„Budowa ul. Nowojachtowej na odcinku od ul. Jachtowej do ul. Uzdrowiskowej ETAP IA i Etap IB w Świnoujściu "</t>
  </si>
  <si>
    <t>Nr</t>
  </si>
  <si>
    <t>Podstawa, opis robót</t>
  </si>
  <si>
    <t>Jm</t>
  </si>
  <si>
    <t>I  ROBOTY PRZYGOTOWAWCZE</t>
  </si>
  <si>
    <t>m2</t>
  </si>
  <si>
    <t>m</t>
  </si>
  <si>
    <t>m3</t>
  </si>
  <si>
    <t>WYKONANIE KORYTOWANIA</t>
  </si>
  <si>
    <t>1.1</t>
  </si>
  <si>
    <t>1.2</t>
  </si>
  <si>
    <t>1.3</t>
  </si>
  <si>
    <t>1.4</t>
  </si>
  <si>
    <t>DOLNE WARSTWY PODBUDOWY Z MIESZANKI ZWIĄZANEJ SPOIWEM HYDRAULICZNYM -15cm, 20cm, 25cm</t>
  </si>
  <si>
    <t>4.1</t>
  </si>
  <si>
    <t>4.2</t>
  </si>
  <si>
    <t>4.3</t>
  </si>
  <si>
    <t>4.4</t>
  </si>
  <si>
    <t>4.5</t>
  </si>
  <si>
    <t>PODBUDOWA Z KRUSZYWA ŁAMANEGO #0/31,5 mm (C90/3) -15cm, 20cm</t>
  </si>
  <si>
    <t>5.1</t>
  </si>
  <si>
    <t>5.2</t>
  </si>
  <si>
    <t>5.3</t>
  </si>
  <si>
    <t>5.4</t>
  </si>
  <si>
    <t>Cena netto (zł)</t>
  </si>
  <si>
    <t>Wartość netto (zł)</t>
  </si>
  <si>
    <t>ZAKRES GMINY</t>
  </si>
  <si>
    <t>KNR 0-11 0317/03  Nawierzchnia z betonowej kostki brukowej 10x20, koloru szarego, o grubości 8 cm na podsypce cementowo-piaskowej o grubości 3 cm
Nr ST: D-05.03.23a
Kod CPV: CPV, 45233220-7</t>
  </si>
  <si>
    <t>11</t>
  </si>
  <si>
    <t>BITUMICZNA WARSTWA PODBUDOWY ŁĄCZNEJ gr. 10 cm</t>
  </si>
  <si>
    <t>12</t>
  </si>
  <si>
    <t>BITUMICZNA WARSTWA WIĄŻĄCA ŁĄCZNEJ gr. 6 cm</t>
  </si>
  <si>
    <t>13</t>
  </si>
  <si>
    <t>BITUMICZNA WARSTWA ŚCIERALNA ŁĄCZNEJ gr. 4 cm</t>
  </si>
  <si>
    <t>KNR 2-31 0310/05  Nawierzchnia z mieszanek mineralno-bitumicznych grysowych (warstwa ścieralna z  SMA 11S (PMB 45/80-55) o grubości po zagęszczeniu 3cm Nr ST: D-05.03.13
Kod CPV: CPV, 45233220-7</t>
  </si>
  <si>
    <r>
      <rPr>
        <sz val="8"/>
        <rFont val="Times New Roman"/>
        <family val="1"/>
        <charset val="238"/>
      </rPr>
      <t>Obsługa geodezyjna Nr ST: D-01.01.01
Kod CPV: CPV, 45112000-5</t>
    </r>
  </si>
  <si>
    <r>
      <rPr>
        <sz val="8"/>
        <rFont val="Times New Roman"/>
        <family val="1"/>
        <charset val="238"/>
      </rPr>
      <t>Wprowadzenie i utrzymanie czasowej organizacji ruchu Nr ST: D-00.00.00
Kod CPV: CPV, 45112000-5</t>
    </r>
  </si>
  <si>
    <r>
      <rPr>
        <sz val="8"/>
        <rFont val="Times New Roman"/>
        <family val="1"/>
        <charset val="238"/>
      </rPr>
      <t>KNR 2-01 0125/01  Usunięcie warstwy ziemi urodzajnej grubości do 15cm wraz z wywozem na odkład do ponownego wykorzystania
Nr ST: D-01.02.02
Kod CPV: CPV, 45112000-5</t>
    </r>
  </si>
  <si>
    <r>
      <rPr>
        <sz val="8"/>
        <rFont val="Times New Roman"/>
        <family val="1"/>
        <charset val="238"/>
      </rPr>
      <t>KNR 2-31 0811/01  Rozebranie nawierzchni z  kostki kamiennej  wraz z wywozem na odkład do ponownego wykorzystania
Nr ST: D-00.00.00
Kod CPV: CPV, 45233220-7</t>
    </r>
  </si>
  <si>
    <r>
      <rPr>
        <sz val="8"/>
        <rFont val="Times New Roman"/>
        <family val="1"/>
        <charset val="238"/>
      </rPr>
      <t>KNR 2-31 0803/03  Rozebranie mechaniczne nawierzchni z mieszanek mineralno-bitumicznych o grubości 3cm
Nr ST: D-00.00.00
Kod CPV: CPV, 45233220-7</t>
    </r>
  </si>
  <si>
    <r>
      <rPr>
        <sz val="8"/>
        <rFont val="Times New Roman"/>
        <family val="1"/>
        <charset val="238"/>
      </rPr>
      <t>KNR 2-31 0803/04  Rozebranie mechaniczne nawierzchni z mieszanek mineralno-bitumicznych o grubości 3cm - za każdy dalszy 1cm
Nr ST: D-00.00.00
Kod CPV: CPV, 45233220-7
(Krotność= 4)</t>
    </r>
  </si>
  <si>
    <r>
      <rPr>
        <sz val="8"/>
        <rFont val="Times New Roman"/>
        <family val="1"/>
        <charset val="238"/>
      </rPr>
      <t>KNR 2-31 0802/07  Rozebranie mechaniczne podbudowy z kruszywa kamiennego pod nawierzchnią brukową ul. Jachtowej, chodnika i drogi rowerowej grubości 15cm,
Nr ST: D-00.00.00
Kod CPV: CPV, 45233220-7</t>
    </r>
  </si>
  <si>
    <r>
      <rPr>
        <sz val="8"/>
        <rFont val="Times New Roman"/>
        <family val="1"/>
        <charset val="238"/>
      </rPr>
      <t>KNR 2-31 0813/03  Rozebranie krawężników kamiennych 15x30 cm Nr ST: D-00.00.00
Kod CPV: CPV, 45233220-7</t>
    </r>
  </si>
  <si>
    <r>
      <rPr>
        <sz val="8"/>
        <rFont val="Times New Roman"/>
        <family val="1"/>
        <charset val="238"/>
      </rPr>
      <t>KNR 2-31 0813/03  Rozebranie betonowych obrzeży chodnikowych Nr ST: D-00.00.00
Kod CPV: CPV, 45233220-7</t>
    </r>
  </si>
  <si>
    <r>
      <rPr>
        <sz val="8"/>
        <rFont val="Times New Roman"/>
        <family val="1"/>
        <charset val="238"/>
      </rPr>
      <t>KNR 2-31 0812/03  Rozebranie ław z betonu pod krawężnikami i obrzeżami Nr ST: D-00.00.00
Kod CPV: CPV, 45233220-7</t>
    </r>
  </si>
  <si>
    <r>
      <rPr>
        <sz val="8"/>
        <rFont val="Times New Roman"/>
        <family val="1"/>
        <charset val="238"/>
      </rPr>
      <t>KNR 2-01 0202/02  Roboty ziemne w gruncie kategorii III wykonywane koparkami przedsiębiernymi o pojemności łyżki 0,40m3 z transportem urobku samochodami samowyładowczymi do 5t na odległość do 1km. Usunięcie warstwy ziemi urodzajnej grubości do 15cm
Nr ST: D-01.02.02
Kod CPV: CPV, 45112000-5</t>
    </r>
  </si>
  <si>
    <r>
      <rPr>
        <sz val="8"/>
        <rFont val="Times New Roman"/>
        <family val="1"/>
        <charset val="238"/>
      </rPr>
      <t>KNR 2-01 0235/02  Formowanie i zagęszczanie koparkami nasypów z gruntu kategorii III-IV o wysokości do3m (Koparka kołowa 74kW (100KM))
Nr ST: D-01.02.02
Kod CPV: CPV, 45112000-5</t>
    </r>
  </si>
  <si>
    <r>
      <rPr>
        <sz val="8"/>
        <rFont val="Times New Roman"/>
        <family val="1"/>
        <charset val="238"/>
      </rPr>
      <t>KNR 4-01 0108/11  Wywiezienie gruzu spryzmowanego samochodami samowyładowczymi na odległość do 1km
Nr ST: D-00.00.00
Kod CPV: CPV, 45233220-7</t>
    </r>
  </si>
  <si>
    <r>
      <rPr>
        <sz val="8"/>
        <rFont val="Times New Roman"/>
        <family val="1"/>
        <charset val="238"/>
      </rPr>
      <t>KNR 4-01 0108/12  Wywiezienie gruzu spryzmowanego samochodami samowyładowczymi
- za każdy następny 1 km Nr ST: D-00.00.00
Kod CPV: CPV, 45233220-7
(Krotność= 14)</t>
    </r>
  </si>
  <si>
    <r>
      <rPr>
        <sz val="8"/>
        <rFont val="Times New Roman"/>
        <family val="1"/>
        <charset val="238"/>
      </rPr>
      <t>KNR 2-31 0114/05  Podbudowa z pospółki (U5)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</si>
  <si>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0114/06  Warstwa dolna podbudowy z pospółki (U5) o grubości po zagęszczeniu 15cm - za każdy dalszy 1cm
Nr ST: D-04.04.02
Kod CPV: CPV, 45233000-9
(Krotność= 29)</t>
    </r>
  </si>
  <si>
    <r>
      <rPr>
        <sz val="8"/>
        <rFont val="Times New Roman"/>
        <family val="1"/>
        <charset val="238"/>
      </rPr>
      <t>KNR 2-31 0114/05  Podbudowa z warstwy kruszywa #0/16 - warstwa dolna o grubości po zagęszczeniu 15 cm
Nr ST: D-04.04.02
Kod CPV: CPV, 45233000-9
(Krotność= 0,33)</t>
    </r>
  </si>
  <si>
    <r>
      <rPr>
        <sz val="8"/>
        <rFont val="Times New Roman"/>
        <family val="1"/>
      </rPr>
      <t>szt</t>
    </r>
  </si>
  <si>
    <r>
      <rPr>
        <sz val="8"/>
        <rFont val="Times New Roman"/>
        <family val="1"/>
      </rPr>
      <t>KNR 2-31 0702/01  Ustawienie koszy na śmieci - analogia Kod CPV: CPV, 45233000-9</t>
    </r>
  </si>
  <si>
    <r>
      <rPr>
        <sz val="8"/>
        <rFont val="Times New Roman"/>
        <family val="1"/>
      </rPr>
      <t>KNR 2-31 0702/01  Ustawienie ławek parkowych stalowych - analogia</t>
    </r>
  </si>
  <si>
    <r>
      <rPr>
        <sz val="8"/>
        <rFont val="Times New Roman"/>
        <family val="1"/>
      </rPr>
      <t>KNR 2-31 0702/01  Ustawienie ławek parkowych betonowych - analogia</t>
    </r>
  </si>
  <si>
    <r>
      <rPr>
        <sz val="8"/>
        <rFont val="Times New Roman"/>
        <family val="1"/>
      </rPr>
      <t>KNR 2-31 0702/01  Ustawienie stojaków rowerowych stalowych - analogia</t>
    </r>
  </si>
  <si>
    <r>
      <rPr>
        <sz val="8"/>
        <rFont val="Times New Roman"/>
        <family val="1"/>
      </rPr>
      <t>KNR 2-31 0310/05  Nawierzchnia z mieszanek mineralnej niezwiązanej #0/8 mm o grubości po zagęszczeniu 3cm
Nr ST: D-05.03.13
Kod CPV: CPV, 45233220-7</t>
    </r>
  </si>
  <si>
    <r>
      <rPr>
        <sz val="8"/>
        <rFont val="Times New Roman"/>
        <family val="1"/>
      </rPr>
      <t>KNR 2-31 0407/04  Elastyczne obrzeża trawnikowe z tworzywa sztucznego przytwierdzane do podłoża na kotwy
Nr ST: D-08.03.01
Kod CPV: CPV, 45233222-1</t>
    </r>
  </si>
  <si>
    <r>
      <rPr>
        <sz val="8"/>
        <rFont val="Times New Roman"/>
        <family val="1"/>
      </rPr>
      <t>KNR AT-04 0204/01  Białe oznakowanie poziome cienkowarstwowe Nr ST: D-07.01.01
Kod CPV: CPV, 45233000-9</t>
    </r>
  </si>
  <si>
    <r>
      <rPr>
        <sz val="8"/>
        <rFont val="Times New Roman"/>
        <family val="1"/>
      </rPr>
      <t>KNR AT-04 0204/01  Czerwone oznakowanie poziome cienkowarstwowe Nr ST: D-07.01.01
Kod CPV: CPV, 45233000-9</t>
    </r>
  </si>
  <si>
    <r>
      <rPr>
        <sz val="8"/>
        <rFont val="Times New Roman"/>
        <family val="1"/>
      </rPr>
      <t>KNR 2-25 0419/02  Budowa słupków do znaków drogowych z rur stalowych o średnicy fi 60mm.
Nr ST: D-07.02.01
Kod CPV: CPV, 45233000-9</t>
    </r>
  </si>
  <si>
    <r>
      <rPr>
        <sz val="8"/>
        <rFont val="Times New Roman"/>
        <family val="1"/>
      </rPr>
      <t>KNR 2-25 0420/01  Budowa aluminiowych płaskich znaków drogowych. Rozmiar średni Nr ST: D-07.02.01
Kod CPV: CPV, 45233000-9</t>
    </r>
  </si>
  <si>
    <r>
      <rPr>
        <sz val="8"/>
        <rFont val="Times New Roman"/>
        <family val="1"/>
      </rPr>
      <t>KNR 2-01 0510/01  Humusowanie warstwą humusu grubości 10cm z obsianiem mieszanką traw niskich
Nr ST: D-09.01.01
Kod CPV: CPV, 45112000-5</t>
    </r>
  </si>
  <si>
    <r>
      <rPr>
        <sz val="8"/>
        <rFont val="Times New Roman"/>
        <family val="1"/>
        <charset val="238"/>
      </rPr>
      <t>KNR 2-31 0101/01  Koryta o głębokości 20 cm wykonywane mechanicznie na całej szerokości jezdni i chodników w gruncie kategorii I-IV
Nr ST: D-04.01.01
Kod CPV: CPV, 45233000-9</t>
    </r>
  </si>
  <si>
    <r>
      <rPr>
        <sz val="8"/>
        <rFont val="Times New Roman"/>
        <family val="1"/>
        <charset val="238"/>
      </rPr>
      <t>KNR 2-31 0101/02  Koryta wykonywane mechanicznie na całej szerokości  projektowanych nawierzchni   w gruncie kategorii I-IV - za każde dalsze 5cm ponad 20cm. Pełnej głębokości
Nr ST: D-04.01.01
Kod CPV: CPV, 45233000-9
(Krotność= 6,6)</t>
    </r>
  </si>
  <si>
    <r>
      <rPr>
        <sz val="8"/>
        <rFont val="Times New Roman"/>
        <family val="1"/>
        <charset val="238"/>
      </rPr>
      <t>KNR 2-31 0101/02  Koryta wykonywane mechanicznie na całej szerokości  projektowanych nawierzchni   w gruncie kategorii I-IV - za każde dalsze 5cm ponad 20cm. Pełnej głębokości
Nr ST: D-04.01.01
Kod CPV: CPV, 45233000-9
(Krotność= 6,3)</t>
    </r>
  </si>
  <si>
    <r>
      <rPr>
        <sz val="8"/>
        <rFont val="Times New Roman"/>
        <family val="1"/>
        <charset val="238"/>
      </rPr>
      <t>KNR 2-31 0103/02  Profilowanie i zagęszczanie ręczne podłoża pod warstwy konstrukcyjne nawierzchni w gruncie kategorii III-IV
Nr ST: D-04.01.01
Kod CPV: CPV, 45233000-9</t>
    </r>
  </si>
  <si>
    <r>
      <rPr>
        <sz val="8"/>
        <rFont val="Times New Roman"/>
        <family val="1"/>
        <charset val="238"/>
      </rPr>
      <t>KNR 2-31 0111/01  Podbudowy z gruntu stabilizowanego cementem (C1,5/2,0) o grubości po zagęszczeniu 12cm
Nr ST: D-04.05.01
Kod CPV: CPV, 45233000-9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</si>
  <si>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13)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</si>
  <si>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8)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</si>
  <si>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3)</t>
    </r>
  </si>
  <si>
    <r>
      <rPr>
        <sz val="8"/>
        <rFont val="Times New Roman"/>
        <family val="1"/>
        <charset val="238"/>
      </rPr>
      <t>KNR 2-31 0109/01  Podbudowa betonowa ze zbrojeniem rozproszonym z włókna szklanego (1000g/m3) C16/20 o grubości warstwy po zagęszczeniu 12cm
Nr ST: D-04.05.01
Kod CPV: CPV, 45233000-9</t>
    </r>
  </si>
  <si>
    <r>
      <rPr>
        <sz val="8"/>
        <rFont val="Times New Roman"/>
        <family val="1"/>
        <charset val="238"/>
      </rPr>
      <t>KNR 2-31 0109/02  Podbudowy betonowe z dylatacją - za każdy dalszy 1cm ponad 12cm Nr ST: D-04.05.01
Kod CPV: CPV, 45233000-9
(Krotność= 8)</t>
    </r>
  </si>
  <si>
    <r>
      <rPr>
        <sz val="8"/>
        <rFont val="Times New Roman"/>
        <family val="1"/>
        <charset val="238"/>
      </rPr>
      <t>KNR 2-31 0114/05  Podbudowa z kruszywa łamanego #0/31,5mm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</si>
  <si>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0114/05  Podbudowa z kruszywa łamanego #4/31,5mm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</si>
  <si>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0114/06  Warstwa dolna podbudowy z kruszywa łamanego #0/31,5mm o grubości po zagęszczeniu 15cm - za każdy dalszy 1cm
Nr ST: D-04.04.02
Kod CPV: CPV, 45233000-9
(Krotność= 5)</t>
    </r>
  </si>
  <si>
    <r>
      <rPr>
        <sz val="8"/>
        <rFont val="Times New Roman"/>
        <family val="1"/>
        <charset val="238"/>
      </rPr>
      <t>KNR 2-31 0114/06  Warstwa dolna podbudowy z kruszywa łamanego  #4/31,5mm o grubości po zagęszczeniu 15cm - za każdy dalszy 1cm
Nr ST: D-04.04.02
Kod CPV: CPV, 45233000-9
(Krotność= 5)</t>
    </r>
  </si>
  <si>
    <r>
      <rPr>
        <sz val="8"/>
        <rFont val="Times New Roman"/>
        <family val="1"/>
      </rPr>
      <t>KNR 0-11 0317/03  Nawierzchnia z betonowej kostki brukowej 20x60, koloru szarego, o grubości 8 cm na podsypce cementowo-piaskowej o grubości 3 cm
Nr ST: D-05.03.23a
Kod CPV: CPV, 45233220-7</t>
    </r>
  </si>
  <si>
    <r>
      <rPr>
        <sz val="8"/>
        <rFont val="Times New Roman"/>
        <family val="1"/>
      </rPr>
      <t>KNR 0-11 0317/03  Nawierzchnia z betonowej kostki brukowej 10x20, koloru grafitowego, o grubości 10 cm na podsypce cementowo-piaskowej o grubości 3 cm
Nr ST: D-05.03.23a
Kod CPV: CPV, 45233220-7</t>
    </r>
  </si>
  <si>
    <r>
      <rPr>
        <sz val="8"/>
        <rFont val="Times New Roman"/>
        <family val="1"/>
      </rPr>
      <t>KNR 0-11 0317/03  Układanie ścieku przykrawężnikowego szer. 20cm  z kamiennej kostki brukowej z rozbiórki ul. Jachtowej 10x10,  na podsypce cementowo-piaskowej o grubości 3 cm
Nr ST: D-05.03.23a
Kod CPV: CPV, 45233220-7</t>
    </r>
  </si>
  <si>
    <r>
      <rPr>
        <sz val="8"/>
        <rFont val="Times New Roman"/>
        <family val="1"/>
      </rPr>
      <t>KNR 2-31 0302/03  Nawierzchnie z kostki kamiennej brukowej 10x10x10 cm  z rozbiórki ul. Jachtowej 10x10,  na podsypce cementowo-piaskowej o grubości 3 cm
Nr ST: D-05.03.01
Kod CPV: CPV, 45233220-7</t>
    </r>
  </si>
  <si>
    <r>
      <rPr>
        <sz val="8"/>
        <rFont val="Times New Roman"/>
        <family val="1"/>
      </rPr>
      <t>KNR 2-31 0302/03  Nawierzchnie z kostki kamiennej rzędowej o wysokości 18cm na podsypce cementowo-piaskowej
Nr ST: D-05.03.01
Kod CPV: CPV, 45233220-7</t>
    </r>
  </si>
  <si>
    <r>
      <rPr>
        <sz val="8"/>
        <rFont val="Times New Roman"/>
        <family val="1"/>
      </rPr>
      <t>KNR 2-31 0110/01  Podbudowy z mieszanek mineralno-bitumicznych  AC20P na lepiszczu asfaltowym D35/50  o grubości warstwy po zagęszczeniu 4cm
Nr ST: D-05.03.03
Kod CPV: CPV, 45233220-7</t>
    </r>
  </si>
  <si>
    <r>
      <rPr>
        <sz val="8"/>
        <rFont val="Times New Roman"/>
        <family val="1"/>
      </rPr>
      <t>KNR 2-31 0110/02  Podbudowy z mieszanek mineralno-bitumicznych AC20P na lepiszczu asfaltowym D35/50 - za każdy dalszy 1cm grubości warstwy po zagęszczeniu ponad 4cm Nr ST: D-05.03.03
Kod CPV: CPV, 45233220-7
(Krotność= 6)</t>
    </r>
  </si>
  <si>
    <r>
      <rPr>
        <sz val="8"/>
        <rFont val="Times New Roman"/>
        <family val="1"/>
      </rPr>
      <t>KNR 2-31 1004/07  Skropienie podbudowy z kruszywa asfaltem Nr ST: D-04.03.01
Kod CPV: CPV, 45233000-9</t>
    </r>
  </si>
  <si>
    <r>
      <rPr>
        <sz val="8"/>
        <rFont val="Times New Roman"/>
        <family val="1"/>
      </rPr>
      <t>KNR 2-31 0311/01  Nawierzchnia z mieszanek mineralno-bitumicznych grysowo-żwirowych (warstwa wiążąca z AC 16W (D50/70)), o grubości po zagęszczeniu 4cm
Nr ST: D-05.03.03
Kod CPV: CPV, 45233220-7</t>
    </r>
  </si>
  <si>
    <r>
      <rPr>
        <sz val="8"/>
        <rFont val="Times New Roman"/>
        <family val="1"/>
      </rPr>
      <t>KNR 2-31 0311/02  Nawierzchnia z mieszanek mineralno-bitumicznych grysowo-żwirowych (warstwa wiążąca z AC 16W (D50/70)), o grubości po zagęszczeniu 4cm - za każdy dalszy 1cm
Nr ST: D-05.03.03
Kod CPV: CPV, 45233220-7
(Krotność= 2)</t>
    </r>
  </si>
  <si>
    <r>
      <rPr>
        <sz val="8"/>
        <rFont val="Times New Roman"/>
        <family val="1"/>
      </rPr>
      <t>KNR 2-31 1004/06  Oczyszczenie mechaniczne nawierzchni ulepszonej z bitumu Nr ST: D-04.03.01
Kod CPV: CPV, 45233000-9</t>
    </r>
  </si>
  <si>
    <r>
      <rPr>
        <sz val="8"/>
        <rFont val="Times New Roman"/>
        <family val="1"/>
      </rPr>
      <t>KNR 2-31 1004/07  Skropienie nawierzchni bitumicznej asfaltem Nr ST: D-04.03.01
Kod CPV: CPV, 45233000-9</t>
    </r>
  </si>
  <si>
    <r>
      <rPr>
        <sz val="8"/>
        <rFont val="Times New Roman"/>
        <family val="1"/>
      </rPr>
      <t>KNR 2-31 0310/05  Nawierzchnia z mieszanek mineralno-bitumicznych grysowych (warstwa ścieralna z  SMA 8S (PMB 45/80-55) o grubości po zagęszczeniu 3cm  Nr ST: D-05.03.13
Kod CPV: CPV, 45233220-7</t>
    </r>
  </si>
  <si>
    <r>
      <rPr>
        <sz val="8"/>
        <rFont val="Times New Roman"/>
        <family val="1"/>
      </rPr>
      <t>KNR 2-31 0310/06  Nawierzchnia z mieszanek mineralno-bitumicznych grysowych (warstwa ścieralna z SMA 11S (PMB 45/80-55) o grubości po zagęszczeniu 3cm - za każdy dalszy 1cm
Nr ST: D-05.03.13
Kod CPV: CPV, 45233220-7</t>
    </r>
  </si>
  <si>
    <r>
      <rPr>
        <sz val="8"/>
        <rFont val="Times New Roman"/>
        <family val="1"/>
      </rPr>
      <t>KNR 2-31 0401/03  Rowki w gruncie kategorii I-II pod krawężniki i ławy krawężnikowe. Nr ST: D-08.01.01
Kod CPV: CPV, 45233222-1</t>
    </r>
  </si>
  <si>
    <r>
      <rPr>
        <sz val="8"/>
        <rFont val="Times New Roman"/>
        <family val="1"/>
      </rPr>
      <t>KNR 2-31 0402/04  Ława betonowa z oporem pod krawężniki. Nr ST: D-08.01.01
Kod CPV: CPV, 45233222-1</t>
    </r>
  </si>
  <si>
    <r>
      <rPr>
        <sz val="8"/>
        <rFont val="Times New Roman"/>
        <family val="1"/>
      </rPr>
      <t>KNR 2-31 0403/03  Krawężniki kamienne o wymiarach 15x30cm  na podsypce cementowo-piaskowej.
Nr ST: D-08.01.02
Kod CPV: CPV, 45233222-1</t>
    </r>
  </si>
  <si>
    <r>
      <rPr>
        <sz val="8"/>
        <rFont val="Times New Roman"/>
        <family val="1"/>
      </rPr>
      <t>KNR 2-31 0403/03  Krawężniki betonowe o wymiarach 15x30cm  na podsypce cementowo-piaskowej.
Nr ST: D-08.01.02
Kod CPV: CPV, 45233222-1</t>
    </r>
  </si>
  <si>
    <r>
      <rPr>
        <sz val="8"/>
        <rFont val="Times New Roman"/>
        <family val="1"/>
      </rPr>
      <t>KNR 2-31 0403/03  Krawężniki kamienne najazdowe o wymiarach 15x22cm  na podsypce cementowo-piaskowej.
Nr ST: D-08.01.02
Kod CPV: CPV, 45233222-1</t>
    </r>
  </si>
  <si>
    <r>
      <rPr>
        <sz val="8"/>
        <rFont val="Times New Roman"/>
        <family val="1"/>
      </rPr>
      <t>KNR 2-31 0402/04 analogia  Ława betonowa pod krawężniki systemowe Nr ST: D-08.01.03
Kod CPV: CPV, 45233000-9</t>
    </r>
  </si>
  <si>
    <r>
      <rPr>
        <sz val="8"/>
        <rFont val="Times New Roman"/>
        <family val="1"/>
      </rPr>
      <t>KNR 2-31 0404/04 analogia  Krawężniki betonowe systemowe peronowe Nr ST: D-08.01.03
Kod CPV: CPV, 45233000-9</t>
    </r>
  </si>
  <si>
    <r>
      <rPr>
        <sz val="8"/>
        <rFont val="Times New Roman"/>
        <family val="1"/>
      </rPr>
      <t>KNR 2-31 0404/04 analogia  Krawężniki betonowe systemowe, wykonywane na przejściach dla pieszych
Nr ST: D-08.01.03
Kod CPV: CPV, 45233000-9</t>
    </r>
  </si>
  <si>
    <r>
      <rPr>
        <sz val="8"/>
        <rFont val="Times New Roman"/>
        <family val="1"/>
      </rPr>
      <t>KNR 2-31 0407/04  Obrzeża betonowe o wymiarach 30x8cm na ławie betonowej z wypełnieniem spoin zaprawą cementową.
Nr ST: D-08.03.01
Kod CPV: CPV, 45233222-1</t>
    </r>
  </si>
  <si>
    <r>
      <rPr>
        <sz val="8"/>
        <rFont val="Times New Roman"/>
        <family val="1"/>
      </rPr>
      <t>KNR 2-31 0402/04  Ława betonowa z oporem pod obrzeża Nr ST: D-08.01.01
Kod CPV: CPV, 45233222-1</t>
    </r>
  </si>
  <si>
    <t>ELEMENTY ULIC</t>
  </si>
  <si>
    <t>III  STAŁA ORGANIZACJA RUCHU</t>
  </si>
  <si>
    <t>ZIELEŃ</t>
  </si>
  <si>
    <r>
      <rPr>
        <sz val="8"/>
        <rFont val="Times New Roman"/>
        <family val="1"/>
      </rPr>
      <t>ha</t>
    </r>
  </si>
  <si>
    <t>KNR 2-01 0108/02  Mechaniczne karczowanie zagajników średniej gęstości Nr ST: D-01.02.02
Kod CPV: CPV, 45112000-5</t>
  </si>
  <si>
    <t>KNR 2-01 0101/02  Mechaniczne karczowanie drzew o średnicy do 25cm piłą mechaniczną Nr ST: D-01.02.02
Kod CPV: CPV, 45112000-5</t>
  </si>
  <si>
    <t>KNR 2-01 0101/03  Mechaniczne karczowanie drzew o średnicy pow. 26 cm piłą mechaniczną Nr ST: D-01.02.02
Kod CPV: CPV, 45112000-5</t>
  </si>
  <si>
    <t>szt</t>
  </si>
  <si>
    <t>KNR 2-01 0105/03  Mechaniczne karczowanie pni Nr ST: D-01.02.02
Kod CPV: CPV, 45112000-5</t>
  </si>
  <si>
    <t>KNR 4-01 0108/11  Wywiezienie pni, konarów i galęzi  samochodami samowyładowczymi na odległość do 1km
Nr ST: D-00.00.00
Kod CPV: CPV, 45233220-7</t>
  </si>
  <si>
    <t>KNR 4-01 0108/08  Wywiezienie ziemi samochodami samowyładowczymi - na każdy następny 1km ponad 1km
Nr ST: D-00.00.00
Kod CPV: CPV, 45233220-7</t>
  </si>
  <si>
    <t>II NASADZENIA</t>
  </si>
  <si>
    <t>KNNR 10 0604/07  Sadzenie w terenie płaskim drzew w dole o średnicy 0,70m i głębokości 0,70m w gruncie kategorii I-III
Nr ST: D-09.01.01
Kod CPV: CPV, 45112000-5</t>
  </si>
  <si>
    <t>szt.</t>
  </si>
  <si>
    <t>BRANŻA ELEKTRYCZNA</t>
  </si>
  <si>
    <t>Kopanie rowów dla kabli w sposób ręczny w gruncie kat. IV
(362+595)*0.8*0.4
KNNR 50701-03</t>
  </si>
  <si>
    <t>Układanie uziomów w rowach kablowych
KNNR 50907-06</t>
  </si>
  <si>
    <t>Łączenie przewodów instalacji odgromowej lub przewodów wyrównawczych z bednarki o przekroju do 120 mm2 w wykopie
KNNR 50611-01</t>
  </si>
  <si>
    <t>Nasypanie warstwy piasku na dnie rowu kablowego o szerokości do 0.6 m
KNNR 50706-02</t>
  </si>
  <si>
    <t>Ułożenie rur osłonowych z PCW o śr.do 140 mm rura DVK 110
KNNR 50705-01</t>
  </si>
  <si>
    <t>Układanie kabli o masie do 1.0 kg/m w rurach i słupach kabel YAKY 4x25mm2
KNNR 50713-02</t>
  </si>
  <si>
    <t>Układanie kabli o masie do 1.0 kg/m w rowach kablowych ręcznie kabel YAKY 4x25mm2
KNNR 50707-02</t>
  </si>
  <si>
    <t>Nasypanie warstwy piasku na dnie rowu kablowego o szerokości do 0.6 m
KNNR 50706-02
analogia</t>
  </si>
  <si>
    <t xml:space="preserve">Zarobienie na sucho końca kabla 4-żyłowego o przekroju żył do 50 mm2 na napięcie do 1 kV o izolacji i powłoce z tworzyw sztucznych
KNNR 50726-10
</t>
  </si>
  <si>
    <t>Zasypywanie rowów dla kabli wykonanych ręcznie w gruncie kat. IV
KNNR 50702-03</t>
  </si>
  <si>
    <t xml:space="preserve">Montaż i stawianie słupów oświetleniowych o masie do 100 kg słup aluminiowy anodowany o wysokości 5m SM-2W fundament B-40
KNNR 51002-01
</t>
  </si>
  <si>
    <t>Montaż wysięgników rurowych o masie do 15 kg na słupie
KNNR 51002-01</t>
  </si>
  <si>
    <t>Montaż przewodów do opraw oświetleniowych - wciąganie w słupy, rury osło- nowe i wysięgniki przy wysokości latarń do 7 m
KNNR 51003-02</t>
  </si>
  <si>
    <t>kpl.</t>
  </si>
  <si>
    <t>Montaż opraw oświetlenia zewnętrznego na słupie - oprawa LED 36W DW
KNNR 51004-01</t>
  </si>
  <si>
    <t>Montaż opraw oświetlenia zewnętrznego na słupie - oprawa LED 24W DW
KNNR 51004-01</t>
  </si>
  <si>
    <t>Montaż opraw oświetlenia zewnętrznego na słupie - oprawa LED 24W ME
KNNR 51004-01</t>
  </si>
  <si>
    <t>Montaż opraw oświetlenia zewnętrznego na słupie - oprawa LED 36W T4
KNNR 51004-01</t>
  </si>
  <si>
    <t>Badanie linii kablowej N.N.- kabel 4-żyłowy
KNNR 51302-03</t>
  </si>
  <si>
    <t>odc</t>
  </si>
  <si>
    <t>Badania i pomiary instalacji uziemiającej oraz skuteczności zerowania (pierwszy pomiar)</t>
  </si>
  <si>
    <t>Pomiary natężenia oświetlenia oraz luminancji</t>
  </si>
  <si>
    <t>Uziomy ze stali profilowanej miedziowane o długości 3 m (metoda wykonania udarowa) - grunt kat.III
KNNR 50606-04</t>
  </si>
  <si>
    <t>Ułożenie rur osłonowych z PCW o śr.do 140 mm rura DVR 50
KNNR 50705-01</t>
  </si>
  <si>
    <t>BRANŻA ELEKTRYCZNA - KOLIZJE</t>
  </si>
  <si>
    <t>Kopanie rowów dla kabli w sposób ręczny w gruncie kat. III 
KNNR 50701-02</t>
  </si>
  <si>
    <t>Układanie kabli o masie do 3.0 kg/m w rowach kablowych ręcznie 
KNNR 50707-04 analogia</t>
  </si>
  <si>
    <t>Głowice małogabarytowe na kablach 4-żyłowych o przekroju do 240 mm2 na
napięcie do 30 kV 
KNNR 50728-05 analogia</t>
  </si>
  <si>
    <t>Ułożenie rur osłonowych z PCV o śr.do 160 mm dwudzielnych
KNNR 50705-01</t>
  </si>
  <si>
    <t>Ułożenie rur osłonowych z PCV o śr.do 160 mm
KNNR 50705-01</t>
  </si>
  <si>
    <t>Zasypywanie rowów kablowych wykonanych ręcznie w gruncie kat. III
KNNR 50702-02</t>
  </si>
  <si>
    <t>NAWIERZCHNIE</t>
  </si>
  <si>
    <t>ROBOTY PRZYGOTOWAWCZE</t>
  </si>
  <si>
    <t>ROBOTY DROGOWE</t>
  </si>
  <si>
    <t>1.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</si>
  <si>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</si>
  <si>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</si>
  <si>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</si>
  <si>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</si>
  <si>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</si>
  <si>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</si>
  <si>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</si>
  <si>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</si>
  <si>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</si>
  <si>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</si>
  <si>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</si>
  <si>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</si>
  <si>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</si>
  <si>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</si>
  <si>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</si>
  <si>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</si>
  <si>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</si>
  <si>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</si>
  <si>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</si>
  <si>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</si>
  <si>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</si>
  <si>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5.5</t>
  </si>
  <si>
    <t>5.6</t>
  </si>
  <si>
    <t>6.1</t>
  </si>
  <si>
    <t>7.1</t>
  </si>
  <si>
    <t>7.2</t>
  </si>
  <si>
    <t>7.3</t>
  </si>
  <si>
    <t>7.4</t>
  </si>
  <si>
    <t>8.1</t>
  </si>
  <si>
    <t>8.2</t>
  </si>
  <si>
    <t>8.3</t>
  </si>
  <si>
    <t>8.4</t>
  </si>
  <si>
    <r>
      <rPr>
        <b/>
        <sz val="8"/>
        <rFont val="Times New Roman"/>
        <family val="1"/>
      </rPr>
      <t>Razem</t>
    </r>
  </si>
  <si>
    <r>
      <rPr>
        <b/>
        <sz val="8"/>
        <rFont val="Times New Roman"/>
        <family val="1"/>
      </rPr>
      <t>Podatek VAT 23%</t>
    </r>
  </si>
  <si>
    <t>Budowa ulicy Nowojachtowej</t>
  </si>
  <si>
    <t>ZAKRES ZWIK</t>
  </si>
  <si>
    <t>L.p</t>
  </si>
  <si>
    <t>Podstawa</t>
  </si>
  <si>
    <t>Nazwa</t>
  </si>
  <si>
    <t>j.m.</t>
  </si>
  <si>
    <t>ilość</t>
  </si>
  <si>
    <t>cena jednostkowa</t>
  </si>
  <si>
    <t>suma</t>
  </si>
  <si>
    <t>Prace przygotowawcze</t>
  </si>
  <si>
    <t>kalk. własna</t>
  </si>
  <si>
    <t>Opracowanie projektu organizacji ruchu</t>
  </si>
  <si>
    <t>kpl</t>
  </si>
  <si>
    <t>kalkulacja
własna</t>
  </si>
  <si>
    <t>Pomiary przy wykopach dla rurociągów w terenie
równinnym i nizinnym - obsługa gedodezyjna</t>
  </si>
  <si>
    <t>Zajęcie pasa drogowego.</t>
  </si>
  <si>
    <t>Roboty rozbiórkowe</t>
  </si>
  <si>
    <t>analiza indywidualna</t>
  </si>
  <si>
    <t>Cięcie asfaltu piłą</t>
  </si>
  <si>
    <t>KNR 2-31 0803-03</t>
  </si>
  <si>
    <t>Mechaniczne rozebranie nawierzchni z mieszanek
mineralno-bitumicznych o grub. 3 cm - warstwa
scieralna.</t>
  </si>
  <si>
    <t>KNR 2-31 0803-04</t>
  </si>
  <si>
    <t>Mechaniczne rozebranie nawierzchni z mieszanek
mineralno-bitumicznych - dalszy 1 cm grub.-
warstwa scieralna. Krotność = 2</t>
  </si>
  <si>
    <t>Mechaniczne rozebranie nawierzchni z mieszanek
mineralno-bitumicznych o grub. 3 cm - warstwa
wiążąca.</t>
  </si>
  <si>
    <t>Mechaniczne rozebranie nawierzchni z mieszanek
mineralno-bitumicznych - dalszy 1 cm grub.
Krotność = 4</t>
  </si>
  <si>
    <t>KNR 2-31
0802-07</t>
  </si>
  <si>
    <t>Mechaniczne rozebranie podbudowy z kruszywa
kamiennego o grub. 15 cm.</t>
  </si>
  <si>
    <t>KNR 2-31
0802-08</t>
  </si>
  <si>
    <t>Mechaniczne rozebranie podbudowy z kruszywa
kamiennego - dalszy 1 cm grub.
Krotność = 5</t>
  </si>
  <si>
    <t>Roboty ziemne i montażowe w zakresie sieci wodociągowej</t>
  </si>
  <si>
    <t>KNR 2-01
0215-05</t>
  </si>
  <si>
    <t>Wykopy oraz przekopy wykonywane koparkami
przedsiębiernymi 0.40 m3 na odkład w gruncie
kat.I-II</t>
  </si>
  <si>
    <t>KNR 2-01
0317-01</t>
  </si>
  <si>
    <t>Wykopy liniowe pod fundamenty, rurociągi, kolektory
w gruntach suchych kat.I-II z wydobyciem
urobku łopatą lub wyciągiem ręcznym głębokość
do 1.5 m -szerokość 0.8-1.5 m</t>
  </si>
  <si>
    <t>Pompowanie wód gruntowych dla całego zakresu
robót - ryczałt.</t>
  </si>
  <si>
    <t>KNR 2-01
0322-01</t>
  </si>
  <si>
    <t>Pełne umocnienie pionowych ścian wykopów liniowych
o gł. do 3,0 m wypraskami w gruntach
suchych kat. I-II wraz z rozbiórką(szer. do 1 m)</t>
  </si>
  <si>
    <t>KNR-W 2-18
0109-10</t>
  </si>
  <si>
    <t>Sieci wodociągowe - montaż rurociągów z rur polietylenowych
(PE, PEHD) o śr. zewnętrznej 225
mm</t>
  </si>
  <si>
    <t>Sieci wodociągowe - montaż rurociągów z króćców FF 80mm (odejścia do hydrantów)</t>
  </si>
  <si>
    <t>KNR-W 2-18
0801-02 Analogia</t>
  </si>
  <si>
    <t>Czwórnik żeliwny 200x200mm</t>
  </si>
  <si>
    <t>Trójnik el. 160/160/160 mm</t>
  </si>
  <si>
    <t>Redukcja el.225/160 mm</t>
  </si>
  <si>
    <t>Złącze RK 200 mm</t>
  </si>
  <si>
    <t>Redukcja żeliwna 200/100 mm</t>
  </si>
  <si>
    <t>Łuk el. 225 mm 45 st.</t>
  </si>
  <si>
    <t>Łuk el. 225 mm 30 st..</t>
  </si>
  <si>
    <t>KNR 2-19
0219-01</t>
  </si>
  <si>
    <t>Oznakowanie trasy wodociągu ułożonego w ziemi
taśmą z tworzywa sztucznego</t>
  </si>
  <si>
    <t>KNR-W 2-18
0211-04</t>
  </si>
  <si>
    <t>KNR-W 2-18
0211-07</t>
  </si>
  <si>
    <t>KNR-W 2-18
0219-03</t>
  </si>
  <si>
    <t>Hydranty pożarowe nadziemne o śr. 80 mm</t>
  </si>
  <si>
    <t>Obsypka hydrantów mieszanką piaskowo-żwirową
o wymiarach w planie 1,0x1,0 m i grub. 0,80
m</t>
  </si>
  <si>
    <t>KNR 2-01
0230-01</t>
  </si>
  <si>
    <t>Zasypywanie wykopów spycharkami z przemieszczeniem
gruntu na odl. do 10 m w gruncie
kat. I-III</t>
  </si>
  <si>
    <t>KNR-W 2-01
0228-01</t>
  </si>
  <si>
    <t>Zagęszczenie nasypów ubijakami mechanicznymi;
grunty sypkie kat. I-III</t>
  </si>
  <si>
    <t>KNR 2-01
0233-01</t>
  </si>
  <si>
    <t>Mechaniczne plantowanie terenu spycharkami
gąsienicowymi o mocy 55 kW (75 KM) w gruncie
kat. I-II</t>
  </si>
  <si>
    <t>KNR-W 2-18
0708-03</t>
  </si>
  <si>
    <t>Jednokrotne płukanie sieci wodociągowej o śr.
nominalnej 80-90 mm
Krotność = 2</t>
  </si>
  <si>
    <t>odc. 200m</t>
  </si>
  <si>
    <t>KNR-W 2-18
0704-03</t>
  </si>
  <si>
    <t>Próba wodna szczelności sieci wodociągowych z
rur typu HOBAS, PVC, PE, PEHD o śr.nominalnej
80-90 mm</t>
  </si>
  <si>
    <t>KNR-W 2-18
0707-02</t>
  </si>
  <si>
    <t>Dezynfekcja rurociągów sieci wodociągowych o
śr.nominalnej 80-90 mm</t>
  </si>
  <si>
    <t>Próba wodna szczelności sieci wodociągowych z
rur typu HOBAS, PVC, PE, PEHD o śr.nominalnej
200-225 mm</t>
  </si>
  <si>
    <t>Jednokrotne płukanie sieci wodociągowej o śr.
nominalnej 250 mm
Krotność = 2</t>
  </si>
  <si>
    <t>Dezynfekcja rurociągów sieci wodociągowych o
śr.nominalnej 200-250 mm</t>
  </si>
  <si>
    <t>KNR 2-19
0134-02</t>
  </si>
  <si>
    <t>Oznakowanie zasuw na słupku stalowym.</t>
  </si>
  <si>
    <t>KNR 4-01
0108-05</t>
  </si>
  <si>
    <t>Wywóz ziemi samochodami samowyładowczymi
na odległość do 1 km grunt.kat. I-II</t>
  </si>
  <si>
    <t>KNR 4-01
0108-08</t>
  </si>
  <si>
    <t>Wywóz ziemi samochodami samowyładowczymi
- za każdy nast. 1 km Krotność = 5</t>
  </si>
  <si>
    <t>Odtworzenie nawierzchni</t>
  </si>
  <si>
    <t>KNR 2-31
0114-05</t>
  </si>
  <si>
    <t>Podbudowa z kruszywa łamanego - warstwa dolna
o grub.po zagęszcz. 15 cm</t>
  </si>
  <si>
    <t>Podbudowa z kruszywa łamanego - warstwa dolna
- za każdy dalszy 1 cm grub.po zagęszcz.
Krotność = 5</t>
  </si>
  <si>
    <t>Odtworzenie nawierzchni asfaltowej zgodnie z
wydanymi decyzjami (bez wykonania podbudowy)</t>
  </si>
  <si>
    <t>SUMA ZAKRES ZWIK</t>
  </si>
  <si>
    <t>TER</t>
  </si>
  <si>
    <t>Budowa osiedlowej sieci ciepłowniczej wysokoparametrowej 2xDn200/315mm od punktu C połączenia z siecią przy skrzyżowaniu ulicy Jachtowej i nowo projektowanej ul. Nowojachtowej do punktu z42 w ul. Nowojachtowej w Świnoujściu</t>
  </si>
  <si>
    <t>Opis robót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</si>
  <si>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</si>
  <si>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</si>
  <si>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</si>
  <si>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</si>
  <si>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</si>
  <si>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</si>
  <si>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</si>
  <si>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</si>
  <si>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</si>
  <si>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</si>
  <si>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1. Roboty ziemne - wykopy</t>
  </si>
  <si>
    <t xml:space="preserve">KNR 2-01 0119/03  </t>
  </si>
  <si>
    <t>Roboty pomiarowe przy liniowych robotach ziemnych - trasa dróg w terenie równinnym</t>
  </si>
  <si>
    <t>km</t>
  </si>
  <si>
    <t xml:space="preserve">KNR 2-01 0201/05  </t>
  </si>
  <si>
    <t>Roboty ziemne w gruncie kategorii III wykonywane koparkami przedsiębiernymi o pojemności łyżki 0,25m3 z transportem urobku samochodami samowyładowczymi na odległość do 1km</t>
  </si>
  <si>
    <t xml:space="preserve">KNR 2-01 0301/02  </t>
  </si>
  <si>
    <t>Roboty ziemne w gruncie kategorii III z transportem urobku samochodami samowyładowczymi na odległość do 1km - wykopy ręczne kolizje</t>
  </si>
  <si>
    <t>Roboty ziemne w gruncie kategorii III z transportem urobku samochodami samowyładowczymi na odległość do 1km - wykopy ręczne poszerzenia na spawy</t>
  </si>
  <si>
    <t xml:space="preserve">KNR 2-01 0214/04.1  </t>
  </si>
  <si>
    <t>Nakłady uzupełniające do tablic 0201-0213 za każde dalsze rozpoczęte 0,5km odległości transportu gruntu kategorii III-IV samochodami samowyładowczymi do 5t na odległość ponad 1km po drogach utwardzonych - dodatkowe 14 km</t>
  </si>
  <si>
    <t xml:space="preserve">KNR 2-01 0322/07  </t>
  </si>
  <si>
    <t>Ażurowe umocnienie palami szalunkowymi (wypraskami) pionowych ścian wykopów liniowych w gruncie suchym kategorii III-IV o szerokości do 1m i głębokości do 3m wraz z rozbiórką</t>
  </si>
  <si>
    <t xml:space="preserve">KNR 2-01 0322/11  </t>
  </si>
  <si>
    <t>Ażurowe umocnienie palami szalunkowymi (wypraskami) pionowych ścian wykopów liniowych w gruncie suchym kategorii I-IV o szerokości do 1m - dodatek za każdy dalszy 1,0m szerokości wykopu przy głębokości do 3m</t>
  </si>
  <si>
    <t>8</t>
  </si>
  <si>
    <t xml:space="preserve">KNR-W 2-18 0901/01  </t>
  </si>
  <si>
    <t>Montaż konstrukcji podwieszeń kabli energetycznych i telekomunikacyjnych typu lekkiego, elementy o rozpiętości 4,00m</t>
  </si>
  <si>
    <t>9</t>
  </si>
  <si>
    <t xml:space="preserve">KNR 5-10 0303/02  </t>
  </si>
  <si>
    <t>Układanie w wykopie rur ochronnych z PCW o średnicy do 110mm - rury dwudzielne typ Arot Dn110 - zabezpieczenie kabli</t>
  </si>
  <si>
    <t>10</t>
  </si>
  <si>
    <t xml:space="preserve">KNR-W 2-18 0901/06  </t>
  </si>
  <si>
    <t>Demontaż konstrukcji podwieszeń kabli energetycznych i telekomunikacyjnych typu lekkiego, elementy o rozpiętości 4,00m</t>
  </si>
  <si>
    <t xml:space="preserve">KNR-W 2-18 0511/01  </t>
  </si>
  <si>
    <t>Podłoża pod kanały i obiekty z materiałów sypkich o grubości 10cm</t>
  </si>
  <si>
    <t>Roboty ziemne - wykopy</t>
  </si>
  <si>
    <t>2. Odcinek od C do z42 sieć 2xDn200/315mm</t>
  </si>
  <si>
    <t xml:space="preserve"> Kalkulacja indywidualna </t>
  </si>
  <si>
    <t>Demontaż nasuwki końcowej Dn315mm w celu wykonania włączenia do sieci w punkcie C</t>
  </si>
  <si>
    <t xml:space="preserve">KNR 4-04 0814/04  </t>
  </si>
  <si>
    <t>Analogia. Przecinanie poprzeczne palnikiem tlenowym stali okrągłej średnicy 38-50mm - demontaż dekla Dn200mm</t>
  </si>
  <si>
    <t>14</t>
  </si>
  <si>
    <t xml:space="preserve">KNR 2-20u1 0200/01  </t>
  </si>
  <si>
    <t>Montaż rur preizolowanych średnicy powyżej 225mm dla rurociągu o średnicy do 219,1/315mm, grubość ścianki 4,5mm - Dn200/315mm, rury stalowe St.37.0 zgodne z normą EN 253, jakości P 235 GH wg PN-EN 10216-2 bez szwu z alarmem, pmax=25bar, tmaxciągła=140st.C,  L=12,0m</t>
  </si>
  <si>
    <t>15</t>
  </si>
  <si>
    <t>Montaż rur preizolowanych średnicy powyżej 225mm dla rurociągu o średnicy do 219,1/315mm, grubość ścianki 4,5mm - Dn200/315mm, rury stalowe St.37.0 zgodne z normą EN 253, jakości P 235 GH wg PN-EN 10216-2 bez szwu z alarmem gięte fabrycznie w lewo, pmax=25bar, tmaxciągła=140st.C, R=51,0m, kąt gięcia 13,5st. L=12,0m</t>
  </si>
  <si>
    <t>16</t>
  </si>
  <si>
    <t xml:space="preserve">KNR-W 7-09 0213/01  </t>
  </si>
  <si>
    <t>Spawanie ręczne łukowe z radiologicznym badaniem spoin, rurociągów ze stali nisko- i średniostopowych przeznaczonych do pracy w podwyższonych temperaturach o średnicy do 219,1mm i grubości ścianki do 8mm</t>
  </si>
  <si>
    <t>złącze</t>
  </si>
  <si>
    <t>17</t>
  </si>
  <si>
    <t xml:space="preserve">KNR 7-29 0401/08  </t>
  </si>
  <si>
    <t>Badania radiograficzne metodą centryczną, obwodowych doczołowych złączy spawanych rur o średnicy 219mm i grubości ścianki do 9mm</t>
  </si>
  <si>
    <t>18</t>
  </si>
  <si>
    <t xml:space="preserve">KNR 2-20u1 0800/01  </t>
  </si>
  <si>
    <t>Montaż muf tulejowych, rura osłonowa o średnicy do 315mm, średnica zewnętrzna rury stalowej do 219,1mm - złącze termokurczliwe zgrzewane elektryczne Dn315mm z kompletem składników pianki izolacyjnej i elementów grzejnych, L=0,6m</t>
  </si>
  <si>
    <t>mufę</t>
  </si>
  <si>
    <t>19</t>
  </si>
  <si>
    <t xml:space="preserve">KNR-W 7-09 2117/01  </t>
  </si>
  <si>
    <t>Montaż kształtek stalowych spawanych o średnicy zewnętrznej do 219,1mm i grubości ścianki do 6,3mm - kolano prefabrykowane Dn200/315mm, 90st., L=1,0x1,0m</t>
  </si>
  <si>
    <t>20</t>
  </si>
  <si>
    <t>Montaż kształtek stalowych spawanych o średnicy zewnętrznej do 219,1mm i grubości ścianki do 6,3mm - kolano prefabrykowane Dn200/315mm, 85st., L=1,0x1,0m</t>
  </si>
  <si>
    <t>21</t>
  </si>
  <si>
    <t>Montaż kształtek stalowych spawanych o średnicy zewnętrznej do 219,1mm i grubości ścianki do 6,3mm - kolano prefabrykowane Dn200/315mm, 80st., L=1,0x1,0m</t>
  </si>
  <si>
    <t>22</t>
  </si>
  <si>
    <t>Montaż kształtek stalowych spawanych o średnicy zewnętrznej do 219,1mm i grubości ścianki do 6,3mm - kolano prefabrykowane Dn200/315mm, 5st., L=1,0x1,0m</t>
  </si>
  <si>
    <t>23</t>
  </si>
  <si>
    <t xml:space="preserve">KNR 2-16 0617/01  </t>
  </si>
  <si>
    <t>Analogia. Owinięcie izolacji rurociągów matami piankowymi kompensacyjnymi grubości 40mm o wym. 1,0x0,5m (120 szt)</t>
  </si>
  <si>
    <t>24</t>
  </si>
  <si>
    <t xml:space="preserve">KNR 2-20u1 2200/09  </t>
  </si>
  <si>
    <t>Montaż łącznika zaciskowego instalacji systemu alarmowego 2 szt/mufę</t>
  </si>
  <si>
    <t>25</t>
  </si>
  <si>
    <t>Materiały niezbędne do wykonania sieci: izolacyjna rurka termokurczliwa</t>
  </si>
  <si>
    <t>26</t>
  </si>
  <si>
    <t>Materiały niezbędne do wykonania sieci: podkładki dystansowe 2szt/mufę</t>
  </si>
  <si>
    <t>27</t>
  </si>
  <si>
    <t xml:space="preserve">KNR 2-20u1 2100/01  </t>
  </si>
  <si>
    <t>Montaż instalacji systemu alarmowego na mufie</t>
  </si>
  <si>
    <t>połączenie</t>
  </si>
  <si>
    <t>28</t>
  </si>
  <si>
    <t xml:space="preserve">KNR 2-20u1 2300/01  </t>
  </si>
  <si>
    <t>Testowanie instalacji alarmowej - pomiar pierwszy</t>
  </si>
  <si>
    <t>pomiar</t>
  </si>
  <si>
    <t>29</t>
  </si>
  <si>
    <t xml:space="preserve">KNR 2-20u1 2300/02  </t>
  </si>
  <si>
    <t>Testowanie instalacji alarmowej - pomiar następny</t>
  </si>
  <si>
    <t>Odcinek od C do z42 sieć 2xDn200/315mm</t>
  </si>
  <si>
    <t>3. Uruchomienie i próby rurociągów</t>
  </si>
  <si>
    <t>30</t>
  </si>
  <si>
    <t xml:space="preserve">KNR-W 2-18 0708/02  </t>
  </si>
  <si>
    <t>Jednokrotne płukanie sieci wodociągowej z rurociągów o średnicy nominalnej 200mm (odcinek - 200m) - dwukrotnie</t>
  </si>
  <si>
    <t>odcinek</t>
  </si>
  <si>
    <t>31</t>
  </si>
  <si>
    <t xml:space="preserve">KNR-W 2-18 9910/04  </t>
  </si>
  <si>
    <t>Dopłata lub potrącenie do dezynfekcji i płukania rurociągów o długości różnej od 200m lub 500m przy średnicy rur 200mm (odcinek=10m) - dwukrotnie</t>
  </si>
  <si>
    <t>32</t>
  </si>
  <si>
    <t xml:space="preserve">KNR 2-20 0207/02  </t>
  </si>
  <si>
    <t>Próby szczelności rurociągów sieci cieplnych o średnicy nominalnej 200-600mm</t>
  </si>
  <si>
    <t>33</t>
  </si>
  <si>
    <t xml:space="preserve">KNR 2-20 0208/02  </t>
  </si>
  <si>
    <t>Uruchomienie sieci cieplnej o średnicy nominalnej 200-300mm</t>
  </si>
  <si>
    <t>34</t>
  </si>
  <si>
    <t xml:space="preserve">KNR 2-20 0208/06  </t>
  </si>
  <si>
    <t>Dodatkowe nakłady za każde rozpoczęte 10m (ponad 100m długości) sieci cieplnej niezależnie od średnicy rurociągu</t>
  </si>
  <si>
    <t>35</t>
  </si>
  <si>
    <t xml:space="preserve">KNR-W 7-09 0205/05  </t>
  </si>
  <si>
    <t>Spawanie ręczne łukowe bez radiologicznego badania spoin, rurociągów ze stali nisko- i średniostopowych przeznaczonych do pracy w podwyższonych temperaturach o średnicy do 133mm i grubości ścianki do 6,3mm</t>
  </si>
  <si>
    <t>36</t>
  </si>
  <si>
    <t xml:space="preserve">KNR-W 2-18 0105/02  </t>
  </si>
  <si>
    <t>Rurociągi z rur stalowych o złączach spawanych o średnicy zewnętrznej 108,0mm i grubości ścianki 5,0mm</t>
  </si>
  <si>
    <t>37</t>
  </si>
  <si>
    <t xml:space="preserve">KNR-W 7-09 2501/08  </t>
  </si>
  <si>
    <t>Montaż zaworów spawanych na ciśnienie nominalne do 2,5MPa o średnicy nominalnej do 100mm</t>
  </si>
  <si>
    <t>38</t>
  </si>
  <si>
    <t>39</t>
  </si>
  <si>
    <t xml:space="preserve">KNR 4-04 0704/04  </t>
  </si>
  <si>
    <t>Demontaż przy użyciu palnika tlenowego przewodów z rur stalowych bez szwu średnicy 114-133mm</t>
  </si>
  <si>
    <t>40</t>
  </si>
  <si>
    <t>Odzysk materiału z tytułu 1 razowej rozbiórki - 95% tab. 0808/9 KNR 2-25</t>
  </si>
  <si>
    <t>41</t>
  </si>
  <si>
    <t xml:space="preserve">KNR 4-05t1 0218/02  </t>
  </si>
  <si>
    <t>Demontaż zasuwy żeliwnej kielichowej o średnicy nominalnej 100mm uszczelnionej ołowiem - analogia</t>
  </si>
  <si>
    <t>42</t>
  </si>
  <si>
    <t xml:space="preserve">KNR-W 7-09 2501/07  </t>
  </si>
  <si>
    <t>Uruchomienie i próby rurociągów</t>
  </si>
  <si>
    <t>4. Roboty ziemne - zasypanie wykopów</t>
  </si>
  <si>
    <t>43</t>
  </si>
  <si>
    <t xml:space="preserve">KNR-W 2-18 0511/04  </t>
  </si>
  <si>
    <t>Podłoża pod kanały i obiekty z materiałów sypkich o grubości 25cm - obsypka, nadsypka</t>
  </si>
  <si>
    <t>44</t>
  </si>
  <si>
    <t xml:space="preserve">KNR-W 2-19 0102/01  </t>
  </si>
  <si>
    <t>Oznakowanie taśmą z tworzywa sztucznego trasy ciepłociągu ułożonego w ziemi</t>
  </si>
  <si>
    <t>45</t>
  </si>
  <si>
    <t>Piasek lub pospółka na zasypanie wykopu</t>
  </si>
  <si>
    <t>46</t>
  </si>
  <si>
    <t xml:space="preserve">KNR 2-01 0230/01.1  </t>
  </si>
  <si>
    <t>Zasypanie wykopów spycharkami gąsienicowymi 55kW (75KM) z przemieszczeniem gruntu kategorii I-III na odległość do 10m</t>
  </si>
  <si>
    <t>47</t>
  </si>
  <si>
    <t xml:space="preserve">KNR 2-01 0320/02.1  </t>
  </si>
  <si>
    <t>Zasypywanie wykopów liniowych w gruncie kategorii III-IV o ścianach pionowych o szerokości 0,8-1,5m i głębokości do 1,5m</t>
  </si>
  <si>
    <t>48</t>
  </si>
  <si>
    <t xml:space="preserve">KNR 2-01 0236/01  </t>
  </si>
  <si>
    <t>Zagęszczenie nasypów z gruntu sypkiego kategorii I-III ubijakami mechanicznymi (wsp. 1,86; t=9907/05)</t>
  </si>
  <si>
    <t>49</t>
  </si>
  <si>
    <t>Roboty ziemne - zasypanie wykopów</t>
  </si>
  <si>
    <t>Razem k.b.</t>
  </si>
  <si>
    <t>Podatek VAT 23%</t>
  </si>
  <si>
    <t>Ogółem</t>
  </si>
  <si>
    <t>ZAKRES PEC</t>
  </si>
  <si>
    <t>Budowa osiedlowej sieci ciepłowniczej od punktu z42 w ul. Nowojachtowej do punktu P1 w ul. Uzdrowiskowej w Świnoujściu</t>
  </si>
  <si>
    <t xml:space="preserve">KNR 2-01 0125/02  </t>
  </si>
  <si>
    <t>Ręczne usunięcie z przerzutem, warstwy ziemi urodzajnej z darnią grubości do 15cm</t>
  </si>
  <si>
    <t>Zabezpieczenie nasadzeń i korzeni roślin</t>
  </si>
  <si>
    <t>Posmarowanie maścią ogrodniczą uszkodzonych korzeni roślin</t>
  </si>
  <si>
    <t>Oczyszczenie terenu z drobnej roślinności</t>
  </si>
  <si>
    <t xml:space="preserve">KNR 2-01 0125/06  </t>
  </si>
  <si>
    <t>Ręczne usunięcie warstwy ziemi urodzajnej z przerzutem z darnią - dopłata za każde dalsze 5cm grubości ponad 15cm - zmniejszenie nakładu o 5 cm</t>
  </si>
  <si>
    <t>Roboty ziemne w gruncie kategorii III z transportem urobku samochodami samowyładowczymi na odległość do 1km - wykopy ręczne</t>
  </si>
  <si>
    <t>Nakłady uzupełniające do tablic 0201-0213 za każde dalsze rozpoczęte 0,5km odległości transportu gruntu kategorii III-IV samochodami samowyładowczymi do 5t na odległość ponad 1km po drogach utwardzonych - dodatkowe 9 km</t>
  </si>
  <si>
    <t xml:space="preserve">KNR-W 2-18 0901/02  </t>
  </si>
  <si>
    <t>Montaż konstrukcji podwieszeń kabli energetycznych i telekomunikacyjnych typu lekkiego, elementy o rozpiętości 6,00m</t>
  </si>
  <si>
    <t xml:space="preserve">KNR-W 2-18 0901/04  </t>
  </si>
  <si>
    <t>Montaż konstrukcji podwieszeń kabli energetycznych i telekomunikacyjnych typu lekkiego, elementy o rozpiętości 10,00m</t>
  </si>
  <si>
    <t xml:space="preserve">KNR 5-10 0303/03  </t>
  </si>
  <si>
    <t>Układanie w wykopie rur ochronnych z PCW o średnicy do 140mm - rury dwudzielne typ Arot Dn160 - zabezpieczenie kabli</t>
  </si>
  <si>
    <t xml:space="preserve">KNR-W 2-18 0901/07  </t>
  </si>
  <si>
    <t>Demontaż konstrukcji podwieszeń kabli energetycznych i telekomunikacyjnych typu lekkiego, elementy o rozpiętości 6,00m</t>
  </si>
  <si>
    <t xml:space="preserve">KNR-W 2-18 0901/09  </t>
  </si>
  <si>
    <t>Demontaż konstrukcji podwieszeń kabli energetycznych i telekomunikacyjnych typu lekkiego, elementy o rozpiętości 10,00m</t>
  </si>
  <si>
    <t>2. Przecisk 2xDn400mm, L=12,0m</t>
  </si>
  <si>
    <t xml:space="preserve">KNR-W 2-18 0311/04  </t>
  </si>
  <si>
    <t>Przecisk o długości do 50m metodą wibrową przy użyciu młota pneumatycznego, rurami o średnicy nominalnej 300-500mm w gruntach kategorii III-IV - rurą stalową przewodową Dn400, Dzew. 406x9mm, Dwew. 388mm, L=12,0m</t>
  </si>
  <si>
    <t xml:space="preserve">KNR-W 2-18 0309/01  </t>
  </si>
  <si>
    <t>Przeciąganie rurociągów przewodowych o średnicy nominalnej 100-300mm prowadzonych w rurach ochronnych</t>
  </si>
  <si>
    <t>Płozy typu "L" wysokości h=24mm, firma Integra</t>
  </si>
  <si>
    <t xml:space="preserve">KNR 2-19u1 0411/01  </t>
  </si>
  <si>
    <t>Analogia. Uszczelnienie końcówek rur ochronnych - manszety typu "N"  300x400mm (325x415x75mm), firma Integra</t>
  </si>
  <si>
    <t>Zasypywanie wykopów liniowych w gruncie kategorii III-IV o ścianach pionowych o szerokości 0,8-1,5m i głębokości do 1,5m - pospółką lub piaskiem</t>
  </si>
  <si>
    <t>Zagęszczenie nasypów ubijakami mechanicznymi, grunt sypki kategorii I-III</t>
  </si>
  <si>
    <t>Przecisk 2xDn400mm, L=12,0m</t>
  </si>
  <si>
    <t>3. Odcinek od z43 do P1 sieć 2xDn200/315mm i odgałęzienia w punkcie T2 do Ł28 i od T3 do P3.1</t>
  </si>
  <si>
    <t>Demontaż nasuwki końcowej Dn315mm w celu wykonania włączenia do sieci w punkcie B</t>
  </si>
  <si>
    <t>Analogia. Przecinanie poprzeczne palnikiem tlenowym stali okrągłej średnicy 38-50mm - demontaż denka stalowego Dn200mm</t>
  </si>
  <si>
    <t>Montaż rur preizolowanych średnicy powyżej 225mm dla rurociągu o średnicy do 219,1/315mm, grubość ścianki 4,5mm - Dn200/315mm, stalowe St.37.0 zgodne z normą EN 253, jakości P 235 GH wg PN-EN 10216-2 bez szwu z alarmem, pmax=25bar, tmaxciągła=140st.C,  L=12,0m, gięte fabrycznie w lewo R=74,0m, kąt gięcia 9,0st.</t>
  </si>
  <si>
    <t>Montaż rur preizolowanych średnicy powyżej 225mm dla rurociągu o średnicy do 219,1/315mm, grubość ścianki 4,5mm - Dn200/315mm, stalowe St.37.0 zgodne z normą EN 253, jakości P 235 GH wg PN-EN 10216-2 bez szwu z alarmem, pmax=25bar, tmaxciągła=140st.C,  L=12,0m, gięte fabrycznie w prawo R=99,8m, kąt gięcia 7,0st.</t>
  </si>
  <si>
    <t>Montaż muf tulejowych, rura osłonowa o średnicy do 315mm, średnica zewnętrzna rury stalowej do 219,1mm - złącze termokurczliwe zgrzewane elektryczne Dn200/341mm z kompletem składników pianki izolacyjnej i elementów grzejnych, L=0,6m (NTE 200/341)</t>
  </si>
  <si>
    <t>Montaż kształtek stalowych spawanych o średnicy zewnętrznej do 219,1mm i grubości ścianki do 6,3mm - kolano prefabrykowane bez szwu Dn200/315mm, 90st., L=1,0x1,0m</t>
  </si>
  <si>
    <t>Montaż kształtek stalowych spawanych o średnicy zewnętrznej do 219,1mm i grubości ścianki do 6,3mm - kolano prefabrykowane bez szwu Dn200/315mm, 90st., L=1,0x1,6m</t>
  </si>
  <si>
    <t>Montaż kształtek stalowych spawanych o średnicy zewnętrznej do 219,1mm i grubości ścianki do 6,3mm - kolano prefabrykowane bez szwu Dn200/315mm, 90st., L=1,6x1,0m</t>
  </si>
  <si>
    <t>Montaż kształtek stalowych spawanych o średnicy zewnętrznej do 219,1mm i grubości ścianki do 6,3mm - kolano prefabrykowane bez szwu Dn200/315mm, 85st., L=1,0x1,0m</t>
  </si>
  <si>
    <t>Montaż kształtek stalowych spawanych o średnicy zewnętrznej do 219,1mm i grubości ścianki do 6,3mm - kolano prefabrykowane bez szwu Dn200/315mm, 80st., L=1,0x1,0m</t>
  </si>
  <si>
    <t>Montaż kształtek stalowych spawanych o średnicy zewnętrznej do 219,1mm i grubości ścianki do 6,3mm - kolano prefabrykowane bez szwu Dn200/315mm, 5st., L=1,0x1,0m</t>
  </si>
  <si>
    <t>Montaż kształtek stalowych spawanych o średnicy zewnętrznej do 219,1mm i grubości ścianki do 6,3mm - odgałęzienie prefabrykowane bez szwu prostopadłe wznośne z trójnikami kutymi Dn200/315xDn200/315mm, L=1,5x1,0m</t>
  </si>
  <si>
    <t>Montaż kształtek stalowych spawanych o średnicy zewnętrznej do 219,1mm i grubości ścianki do 6,3mm - odgałęzienie prefabrykowane bez szwu równoległe z trójnikami kutymi Dn200/315xDn200/315mm, L=1,5x0,75m</t>
  </si>
  <si>
    <t xml:space="preserve">KNR-W 7-09 2501/11  </t>
  </si>
  <si>
    <t>Montaż zaworów spawanych na ciśnienie nominalne do 2,5MPa o średnicy nominalnej do 200mm - zawór kulowy odcinający preizolowany bez szwu Dn200/315mm, L=1,5m, H=1,4m (od osi zaworu) pod zabudowę w gruncie</t>
  </si>
  <si>
    <t>50</t>
  </si>
  <si>
    <t>Kapturek ochronny na trzpień do zaworu Dn200/315mm</t>
  </si>
  <si>
    <t>51</t>
  </si>
  <si>
    <t xml:space="preserve">KNR-W 2-18 0529/05  </t>
  </si>
  <si>
    <t>Analogia. Osadzenie płyty podkładowej nr kat. 9522 Jafar</t>
  </si>
  <si>
    <t>52</t>
  </si>
  <si>
    <t>Osadzanie skrzynki ulicznej - skrzynka uliczna owalna z PEHD Jafar</t>
  </si>
  <si>
    <t>53</t>
  </si>
  <si>
    <t xml:space="preserve">KNR-W 2-18 0521/01  </t>
  </si>
  <si>
    <t>Płyty żelbetowe przejściowe na studniach o średnicy 950mm - płyta betonowa o wym. 1,2x1,2m gr. 0,1m</t>
  </si>
  <si>
    <t>54</t>
  </si>
  <si>
    <t>Montaż kształtek stalowych spawanych o średnicy zewnętrznej do 219,1mm i grubości ścianki do 6,3mm - denko stalowe Dn200mm</t>
  </si>
  <si>
    <t>55</t>
  </si>
  <si>
    <t>56</t>
  </si>
  <si>
    <t>57</t>
  </si>
  <si>
    <t xml:space="preserve">KNR 2-19u1 0415/01  </t>
  </si>
  <si>
    <t>Analogia. Izolacja materiałem termokurczliwym styków rurociągów - nasuwka końcowa Dn200/315mm</t>
  </si>
  <si>
    <t>58</t>
  </si>
  <si>
    <t>Analogia. Owinięcie izolacji rurociągów matami piankowymi kompensacyjnymi grubości 40mm o wym. 1,0x0,5m (384 szt)</t>
  </si>
  <si>
    <t>59</t>
  </si>
  <si>
    <t>60</t>
  </si>
  <si>
    <t>61</t>
  </si>
  <si>
    <t>62</t>
  </si>
  <si>
    <t>63</t>
  </si>
  <si>
    <t>64</t>
  </si>
  <si>
    <t>65</t>
  </si>
  <si>
    <t>66</t>
  </si>
  <si>
    <t>Montaż rur preizolowanych średnicy powyżej 225mm dla rurociągu o średnicy do 219,1/315mm, grubość ścianki 4,5mm - Dn200/315mm, rury stalowe St.37.0 zgodne z normą EN 253, jakości P 235 GH wg PN-EN 10216-2 bez szwu z alarmem, pmax=25bar, tmaxciągła=140st.C,  L=6,0m</t>
  </si>
  <si>
    <t>67</t>
  </si>
  <si>
    <t>68</t>
  </si>
  <si>
    <t>69</t>
  </si>
  <si>
    <t>70</t>
  </si>
  <si>
    <t>71</t>
  </si>
  <si>
    <t>72</t>
  </si>
  <si>
    <t>Montaż kształtek stalowych spawanych o średnicy zewnętrznej do 219,1mm i grubości ścianki do 6,3mm - kolano prefabrykowane bez szwu Dn200/315mm, 45st., L=1,0x1,0m</t>
  </si>
  <si>
    <t>73</t>
  </si>
  <si>
    <t>Montaż zaworów spawanych na ciśnienie nominalne do 2,5MPa o średnicy nominalnej do 200mm - zawór kulowy odcinający preizolowany bez szwu Dn200/315mm, L=1,5m, H=1,1m (od osi zaworu) pod zabudowę w gruncie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</si>
  <si>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</si>
  <si>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</si>
  <si>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</si>
  <si>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</si>
  <si>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</si>
  <si>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</si>
  <si>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</si>
  <si>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</si>
  <si>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</si>
  <si>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Analogia. Owinięcie izolacji rurociągów matami piankowymi kompensacyjnymi grubości 40mm o wym. 1,0x0,5m (66szt)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</si>
  <si>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</si>
  <si>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</si>
  <si>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</si>
  <si>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</si>
  <si>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</si>
  <si>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</si>
  <si>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</si>
  <si>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</si>
  <si>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</si>
  <si>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</si>
  <si>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Montaż zaworów spawanych na ciśnienie nominalne do 2,5MPa o średnicy nominalnej do 200mm - zawór kulowy odcinający preizolowany bez szwu Dn200/315mm, L=1,5m, H=1,2m (od osi zaworu) pod zabudowę w gruncie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</si>
  <si>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</si>
  <si>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</si>
  <si>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</si>
  <si>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</si>
  <si>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</si>
  <si>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</si>
  <si>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</si>
  <si>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</si>
  <si>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</si>
  <si>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Analogia. Owinięcie izolacji rurociągów matami piankowymi kompensacyjnymi grubości 40mm o wym. 1,0x0,5m (8szt)</t>
  </si>
  <si>
    <t>102</t>
  </si>
  <si>
    <t>103</t>
  </si>
  <si>
    <t>104</t>
  </si>
  <si>
    <t>105</t>
  </si>
  <si>
    <t>106</t>
  </si>
  <si>
    <t>Odcinek od z43 do P1 sieć 2xDn200/315mm i odgałęzienia w punkcie T2 do Ł28 i od T3 do P3.1</t>
  </si>
  <si>
    <t>4. Uziemienie i słupek telekomunikacyjny</t>
  </si>
  <si>
    <t>107</t>
  </si>
  <si>
    <t xml:space="preserve">KNR-W 7-09 0101/01  </t>
  </si>
  <si>
    <t>Uziemienie instalacji impulsowej (2szt/kpl)</t>
  </si>
  <si>
    <t>108</t>
  </si>
  <si>
    <t xml:space="preserve">KNR-W 2-18 0110/01  </t>
  </si>
  <si>
    <t>Analogia. Połączenie metodą zgrzewania czołowego rur polietylenowych, ciśnieniowych PE, PEHD o średnicy zewnętrznej 63mm - stopka PE wtapiana w płaszcz rury</t>
  </si>
  <si>
    <t>109</t>
  </si>
  <si>
    <t xml:space="preserve">KNR 2-20u1 2200/04  </t>
  </si>
  <si>
    <t>Montaż przewodu długości 1m instalacji systemu alarmowego - kabel uziemienia L=1,0m</t>
  </si>
  <si>
    <t>110</t>
  </si>
  <si>
    <t>Koszulki termokurczliwe</t>
  </si>
  <si>
    <t>111</t>
  </si>
  <si>
    <t>Montaż podstawy betonowej pod słupek telekomunikacyjny</t>
  </si>
  <si>
    <t>112</t>
  </si>
  <si>
    <t xml:space="preserve">KNR-W 2-19 0134/03  </t>
  </si>
  <si>
    <t>Analogia. Słupek telekomunikacyjny typu SR 30P z zamkiem</t>
  </si>
  <si>
    <t>113</t>
  </si>
  <si>
    <t xml:space="preserve">KNR 2-20u1 2200/05  </t>
  </si>
  <si>
    <t>Montaż puszki przyłączeniowej instalacji systemu alarmowego - wyprowadzenie instalacji alarmowej do puszki połączeniowej - puszka hermetyczna IP55 z listwą zaciskową</t>
  </si>
  <si>
    <t>114</t>
  </si>
  <si>
    <t>Montaż puszki przyłączeniowej instalacji systemu alarmowego - wyprowadzenie instalacji alarmowej do puszki połączeniowej - puszka przyłączeniowa lub kostka elektryczna</t>
  </si>
  <si>
    <t>115</t>
  </si>
  <si>
    <t xml:space="preserve">KNR 5-08 0109/03  </t>
  </si>
  <si>
    <t>Rury winidurowe karbowane (giętkie) o średnicy do 26mm układane pod tynkiem w betonie w gotowych bruzdach bez ich zaprawiania</t>
  </si>
  <si>
    <t>116</t>
  </si>
  <si>
    <t xml:space="preserve">KNR 2-20u1 2200/03  </t>
  </si>
  <si>
    <t>Montaż przewodu łączącego długości 5m instalacji systemu alarmowego - L=4,0m</t>
  </si>
  <si>
    <t>117</t>
  </si>
  <si>
    <t>118</t>
  </si>
  <si>
    <t>Spawanie ręczne gazowe bez radiologicznego badania spoin, rurociągów ze stali węglowych i niskostopowych o średnicy do 20mm i grubości ścianki do 4mm - łącznik uziemienia</t>
  </si>
  <si>
    <t>119</t>
  </si>
  <si>
    <t>Wykonanie wyprowadzenia przewodów alarmowych do słupka telekomunikacyjnego - połączenie kabla w złączu mufowym</t>
  </si>
  <si>
    <t>Uziemienie i słupek telekomunikacyjny</t>
  </si>
  <si>
    <t>5. Uruchomienie i próby rurociągów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</si>
  <si>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</si>
  <si>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</si>
  <si>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</si>
  <si>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</si>
  <si>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</si>
  <si>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</si>
  <si>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</si>
  <si>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</si>
  <si>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</si>
  <si>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</si>
  <si>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</si>
  <si>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</si>
  <si>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</si>
  <si>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6. Roboty ziemne - zasypanie wykopów</t>
  </si>
  <si>
    <t>133</t>
  </si>
  <si>
    <t>134</t>
  </si>
  <si>
    <t>135</t>
  </si>
  <si>
    <t>136</t>
  </si>
  <si>
    <t>Zasypanie wykopów spycharkami gąsienicowymi 55kW (75KM) z przemieszczeniem gruntu kategorii I-III na odległość do 10m - pospółką lub piaskiem</t>
  </si>
  <si>
    <t>137</t>
  </si>
  <si>
    <t>138</t>
  </si>
  <si>
    <t>139</t>
  </si>
  <si>
    <t>140</t>
  </si>
  <si>
    <t xml:space="preserve">KNR 2-01 0505/01  </t>
  </si>
  <si>
    <t>Plantowanie ręczne powierzchni gruntu rodzimego kategorii I-III</t>
  </si>
  <si>
    <t>141</t>
  </si>
  <si>
    <t xml:space="preserve">KNR 2-01 0510/01  </t>
  </si>
  <si>
    <t>Humusowanie skarp warstwą humusu grubości 5cm z obsianiem</t>
  </si>
  <si>
    <t>142</t>
  </si>
  <si>
    <t xml:space="preserve">KNR 2-01 0510/02  </t>
  </si>
  <si>
    <t>Humusowanie skarp warstwą humusu grubości 5cm z obsianiem - dodatek za każde dalsze 5cm humusu ponad 5cm</t>
  </si>
  <si>
    <t>143</t>
  </si>
  <si>
    <t xml:space="preserve">KNR 2-31 0101/05  </t>
  </si>
  <si>
    <t>Koryta o głębokości 20 cm wykonywane ręcznie na całej szerokości jezdni i chodników w gruncie kategorii I-II</t>
  </si>
  <si>
    <t>144</t>
  </si>
  <si>
    <t xml:space="preserve">KNR 2-31 0103/02  </t>
  </si>
  <si>
    <t>Profilowanie i zagęszczanie ręczne podłoża pod warstwy konstrukcyjne nawierzchni w gruncie kategorii III-IV</t>
  </si>
  <si>
    <t>145</t>
  </si>
  <si>
    <t xml:space="preserve">KNR 2-31 0114/07  </t>
  </si>
  <si>
    <t>Warstwa górna podbudowy z kruszywa łamanego o grubości po zagęszczeniu 8cm</t>
  </si>
  <si>
    <t>146</t>
  </si>
  <si>
    <t xml:space="preserve">KNR 2-31 0114/08  </t>
  </si>
  <si>
    <t>Warstwa górna podbudowy z kruszywa łamanego o grubości po zagęszczeniu 8cm - za każdy dalszy 1cm - dodatkowe 7cm</t>
  </si>
  <si>
    <t>ZAKRES PEC 2</t>
  </si>
  <si>
    <t>POZOSTAŁE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</si>
  <si>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</si>
  <si>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</si>
  <si>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</si>
  <si>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</si>
  <si>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</si>
  <si>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</si>
  <si>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</si>
  <si>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</si>
  <si>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</si>
  <si>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</si>
  <si>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</si>
  <si>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</si>
  <si>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</si>
  <si>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</si>
  <si>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</si>
  <si>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</si>
  <si>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</si>
  <si>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</si>
  <si>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</si>
  <si>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</si>
  <si>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</si>
  <si>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</si>
  <si>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</si>
  <si>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</si>
  <si>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</si>
  <si>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</si>
  <si>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</si>
  <si>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</si>
  <si>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</si>
  <si>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</si>
  <si>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</si>
  <si>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</si>
  <si>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</si>
  <si>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</si>
  <si>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</si>
  <si>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</si>
  <si>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</si>
  <si>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</si>
  <si>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</si>
  <si>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</si>
  <si>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</si>
  <si>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</si>
  <si>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</si>
  <si>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</si>
  <si>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</si>
  <si>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</si>
  <si>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</si>
  <si>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</si>
  <si>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</si>
  <si>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</si>
  <si>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</si>
  <si>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</si>
  <si>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</si>
  <si>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</si>
  <si>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</si>
  <si>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</si>
  <si>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</si>
  <si>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</si>
  <si>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</si>
  <si>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</si>
  <si>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</si>
  <si>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</si>
  <si>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</si>
  <si>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</si>
  <si>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</si>
  <si>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</si>
  <si>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</si>
  <si>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8.5</t>
  </si>
  <si>
    <t>8.6</t>
  </si>
  <si>
    <t xml:space="preserve">Ogółem </t>
  </si>
  <si>
    <t>Trójnik żeliwny kołnierzowy 200x80</t>
  </si>
  <si>
    <t>Trójnik żeliwny kołnierzowy 200x200</t>
  </si>
  <si>
    <t>22a</t>
  </si>
  <si>
    <t>Złącze RK na rurę PE 125 mm</t>
  </si>
  <si>
    <t>Zasuwy kołnierzowa z obudową
o śr.100 mm montowane na rurociągach</t>
  </si>
  <si>
    <t>Zasuwy kołnierzowa z obudową
o śr.200 mm montowane na rurociągach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</si>
</sst>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shrinkToFit="1"/>
    </xf>
    <xf numFmtId="4" fontId="15" fillId="0" borderId="2" xfId="0" applyNumberFormat="1" applyFont="1" applyFill="1" applyBorder="1" applyAlignment="1">
      <alignment horizontal="center" vertical="center" shrinkToFit="1"/>
    </xf>
    <xf numFmtId="4" fontId="15" fillId="0" borderId="5" xfId="0" applyNumberFormat="1" applyFont="1" applyFill="1" applyBorder="1" applyAlignment="1">
      <alignment horizontal="center" vertical="center" shrinkToFit="1"/>
    </xf>
    <xf numFmtId="44" fontId="14" fillId="0" borderId="8" xfId="1" applyFont="1" applyBorder="1" applyAlignment="1">
      <alignment horizontal="center" vertical="center"/>
    </xf>
    <xf numFmtId="0" fontId="17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44" fontId="14" fillId="0" borderId="0" xfId="1" applyFont="1" applyAlignment="1">
      <alignment horizontal="center" vertical="center"/>
    </xf>
    <xf numFmtId="44" fontId="10" fillId="0" borderId="8" xfId="1" applyFont="1" applyFill="1" applyBorder="1" applyAlignment="1">
      <alignment horizontal="center" vertical="center" wrapText="1"/>
    </xf>
    <xf numFmtId="44" fontId="19" fillId="2" borderId="8" xfId="1" applyFont="1" applyFill="1" applyBorder="1" applyAlignment="1">
      <alignment horizontal="center" vertical="center"/>
    </xf>
    <xf numFmtId="44" fontId="16" fillId="4" borderId="2" xfId="1" applyFont="1" applyFill="1" applyBorder="1" applyAlignment="1">
      <alignment horizontal="center" vertical="center" shrinkToFit="1"/>
    </xf>
    <xf numFmtId="44" fontId="16" fillId="4" borderId="8" xfId="1" applyFont="1" applyFill="1" applyBorder="1" applyAlignment="1">
      <alignment horizontal="center" vertical="center" shrinkToFit="1"/>
    </xf>
    <xf numFmtId="44" fontId="15" fillId="0" borderId="8" xfId="1" applyFont="1" applyFill="1" applyBorder="1" applyAlignment="1">
      <alignment horizontal="center" vertical="center" shrinkToFit="1"/>
    </xf>
    <xf numFmtId="44" fontId="15" fillId="0" borderId="17" xfId="1" applyFont="1" applyFill="1" applyBorder="1" applyAlignment="1">
      <alignment horizontal="center" vertical="center" shrinkToFit="1"/>
    </xf>
    <xf numFmtId="44" fontId="5" fillId="0" borderId="13" xfId="1" applyFont="1" applyFill="1" applyBorder="1" applyAlignment="1">
      <alignment horizontal="center" vertical="center" shrinkToFit="1"/>
    </xf>
    <xf numFmtId="44" fontId="5" fillId="0" borderId="1" xfId="1" applyFont="1" applyFill="1" applyBorder="1" applyAlignment="1">
      <alignment horizontal="center" vertical="center" shrinkToFit="1"/>
    </xf>
    <xf numFmtId="44" fontId="16" fillId="4" borderId="1" xfId="1" applyFont="1" applyFill="1" applyBorder="1" applyAlignment="1">
      <alignment horizontal="center" vertical="center" shrinkToFit="1"/>
    </xf>
    <xf numFmtId="44" fontId="15" fillId="0" borderId="21" xfId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4" fontId="16" fillId="4" borderId="21" xfId="1" applyFont="1" applyFill="1" applyBorder="1" applyAlignment="1">
      <alignment horizontal="center" vertical="center" shrinkToFit="1"/>
    </xf>
    <xf numFmtId="44" fontId="4" fillId="4" borderId="1" xfId="1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horizontal="center" vertical="center" shrinkToFit="1"/>
    </xf>
    <xf numFmtId="1" fontId="16" fillId="4" borderId="2" xfId="0" applyNumberFormat="1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vertical="top" wrapText="1"/>
    </xf>
    <xf numFmtId="44" fontId="5" fillId="4" borderId="8" xfId="1" applyFont="1" applyFill="1" applyBorder="1" applyAlignment="1">
      <alignment horizontal="center" vertical="center" shrinkToFit="1"/>
    </xf>
    <xf numFmtId="44" fontId="13" fillId="0" borderId="0" xfId="0" applyNumberFormat="1" applyFont="1"/>
    <xf numFmtId="0" fontId="10" fillId="4" borderId="2" xfId="0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left" vertical="center" wrapText="1"/>
    </xf>
    <xf numFmtId="2" fontId="21" fillId="5" borderId="27" xfId="0" applyNumberFormat="1" applyFont="1" applyFill="1" applyBorder="1" applyAlignment="1">
      <alignment horizontal="left" vertical="center" wrapText="1"/>
    </xf>
    <xf numFmtId="4" fontId="21" fillId="5" borderId="27" xfId="0" applyNumberFormat="1" applyFont="1" applyFill="1" applyBorder="1" applyAlignment="1">
      <alignment horizontal="center" vertical="center" wrapText="1"/>
    </xf>
    <xf numFmtId="44" fontId="4" fillId="5" borderId="9" xfId="1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 wrapText="1"/>
    </xf>
    <xf numFmtId="2" fontId="21" fillId="5" borderId="8" xfId="0" applyNumberFormat="1" applyFont="1" applyFill="1" applyBorder="1" applyAlignment="1">
      <alignment horizontal="left" vertical="center" wrapText="1"/>
    </xf>
    <xf numFmtId="4" fontId="21" fillId="5" borderId="8" xfId="0" applyNumberFormat="1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vertical="center" wrapText="1"/>
    </xf>
    <xf numFmtId="2" fontId="21" fillId="4" borderId="8" xfId="0" applyNumberFormat="1" applyFont="1" applyFill="1" applyBorder="1" applyAlignment="1">
      <alignment horizontal="left" vertical="center" wrapText="1"/>
    </xf>
    <xf numFmtId="4" fontId="21" fillId="4" borderId="8" xfId="0" applyNumberFormat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4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right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right" vertical="center" wrapText="1"/>
    </xf>
    <xf numFmtId="39" fontId="24" fillId="9" borderId="1" xfId="0" applyNumberFormat="1" applyFont="1" applyFill="1" applyBorder="1" applyAlignment="1">
      <alignment horizontal="right" vertical="center" wrapText="1"/>
    </xf>
    <xf numFmtId="0" fontId="24" fillId="7" borderId="1" xfId="0" applyFont="1" applyFill="1" applyBorder="1" applyAlignment="1">
      <alignment horizontal="right" vertical="center" wrapText="1"/>
    </xf>
    <xf numFmtId="39" fontId="25" fillId="7" borderId="1" xfId="0" applyNumberFormat="1" applyFont="1" applyFill="1" applyBorder="1" applyAlignment="1">
      <alignment horizontal="right" vertical="center" wrapText="1"/>
    </xf>
    <xf numFmtId="0" fontId="25" fillId="6" borderId="28" xfId="0" applyFont="1" applyFill="1" applyBorder="1" applyAlignment="1">
      <alignment horizontal="right" vertical="center" wrapText="1"/>
    </xf>
    <xf numFmtId="39" fontId="25" fillId="6" borderId="28" xfId="0" applyNumberFormat="1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39" fontId="24" fillId="6" borderId="1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horizontal="right" vertical="center" wrapText="1"/>
    </xf>
    <xf numFmtId="39" fontId="25" fillId="6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top"/>
    </xf>
    <xf numFmtId="0" fontId="29" fillId="6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right" vertical="center" wrapText="1"/>
    </xf>
    <xf numFmtId="39" fontId="29" fillId="9" borderId="1" xfId="0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right" vertical="center" wrapText="1"/>
    </xf>
    <xf numFmtId="39" fontId="30" fillId="7" borderId="1" xfId="0" applyNumberFormat="1" applyFont="1" applyFill="1" applyBorder="1" applyAlignment="1">
      <alignment horizontal="right" vertical="center" wrapText="1"/>
    </xf>
    <xf numFmtId="0" fontId="30" fillId="6" borderId="28" xfId="0" applyFont="1" applyFill="1" applyBorder="1" applyAlignment="1">
      <alignment horizontal="right" vertical="center" wrapText="1"/>
    </xf>
    <xf numFmtId="39" fontId="30" fillId="6" borderId="28" xfId="0" applyNumberFormat="1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39" fontId="29" fillId="6" borderId="1" xfId="0" applyNumberFormat="1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horizontal="right" vertical="center" wrapText="1"/>
    </xf>
    <xf numFmtId="39" fontId="30" fillId="6" borderId="1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/>
    <xf numFmtId="4" fontId="13" fillId="0" borderId="0" xfId="0" applyNumberFormat="1" applyFont="1" applyFill="1"/>
    <xf numFmtId="2" fontId="13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10" fillId="4" borderId="8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right" vertical="top" wrapText="1"/>
    </xf>
    <xf numFmtId="0" fontId="10" fillId="5" borderId="26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1" fontId="16" fillId="4" borderId="19" xfId="0" applyNumberFormat="1" applyFont="1" applyFill="1" applyBorder="1" applyAlignment="1">
      <alignment horizontal="center" vertical="center" shrinkToFit="1"/>
    </xf>
    <xf numFmtId="1" fontId="16" fillId="4" borderId="20" xfId="0" applyNumberFormat="1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44" fontId="16" fillId="4" borderId="19" xfId="1" applyFont="1" applyFill="1" applyBorder="1" applyAlignment="1">
      <alignment horizontal="center" vertical="center" shrinkToFit="1"/>
    </xf>
    <xf numFmtId="44" fontId="16" fillId="4" borderId="20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1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view="pageBreakPreview" zoomScale="60" zoomScaleNormal="115" workbookViewId="0">
      <selection activeCell="G137" sqref="A1:G137"/>
    </sheetView>
  </sheetViews>
  <sheetFormatPr defaultRowHeight="15" x14ac:dyDescent="0.25"/>
  <cols>
    <col min="1" max="1" width="5.7109375" style="4" customWidth="1"/>
    <col min="2" max="2" width="40.85546875" style="5" customWidth="1"/>
    <col min="3" max="3" width="8.7109375" style="6" customWidth="1"/>
    <col min="4" max="4" width="13.5703125" style="6" customWidth="1"/>
    <col min="5" max="5" width="13.42578125" style="44" customWidth="1"/>
    <col min="6" max="6" width="16" style="45" customWidth="1"/>
    <col min="7" max="7" width="15.42578125" style="28" customWidth="1"/>
    <col min="8" max="8" width="15.5703125" style="5" bestFit="1" customWidth="1"/>
    <col min="9" max="9" width="12.28515625" style="5" bestFit="1" customWidth="1"/>
    <col min="10" max="10" width="16.7109375" style="5" bestFit="1" customWidth="1"/>
    <col min="11" max="11" width="15.5703125" style="5" bestFit="1" customWidth="1"/>
    <col min="12" max="16384" width="9.140625" style="5"/>
  </cols>
  <sheetData>
    <row r="1" spans="1:7" x14ac:dyDescent="0.25">
      <c r="A1" s="133" t="s">
        <v>4</v>
      </c>
      <c r="B1" s="133"/>
      <c r="C1" s="133"/>
      <c r="D1" s="133"/>
      <c r="E1" s="133"/>
      <c r="F1" s="133"/>
      <c r="G1" s="133"/>
    </row>
    <row r="2" spans="1:7" x14ac:dyDescent="0.25">
      <c r="A2" s="133" t="s">
        <v>5</v>
      </c>
      <c r="B2" s="133"/>
      <c r="C2" s="133"/>
      <c r="D2" s="133"/>
      <c r="E2" s="133"/>
      <c r="F2" s="133"/>
      <c r="G2" s="133"/>
    </row>
    <row r="3" spans="1:7" x14ac:dyDescent="0.25">
      <c r="D3" s="4"/>
      <c r="E3" s="40"/>
    </row>
    <row r="4" spans="1:7" x14ac:dyDescent="0.25">
      <c r="B4" s="132" t="s">
        <v>6</v>
      </c>
      <c r="C4" s="132"/>
      <c r="D4" s="132"/>
      <c r="E4" s="132"/>
      <c r="F4" s="132"/>
      <c r="G4" s="132"/>
    </row>
    <row r="5" spans="1:7" x14ac:dyDescent="0.25">
      <c r="D5" s="4"/>
      <c r="E5" s="40"/>
    </row>
    <row r="6" spans="1:7" ht="34.5" customHeight="1" x14ac:dyDescent="0.25">
      <c r="A6" s="132" t="s">
        <v>7</v>
      </c>
      <c r="B6" s="132"/>
      <c r="C6" s="132"/>
      <c r="D6" s="132"/>
      <c r="E6" s="132"/>
      <c r="F6" s="132"/>
      <c r="G6" s="132"/>
    </row>
    <row r="9" spans="1:7" s="17" customFormat="1" ht="14.25" x14ac:dyDescent="0.2">
      <c r="A9" s="1" t="s">
        <v>8</v>
      </c>
      <c r="B9" s="125" t="s">
        <v>9</v>
      </c>
      <c r="C9" s="126"/>
      <c r="D9" s="1" t="s">
        <v>10</v>
      </c>
      <c r="E9" s="41" t="s">
        <v>31</v>
      </c>
      <c r="F9" s="46" t="s">
        <v>31</v>
      </c>
      <c r="G9" s="29" t="s">
        <v>32</v>
      </c>
    </row>
    <row r="10" spans="1:7" s="21" customFormat="1" ht="14.25" x14ac:dyDescent="0.25">
      <c r="A10" s="19">
        <v>1</v>
      </c>
      <c r="B10" s="123">
        <v>2</v>
      </c>
      <c r="C10" s="124"/>
      <c r="D10" s="19">
        <v>3</v>
      </c>
      <c r="E10" s="42">
        <v>4</v>
      </c>
      <c r="F10" s="47">
        <v>5</v>
      </c>
      <c r="G10" s="30">
        <v>6</v>
      </c>
    </row>
    <row r="11" spans="1:7" s="17" customFormat="1" ht="15" customHeight="1" x14ac:dyDescent="0.2">
      <c r="A11" s="141" t="s">
        <v>33</v>
      </c>
      <c r="B11" s="142"/>
      <c r="C11" s="142"/>
      <c r="D11" s="142"/>
      <c r="E11" s="142"/>
      <c r="F11" s="142"/>
      <c r="G11" s="143"/>
    </row>
    <row r="12" spans="1:7" s="17" customFormat="1" ht="15" customHeight="1" x14ac:dyDescent="0.2">
      <c r="A12" s="57" t="s">
        <v>158</v>
      </c>
      <c r="B12" s="129" t="s">
        <v>156</v>
      </c>
      <c r="C12" s="129"/>
      <c r="D12" s="129"/>
      <c r="E12" s="129"/>
      <c r="F12" s="131"/>
      <c r="G12" s="31">
        <f>SUM(G13:G26)</f>
        <v>0</v>
      </c>
    </row>
    <row r="13" spans="1:7" ht="22.5" customHeight="1" x14ac:dyDescent="0.25">
      <c r="A13" s="13" t="s">
        <v>16</v>
      </c>
      <c r="B13" s="147" t="s">
        <v>42</v>
      </c>
      <c r="C13" s="148"/>
      <c r="D13" s="8" t="s">
        <v>0</v>
      </c>
      <c r="E13" s="9">
        <v>1</v>
      </c>
      <c r="F13" s="14"/>
      <c r="G13" s="16">
        <f>E13*F13</f>
        <v>0</v>
      </c>
    </row>
    <row r="14" spans="1:7" ht="33.75" customHeight="1" x14ac:dyDescent="0.25">
      <c r="A14" s="13" t="s">
        <v>17</v>
      </c>
      <c r="B14" s="147" t="s">
        <v>43</v>
      </c>
      <c r="C14" s="148"/>
      <c r="D14" s="8" t="s">
        <v>0</v>
      </c>
      <c r="E14" s="9">
        <v>1</v>
      </c>
      <c r="F14" s="14"/>
      <c r="G14" s="16">
        <f t="shared" ref="G14:G25" si="0">E14*F14</f>
        <v>0</v>
      </c>
    </row>
    <row r="15" spans="1:7" ht="56.25" customHeight="1" x14ac:dyDescent="0.25">
      <c r="A15" s="13" t="s">
        <v>18</v>
      </c>
      <c r="B15" s="134" t="s">
        <v>44</v>
      </c>
      <c r="C15" s="135"/>
      <c r="D15" s="8" t="s">
        <v>12</v>
      </c>
      <c r="E15" s="9">
        <v>1891.7</v>
      </c>
      <c r="F15" s="10"/>
      <c r="G15" s="16">
        <f t="shared" si="0"/>
        <v>0</v>
      </c>
    </row>
    <row r="16" spans="1:7" ht="56.25" customHeight="1" x14ac:dyDescent="0.25">
      <c r="A16" s="13" t="s">
        <v>19</v>
      </c>
      <c r="B16" s="134" t="s">
        <v>45</v>
      </c>
      <c r="C16" s="135"/>
      <c r="D16" s="8" t="s">
        <v>12</v>
      </c>
      <c r="E16" s="9">
        <v>711</v>
      </c>
      <c r="F16" s="10"/>
      <c r="G16" s="16">
        <f t="shared" si="0"/>
        <v>0</v>
      </c>
    </row>
    <row r="17" spans="1:8" ht="45" customHeight="1" x14ac:dyDescent="0.25">
      <c r="A17" s="13" t="s">
        <v>159</v>
      </c>
      <c r="B17" s="134" t="s">
        <v>46</v>
      </c>
      <c r="C17" s="135"/>
      <c r="D17" s="8" t="s">
        <v>12</v>
      </c>
      <c r="E17" s="9">
        <v>186</v>
      </c>
      <c r="F17" s="10"/>
      <c r="G17" s="16">
        <f t="shared" si="0"/>
        <v>0</v>
      </c>
    </row>
    <row r="18" spans="1:8" ht="67.5" customHeight="1" x14ac:dyDescent="0.25">
      <c r="A18" s="13" t="s">
        <v>160</v>
      </c>
      <c r="B18" s="134" t="s">
        <v>47</v>
      </c>
      <c r="C18" s="135"/>
      <c r="D18" s="8" t="s">
        <v>12</v>
      </c>
      <c r="E18" s="9">
        <v>186</v>
      </c>
      <c r="F18" s="10"/>
      <c r="G18" s="16">
        <f>E18*F18*4</f>
        <v>0</v>
      </c>
    </row>
    <row r="19" spans="1:8" ht="56.25" customHeight="1" x14ac:dyDescent="0.25">
      <c r="A19" s="13" t="s">
        <v>161</v>
      </c>
      <c r="B19" s="134" t="s">
        <v>48</v>
      </c>
      <c r="C19" s="135"/>
      <c r="D19" s="8" t="s">
        <v>12</v>
      </c>
      <c r="E19" s="9">
        <v>897</v>
      </c>
      <c r="F19" s="10"/>
      <c r="G19" s="16">
        <f t="shared" si="0"/>
        <v>0</v>
      </c>
    </row>
    <row r="20" spans="1:8" ht="33.75" customHeight="1" x14ac:dyDescent="0.25">
      <c r="A20" s="13" t="s">
        <v>162</v>
      </c>
      <c r="B20" s="134" t="s">
        <v>49</v>
      </c>
      <c r="C20" s="135"/>
      <c r="D20" s="8" t="s">
        <v>13</v>
      </c>
      <c r="E20" s="9">
        <v>170</v>
      </c>
      <c r="F20" s="10"/>
      <c r="G20" s="16">
        <f t="shared" si="0"/>
        <v>0</v>
      </c>
    </row>
    <row r="21" spans="1:8" ht="33.75" customHeight="1" x14ac:dyDescent="0.25">
      <c r="A21" s="13" t="s">
        <v>163</v>
      </c>
      <c r="B21" s="134" t="s">
        <v>50</v>
      </c>
      <c r="C21" s="135"/>
      <c r="D21" s="8" t="s">
        <v>13</v>
      </c>
      <c r="E21" s="9">
        <v>320</v>
      </c>
      <c r="F21" s="10"/>
      <c r="G21" s="16">
        <f t="shared" si="0"/>
        <v>0</v>
      </c>
    </row>
    <row r="22" spans="1:8" ht="33.75" customHeight="1" x14ac:dyDescent="0.25">
      <c r="A22" s="13" t="s">
        <v>164</v>
      </c>
      <c r="B22" s="134" t="s">
        <v>51</v>
      </c>
      <c r="C22" s="135"/>
      <c r="D22" s="8" t="s">
        <v>14</v>
      </c>
      <c r="E22" s="9">
        <v>27.9</v>
      </c>
      <c r="F22" s="10"/>
      <c r="G22" s="16">
        <f t="shared" si="0"/>
        <v>0</v>
      </c>
    </row>
    <row r="23" spans="1:8" ht="78.75" customHeight="1" x14ac:dyDescent="0.25">
      <c r="A23" s="13" t="s">
        <v>165</v>
      </c>
      <c r="B23" s="134" t="s">
        <v>52</v>
      </c>
      <c r="C23" s="135"/>
      <c r="D23" s="8" t="s">
        <v>14</v>
      </c>
      <c r="E23" s="9">
        <v>2253.92</v>
      </c>
      <c r="F23" s="14"/>
      <c r="G23" s="16">
        <f t="shared" si="0"/>
        <v>0</v>
      </c>
    </row>
    <row r="24" spans="1:8" ht="56.25" customHeight="1" x14ac:dyDescent="0.25">
      <c r="A24" s="13" t="s">
        <v>166</v>
      </c>
      <c r="B24" s="134" t="s">
        <v>53</v>
      </c>
      <c r="C24" s="135"/>
      <c r="D24" s="8" t="s">
        <v>14</v>
      </c>
      <c r="E24" s="9">
        <v>927.5</v>
      </c>
      <c r="F24" s="14"/>
      <c r="G24" s="16">
        <f t="shared" si="0"/>
        <v>0</v>
      </c>
    </row>
    <row r="25" spans="1:8" ht="45" customHeight="1" x14ac:dyDescent="0.25">
      <c r="A25" s="13" t="s">
        <v>167</v>
      </c>
      <c r="B25" s="134" t="s">
        <v>54</v>
      </c>
      <c r="C25" s="135"/>
      <c r="D25" s="8" t="s">
        <v>14</v>
      </c>
      <c r="E25" s="9">
        <v>1741.11</v>
      </c>
      <c r="F25" s="14"/>
      <c r="G25" s="16">
        <f t="shared" si="0"/>
        <v>0</v>
      </c>
    </row>
    <row r="26" spans="1:8" ht="56.25" customHeight="1" x14ac:dyDescent="0.25">
      <c r="A26" s="13" t="s">
        <v>168</v>
      </c>
      <c r="B26" s="134" t="s">
        <v>55</v>
      </c>
      <c r="C26" s="135"/>
      <c r="D26" s="8" t="s">
        <v>14</v>
      </c>
      <c r="E26" s="9">
        <v>1741.11</v>
      </c>
      <c r="F26" s="14"/>
      <c r="G26" s="16">
        <f>E26*F26*14</f>
        <v>0</v>
      </c>
    </row>
    <row r="27" spans="1:8" s="17" customFormat="1" ht="15" customHeight="1" x14ac:dyDescent="0.2">
      <c r="A27" s="59" t="s">
        <v>169</v>
      </c>
      <c r="B27" s="129" t="s">
        <v>157</v>
      </c>
      <c r="C27" s="129"/>
      <c r="D27" s="129"/>
      <c r="E27" s="129"/>
      <c r="F27" s="130"/>
      <c r="G27" s="32">
        <f>G28+G35+G42+G50+G58+G62+G67+G72</f>
        <v>0</v>
      </c>
    </row>
    <row r="28" spans="1:8" x14ac:dyDescent="0.25">
      <c r="A28" s="58"/>
      <c r="B28" s="165" t="s">
        <v>15</v>
      </c>
      <c r="C28" s="166"/>
      <c r="D28" s="166"/>
      <c r="E28" s="166"/>
      <c r="F28" s="166"/>
      <c r="G28" s="54">
        <f>G29+G30+G31+G32+G33+G34</f>
        <v>0</v>
      </c>
      <c r="H28" s="56"/>
    </row>
    <row r="29" spans="1:8" ht="56.25" x14ac:dyDescent="0.25">
      <c r="A29" s="8" t="s">
        <v>170</v>
      </c>
      <c r="B29" s="7" t="s">
        <v>71</v>
      </c>
      <c r="C29" s="8"/>
      <c r="D29" s="8" t="s">
        <v>12</v>
      </c>
      <c r="E29" s="9">
        <v>257</v>
      </c>
      <c r="F29" s="14"/>
      <c r="G29" s="33">
        <f>E29*F29</f>
        <v>0</v>
      </c>
    </row>
    <row r="30" spans="1:8" ht="78.75" x14ac:dyDescent="0.25">
      <c r="A30" s="8" t="s">
        <v>171</v>
      </c>
      <c r="B30" s="7" t="s">
        <v>72</v>
      </c>
      <c r="C30" s="8"/>
      <c r="D30" s="8" t="s">
        <v>12</v>
      </c>
      <c r="E30" s="9">
        <v>36</v>
      </c>
      <c r="F30" s="14"/>
      <c r="G30" s="33">
        <f>E30*F30*6.6</f>
        <v>0</v>
      </c>
    </row>
    <row r="31" spans="1:8" ht="78.75" x14ac:dyDescent="0.25">
      <c r="A31" s="8" t="s">
        <v>172</v>
      </c>
      <c r="B31" s="7" t="s">
        <v>73</v>
      </c>
      <c r="C31" s="8"/>
      <c r="D31" s="8" t="s">
        <v>12</v>
      </c>
      <c r="E31" s="9">
        <v>221</v>
      </c>
      <c r="F31" s="14"/>
      <c r="G31" s="33">
        <f>E31*F31*6.3</f>
        <v>0</v>
      </c>
    </row>
    <row r="32" spans="1:8" ht="56.25" x14ac:dyDescent="0.25">
      <c r="A32" s="8" t="s">
        <v>173</v>
      </c>
      <c r="B32" s="7" t="s">
        <v>74</v>
      </c>
      <c r="C32" s="8" t="s">
        <v>12</v>
      </c>
      <c r="D32" s="8" t="s">
        <v>12</v>
      </c>
      <c r="E32" s="9">
        <v>8367</v>
      </c>
      <c r="F32" s="14"/>
      <c r="G32" s="33">
        <f>E32*F32</f>
        <v>0</v>
      </c>
    </row>
    <row r="33" spans="1:7" ht="45" x14ac:dyDescent="0.25">
      <c r="A33" s="8" t="s">
        <v>174</v>
      </c>
      <c r="B33" s="7" t="s">
        <v>54</v>
      </c>
      <c r="C33" s="8" t="s">
        <v>14</v>
      </c>
      <c r="D33" s="8" t="s">
        <v>14</v>
      </c>
      <c r="E33" s="9">
        <v>147.26</v>
      </c>
      <c r="F33" s="14"/>
      <c r="G33" s="33">
        <f t="shared" ref="G33:G47" si="1">E33*F33</f>
        <v>0</v>
      </c>
    </row>
    <row r="34" spans="1:7" ht="56.25" x14ac:dyDescent="0.25">
      <c r="A34" s="8" t="s">
        <v>175</v>
      </c>
      <c r="B34" s="7" t="s">
        <v>55</v>
      </c>
      <c r="C34" s="8" t="s">
        <v>14</v>
      </c>
      <c r="D34" s="8" t="s">
        <v>14</v>
      </c>
      <c r="E34" s="9">
        <v>147.26</v>
      </c>
      <c r="F34" s="14"/>
      <c r="G34" s="33">
        <f>E34*F34*14</f>
        <v>0</v>
      </c>
    </row>
    <row r="35" spans="1:7" s="17" customFormat="1" ht="33.75" customHeight="1" x14ac:dyDescent="0.2">
      <c r="A35" s="13" t="s">
        <v>631</v>
      </c>
      <c r="B35" s="157" t="s">
        <v>20</v>
      </c>
      <c r="C35" s="129"/>
      <c r="D35" s="129"/>
      <c r="E35" s="129"/>
      <c r="F35" s="129"/>
      <c r="G35" s="32">
        <f>SUM(G36:G41)</f>
        <v>0</v>
      </c>
    </row>
    <row r="36" spans="1:7" ht="45" customHeight="1" x14ac:dyDescent="0.25">
      <c r="A36" s="13" t="s">
        <v>632</v>
      </c>
      <c r="B36" s="134" t="s">
        <v>75</v>
      </c>
      <c r="C36" s="135"/>
      <c r="D36" s="8" t="s">
        <v>12</v>
      </c>
      <c r="E36" s="9">
        <v>5724</v>
      </c>
      <c r="F36" s="14"/>
      <c r="G36" s="33">
        <f t="shared" si="1"/>
        <v>0</v>
      </c>
    </row>
    <row r="37" spans="1:7" ht="56.25" customHeight="1" x14ac:dyDescent="0.25">
      <c r="A37" s="13" t="s">
        <v>633</v>
      </c>
      <c r="B37" s="134" t="s">
        <v>76</v>
      </c>
      <c r="C37" s="135"/>
      <c r="D37" s="8" t="s">
        <v>12</v>
      </c>
      <c r="E37" s="9">
        <v>5152</v>
      </c>
      <c r="F37" s="14"/>
      <c r="G37" s="33">
        <f>E37*F37*13</f>
        <v>0</v>
      </c>
    </row>
    <row r="38" spans="1:7" ht="56.25" customHeight="1" x14ac:dyDescent="0.25">
      <c r="A38" s="13" t="s">
        <v>634</v>
      </c>
      <c r="B38" s="134" t="s">
        <v>77</v>
      </c>
      <c r="C38" s="135"/>
      <c r="D38" s="8" t="s">
        <v>12</v>
      </c>
      <c r="E38" s="9">
        <v>351</v>
      </c>
      <c r="F38" s="14"/>
      <c r="G38" s="33">
        <f>E38*F38*8</f>
        <v>0</v>
      </c>
    </row>
    <row r="39" spans="1:7" ht="56.25" customHeight="1" x14ac:dyDescent="0.25">
      <c r="A39" s="13" t="s">
        <v>635</v>
      </c>
      <c r="B39" s="134" t="s">
        <v>78</v>
      </c>
      <c r="C39" s="135"/>
      <c r="D39" s="8" t="s">
        <v>12</v>
      </c>
      <c r="E39" s="9">
        <v>221</v>
      </c>
      <c r="F39" s="14"/>
      <c r="G39" s="33">
        <f>E39*F39*3</f>
        <v>0</v>
      </c>
    </row>
    <row r="40" spans="1:7" ht="56.25" customHeight="1" x14ac:dyDescent="0.25">
      <c r="A40" s="13" t="s">
        <v>636</v>
      </c>
      <c r="B40" s="134" t="s">
        <v>79</v>
      </c>
      <c r="C40" s="135"/>
      <c r="D40" s="8" t="s">
        <v>12</v>
      </c>
      <c r="E40" s="9">
        <v>221</v>
      </c>
      <c r="F40" s="14"/>
      <c r="G40" s="33">
        <f t="shared" si="1"/>
        <v>0</v>
      </c>
    </row>
    <row r="41" spans="1:7" ht="45" customHeight="1" x14ac:dyDescent="0.25">
      <c r="A41" s="13" t="s">
        <v>637</v>
      </c>
      <c r="B41" s="134" t="s">
        <v>80</v>
      </c>
      <c r="C41" s="135"/>
      <c r="D41" s="8" t="s">
        <v>12</v>
      </c>
      <c r="E41" s="9">
        <v>221</v>
      </c>
      <c r="F41" s="14"/>
      <c r="G41" s="33">
        <f>E41*F41*8</f>
        <v>0</v>
      </c>
    </row>
    <row r="42" spans="1:7" s="17" customFormat="1" ht="22.5" customHeight="1" x14ac:dyDescent="0.2">
      <c r="A42" s="13" t="s">
        <v>638</v>
      </c>
      <c r="B42" s="157" t="s">
        <v>26</v>
      </c>
      <c r="C42" s="129"/>
      <c r="D42" s="129"/>
      <c r="E42" s="129"/>
      <c r="F42" s="129"/>
      <c r="G42" s="32">
        <f>SUM(G43:G49)</f>
        <v>0</v>
      </c>
    </row>
    <row r="43" spans="1:7" ht="56.25" customHeight="1" x14ac:dyDescent="0.25">
      <c r="A43" s="13" t="s">
        <v>639</v>
      </c>
      <c r="B43" s="134" t="s">
        <v>81</v>
      </c>
      <c r="C43" s="135"/>
      <c r="D43" s="8" t="s">
        <v>12</v>
      </c>
      <c r="E43" s="9">
        <v>6722</v>
      </c>
      <c r="F43" s="14"/>
      <c r="G43" s="33">
        <f t="shared" si="1"/>
        <v>0</v>
      </c>
    </row>
    <row r="44" spans="1:7" ht="56.25" customHeight="1" x14ac:dyDescent="0.25">
      <c r="A44" s="13" t="s">
        <v>640</v>
      </c>
      <c r="B44" s="134" t="s">
        <v>82</v>
      </c>
      <c r="C44" s="135"/>
      <c r="D44" s="8" t="s">
        <v>12</v>
      </c>
      <c r="E44" s="9">
        <v>1415</v>
      </c>
      <c r="F44" s="14"/>
      <c r="G44" s="33">
        <f t="shared" si="1"/>
        <v>0</v>
      </c>
    </row>
    <row r="45" spans="1:7" ht="67.5" customHeight="1" x14ac:dyDescent="0.25">
      <c r="A45" s="13" t="s">
        <v>641</v>
      </c>
      <c r="B45" s="134" t="s">
        <v>83</v>
      </c>
      <c r="C45" s="135"/>
      <c r="D45" s="8" t="s">
        <v>12</v>
      </c>
      <c r="E45" s="9">
        <v>5716</v>
      </c>
      <c r="F45" s="14"/>
      <c r="G45" s="33">
        <f>E45*F45*5</f>
        <v>0</v>
      </c>
    </row>
    <row r="46" spans="1:7" ht="67.5" customHeight="1" x14ac:dyDescent="0.25">
      <c r="A46" s="13" t="s">
        <v>642</v>
      </c>
      <c r="B46" s="134" t="s">
        <v>84</v>
      </c>
      <c r="C46" s="135"/>
      <c r="D46" s="8" t="s">
        <v>12</v>
      </c>
      <c r="E46" s="9">
        <v>1415</v>
      </c>
      <c r="F46" s="14"/>
      <c r="G46" s="33">
        <f>E46*F46*5</f>
        <v>0</v>
      </c>
    </row>
    <row r="47" spans="1:7" ht="45" customHeight="1" x14ac:dyDescent="0.25">
      <c r="A47" s="13" t="s">
        <v>643</v>
      </c>
      <c r="B47" s="134" t="s">
        <v>56</v>
      </c>
      <c r="C47" s="135"/>
      <c r="D47" s="8" t="s">
        <v>12</v>
      </c>
      <c r="E47" s="9">
        <v>1648</v>
      </c>
      <c r="F47" s="14"/>
      <c r="G47" s="33">
        <f t="shared" si="1"/>
        <v>0</v>
      </c>
    </row>
    <row r="48" spans="1:7" ht="67.5" customHeight="1" x14ac:dyDescent="0.25">
      <c r="A48" s="13" t="s">
        <v>644</v>
      </c>
      <c r="B48" s="134" t="s">
        <v>57</v>
      </c>
      <c r="C48" s="135"/>
      <c r="D48" s="8" t="s">
        <v>12</v>
      </c>
      <c r="E48" s="9">
        <v>20</v>
      </c>
      <c r="F48" s="14"/>
      <c r="G48" s="33">
        <f>E48*F48*29</f>
        <v>0</v>
      </c>
    </row>
    <row r="49" spans="1:8" ht="56.25" customHeight="1" x14ac:dyDescent="0.25">
      <c r="A49" s="13" t="s">
        <v>645</v>
      </c>
      <c r="B49" s="161" t="s">
        <v>58</v>
      </c>
      <c r="C49" s="162"/>
      <c r="D49" s="11" t="s">
        <v>12</v>
      </c>
      <c r="E49" s="12">
        <v>1415</v>
      </c>
      <c r="F49" s="15"/>
      <c r="G49" s="34">
        <f>E49*F49*0.33</f>
        <v>0</v>
      </c>
    </row>
    <row r="50" spans="1:8" s="22" customFormat="1" ht="12" x14ac:dyDescent="0.2">
      <c r="A50" s="13" t="s">
        <v>646</v>
      </c>
      <c r="B50" s="160" t="s">
        <v>155</v>
      </c>
      <c r="C50" s="160"/>
      <c r="D50" s="160"/>
      <c r="E50" s="160"/>
      <c r="F50" s="160"/>
      <c r="G50" s="55">
        <f>SUM(G51:G57)</f>
        <v>0</v>
      </c>
    </row>
    <row r="51" spans="1:8" ht="48.75" customHeight="1" x14ac:dyDescent="0.25">
      <c r="A51" s="13" t="s">
        <v>647</v>
      </c>
      <c r="B51" s="180" t="s">
        <v>34</v>
      </c>
      <c r="C51" s="181"/>
      <c r="D51" s="25" t="s">
        <v>1</v>
      </c>
      <c r="E51" s="26">
        <v>834</v>
      </c>
      <c r="F51" s="27"/>
      <c r="G51" s="35">
        <f>E51*F51</f>
        <v>0</v>
      </c>
    </row>
    <row r="52" spans="1:8" ht="48" customHeight="1" x14ac:dyDescent="0.25">
      <c r="A52" s="13" t="s">
        <v>648</v>
      </c>
      <c r="B52" s="139" t="s">
        <v>85</v>
      </c>
      <c r="C52" s="140"/>
      <c r="D52" s="8" t="s">
        <v>1</v>
      </c>
      <c r="E52" s="3">
        <v>172</v>
      </c>
      <c r="F52" s="2"/>
      <c r="G52" s="35">
        <f t="shared" ref="G52:G57" si="2">E52*F52</f>
        <v>0</v>
      </c>
    </row>
    <row r="53" spans="1:8" ht="33.75" customHeight="1" x14ac:dyDescent="0.25">
      <c r="A53" s="13" t="s">
        <v>649</v>
      </c>
      <c r="B53" s="139" t="s">
        <v>86</v>
      </c>
      <c r="C53" s="140"/>
      <c r="D53" s="8" t="s">
        <v>1</v>
      </c>
      <c r="E53" s="3">
        <v>36</v>
      </c>
      <c r="F53" s="2"/>
      <c r="G53" s="35">
        <f t="shared" si="2"/>
        <v>0</v>
      </c>
    </row>
    <row r="54" spans="1:8" ht="35.25" customHeight="1" x14ac:dyDescent="0.25">
      <c r="A54" s="13" t="s">
        <v>650</v>
      </c>
      <c r="B54" s="139" t="s">
        <v>87</v>
      </c>
      <c r="C54" s="140"/>
      <c r="D54" s="8" t="s">
        <v>1</v>
      </c>
      <c r="E54" s="3">
        <v>296.8</v>
      </c>
      <c r="F54" s="2"/>
      <c r="G54" s="35">
        <f t="shared" si="2"/>
        <v>0</v>
      </c>
    </row>
    <row r="55" spans="1:8" ht="37.5" customHeight="1" x14ac:dyDescent="0.25">
      <c r="A55" s="13" t="s">
        <v>651</v>
      </c>
      <c r="B55" s="139" t="s">
        <v>88</v>
      </c>
      <c r="C55" s="140"/>
      <c r="D55" s="8" t="s">
        <v>1</v>
      </c>
      <c r="E55" s="3">
        <v>315</v>
      </c>
      <c r="F55" s="2"/>
      <c r="G55" s="35">
        <f t="shared" si="2"/>
        <v>0</v>
      </c>
    </row>
    <row r="56" spans="1:8" ht="51" customHeight="1" x14ac:dyDescent="0.25">
      <c r="A56" s="13" t="s">
        <v>652</v>
      </c>
      <c r="B56" s="139" t="s">
        <v>89</v>
      </c>
      <c r="C56" s="140"/>
      <c r="D56" s="8" t="s">
        <v>1</v>
      </c>
      <c r="E56" s="3">
        <v>221</v>
      </c>
      <c r="F56" s="2"/>
      <c r="G56" s="35">
        <f t="shared" si="2"/>
        <v>0</v>
      </c>
    </row>
    <row r="57" spans="1:8" ht="51" customHeight="1" x14ac:dyDescent="0.25">
      <c r="A57" s="13" t="s">
        <v>653</v>
      </c>
      <c r="B57" s="139" t="s">
        <v>64</v>
      </c>
      <c r="C57" s="140"/>
      <c r="D57" s="8" t="s">
        <v>1</v>
      </c>
      <c r="E57" s="3">
        <v>1415</v>
      </c>
      <c r="F57" s="2"/>
      <c r="G57" s="35">
        <f t="shared" si="2"/>
        <v>0</v>
      </c>
    </row>
    <row r="58" spans="1:8" ht="15" customHeight="1" x14ac:dyDescent="0.25">
      <c r="A58" s="13" t="s">
        <v>654</v>
      </c>
      <c r="B58" s="151" t="s">
        <v>36</v>
      </c>
      <c r="C58" s="152"/>
      <c r="D58" s="152"/>
      <c r="E58" s="152"/>
      <c r="F58" s="153"/>
      <c r="G58" s="37">
        <f>SUM(G59:G61)</f>
        <v>0</v>
      </c>
    </row>
    <row r="59" spans="1:8" ht="48.75" customHeight="1" x14ac:dyDescent="0.25">
      <c r="A59" s="13" t="s">
        <v>655</v>
      </c>
      <c r="B59" s="139" t="s">
        <v>90</v>
      </c>
      <c r="C59" s="140"/>
      <c r="D59" s="8" t="s">
        <v>1</v>
      </c>
      <c r="E59" s="3">
        <v>5132</v>
      </c>
      <c r="F59" s="2"/>
      <c r="G59" s="36">
        <f>E59*F59</f>
        <v>0</v>
      </c>
      <c r="H59" s="56"/>
    </row>
    <row r="60" spans="1:8" ht="61.5" customHeight="1" x14ac:dyDescent="0.25">
      <c r="A60" s="13" t="s">
        <v>656</v>
      </c>
      <c r="B60" s="139" t="s">
        <v>91</v>
      </c>
      <c r="C60" s="140"/>
      <c r="D60" s="8" t="s">
        <v>1</v>
      </c>
      <c r="E60" s="3">
        <v>5132</v>
      </c>
      <c r="F60" s="2"/>
      <c r="G60" s="36">
        <f t="shared" ref="G60:G61" si="3">E60*F60</f>
        <v>0</v>
      </c>
    </row>
    <row r="61" spans="1:8" ht="35.25" customHeight="1" x14ac:dyDescent="0.25">
      <c r="A61" s="13" t="s">
        <v>657</v>
      </c>
      <c r="B61" s="139" t="s">
        <v>92</v>
      </c>
      <c r="C61" s="140"/>
      <c r="D61" s="8" t="s">
        <v>1</v>
      </c>
      <c r="E61" s="3">
        <v>5345</v>
      </c>
      <c r="F61" s="2"/>
      <c r="G61" s="36">
        <f t="shared" si="3"/>
        <v>0</v>
      </c>
    </row>
    <row r="62" spans="1:8" s="17" customFormat="1" ht="15" customHeight="1" x14ac:dyDescent="0.2">
      <c r="A62" s="13" t="s">
        <v>658</v>
      </c>
      <c r="B62" s="151" t="s">
        <v>38</v>
      </c>
      <c r="C62" s="152"/>
      <c r="D62" s="152"/>
      <c r="E62" s="152"/>
      <c r="F62" s="153"/>
      <c r="G62" s="37">
        <f>SUM(G63:G66)</f>
        <v>0</v>
      </c>
    </row>
    <row r="63" spans="1:8" ht="61.5" customHeight="1" x14ac:dyDescent="0.25">
      <c r="A63" s="13" t="s">
        <v>659</v>
      </c>
      <c r="B63" s="139" t="s">
        <v>93</v>
      </c>
      <c r="C63" s="140"/>
      <c r="D63" s="8" t="s">
        <v>1</v>
      </c>
      <c r="E63" s="3">
        <v>5345</v>
      </c>
      <c r="F63" s="2"/>
      <c r="G63" s="36">
        <f>E63*F63</f>
        <v>0</v>
      </c>
      <c r="H63" s="56"/>
    </row>
    <row r="64" spans="1:8" ht="71.25" customHeight="1" x14ac:dyDescent="0.25">
      <c r="A64" s="13" t="s">
        <v>660</v>
      </c>
      <c r="B64" s="139" t="s">
        <v>94</v>
      </c>
      <c r="C64" s="140"/>
      <c r="D64" s="8" t="s">
        <v>1</v>
      </c>
      <c r="E64" s="3">
        <v>5132</v>
      </c>
      <c r="F64" s="2"/>
      <c r="G64" s="36">
        <f t="shared" ref="G64:G66" si="4">E64*F64</f>
        <v>0</v>
      </c>
    </row>
    <row r="65" spans="1:7" ht="36" customHeight="1" x14ac:dyDescent="0.25">
      <c r="A65" s="13" t="s">
        <v>661</v>
      </c>
      <c r="B65" s="139" t="s">
        <v>95</v>
      </c>
      <c r="C65" s="140"/>
      <c r="D65" s="8" t="s">
        <v>1</v>
      </c>
      <c r="E65" s="3">
        <v>5345</v>
      </c>
      <c r="F65" s="2"/>
      <c r="G65" s="36">
        <f t="shared" si="4"/>
        <v>0</v>
      </c>
    </row>
    <row r="66" spans="1:7" ht="39.75" customHeight="1" x14ac:dyDescent="0.25">
      <c r="A66" s="13" t="s">
        <v>662</v>
      </c>
      <c r="B66" s="139" t="s">
        <v>96</v>
      </c>
      <c r="C66" s="140"/>
      <c r="D66" s="8" t="s">
        <v>1</v>
      </c>
      <c r="E66" s="3">
        <v>5345</v>
      </c>
      <c r="F66" s="2"/>
      <c r="G66" s="36">
        <f t="shared" si="4"/>
        <v>0</v>
      </c>
    </row>
    <row r="67" spans="1:7" ht="15" customHeight="1" x14ac:dyDescent="0.25">
      <c r="A67" s="13" t="s">
        <v>663</v>
      </c>
      <c r="B67" s="151" t="s">
        <v>40</v>
      </c>
      <c r="C67" s="152"/>
      <c r="D67" s="152"/>
      <c r="E67" s="152"/>
      <c r="F67" s="153"/>
      <c r="G67" s="37">
        <f>SUM(G68:G71)</f>
        <v>0</v>
      </c>
    </row>
    <row r="68" spans="1:7" ht="48" customHeight="1" x14ac:dyDescent="0.25">
      <c r="A68" s="13" t="s">
        <v>664</v>
      </c>
      <c r="B68" s="139" t="s">
        <v>97</v>
      </c>
      <c r="C68" s="140"/>
      <c r="D68" s="8" t="s">
        <v>1</v>
      </c>
      <c r="E68" s="3">
        <v>213</v>
      </c>
      <c r="F68" s="2"/>
      <c r="G68" s="36">
        <f>E68*F68</f>
        <v>0</v>
      </c>
    </row>
    <row r="69" spans="1:7" ht="49.5" customHeight="1" x14ac:dyDescent="0.25">
      <c r="A69" s="13" t="s">
        <v>665</v>
      </c>
      <c r="B69" s="156" t="s">
        <v>41</v>
      </c>
      <c r="C69" s="140"/>
      <c r="D69" s="8" t="s">
        <v>1</v>
      </c>
      <c r="E69" s="3">
        <v>5132</v>
      </c>
      <c r="F69" s="2"/>
      <c r="G69" s="36">
        <f t="shared" ref="G69:G71" si="5">E69*F69</f>
        <v>0</v>
      </c>
    </row>
    <row r="70" spans="1:7" ht="63.75" customHeight="1" x14ac:dyDescent="0.25">
      <c r="A70" s="13" t="s">
        <v>666</v>
      </c>
      <c r="B70" s="139" t="s">
        <v>98</v>
      </c>
      <c r="C70" s="140"/>
      <c r="D70" s="8" t="s">
        <v>1</v>
      </c>
      <c r="E70" s="3">
        <v>5132</v>
      </c>
      <c r="F70" s="2"/>
      <c r="G70" s="36">
        <f t="shared" si="5"/>
        <v>0</v>
      </c>
    </row>
    <row r="71" spans="1:7" ht="38.25" customHeight="1" x14ac:dyDescent="0.25">
      <c r="A71" s="13" t="s">
        <v>667</v>
      </c>
      <c r="B71" s="149" t="s">
        <v>96</v>
      </c>
      <c r="C71" s="150"/>
      <c r="D71" s="8" t="s">
        <v>1</v>
      </c>
      <c r="E71" s="3">
        <v>5345</v>
      </c>
      <c r="F71" s="2"/>
      <c r="G71" s="36">
        <f t="shared" si="5"/>
        <v>0</v>
      </c>
    </row>
    <row r="72" spans="1:7" x14ac:dyDescent="0.25">
      <c r="A72" s="13" t="s">
        <v>668</v>
      </c>
      <c r="B72" s="151" t="s">
        <v>109</v>
      </c>
      <c r="C72" s="152"/>
      <c r="D72" s="152"/>
      <c r="E72" s="152"/>
      <c r="F72" s="153"/>
      <c r="G72" s="37">
        <f>SUM(G73:G83)</f>
        <v>0</v>
      </c>
    </row>
    <row r="73" spans="1:7" ht="37.5" customHeight="1" x14ac:dyDescent="0.25">
      <c r="A73" s="13" t="s">
        <v>669</v>
      </c>
      <c r="B73" s="149" t="s">
        <v>99</v>
      </c>
      <c r="C73" s="150"/>
      <c r="D73" s="8" t="s">
        <v>2</v>
      </c>
      <c r="E73" s="3">
        <v>1654</v>
      </c>
      <c r="F73" s="2"/>
      <c r="G73" s="36">
        <f>E73*F73</f>
        <v>0</v>
      </c>
    </row>
    <row r="74" spans="1:7" ht="36" customHeight="1" x14ac:dyDescent="0.25">
      <c r="A74" s="13" t="s">
        <v>670</v>
      </c>
      <c r="B74" s="149" t="s">
        <v>100</v>
      </c>
      <c r="C74" s="150"/>
      <c r="D74" s="8" t="s">
        <v>3</v>
      </c>
      <c r="E74" s="3">
        <v>149.9</v>
      </c>
      <c r="F74" s="2"/>
      <c r="G74" s="36">
        <f t="shared" ref="G74:G83" si="6">E74*F74</f>
        <v>0</v>
      </c>
    </row>
    <row r="75" spans="1:7" ht="51.75" customHeight="1" x14ac:dyDescent="0.25">
      <c r="A75" s="13" t="s">
        <v>671</v>
      </c>
      <c r="B75" s="149" t="s">
        <v>101</v>
      </c>
      <c r="C75" s="150"/>
      <c r="D75" s="8" t="s">
        <v>2</v>
      </c>
      <c r="E75" s="3">
        <v>1337</v>
      </c>
      <c r="F75" s="2"/>
      <c r="G75" s="36">
        <f t="shared" si="6"/>
        <v>0</v>
      </c>
    </row>
    <row r="76" spans="1:7" ht="48.75" customHeight="1" x14ac:dyDescent="0.25">
      <c r="A76" s="13" t="s">
        <v>672</v>
      </c>
      <c r="B76" s="149" t="s">
        <v>102</v>
      </c>
      <c r="C76" s="150"/>
      <c r="D76" s="8" t="s">
        <v>2</v>
      </c>
      <c r="E76" s="3">
        <v>22</v>
      </c>
      <c r="F76" s="2"/>
      <c r="G76" s="36">
        <f t="shared" si="6"/>
        <v>0</v>
      </c>
    </row>
    <row r="77" spans="1:7" ht="53.25" customHeight="1" x14ac:dyDescent="0.25">
      <c r="A77" s="13" t="s">
        <v>673</v>
      </c>
      <c r="B77" s="149" t="s">
        <v>103</v>
      </c>
      <c r="C77" s="150"/>
      <c r="D77" s="8" t="s">
        <v>2</v>
      </c>
      <c r="E77" s="3">
        <v>140</v>
      </c>
      <c r="F77" s="2"/>
      <c r="G77" s="36">
        <f t="shared" si="6"/>
        <v>0</v>
      </c>
    </row>
    <row r="78" spans="1:7" ht="39.75" customHeight="1" x14ac:dyDescent="0.25">
      <c r="A78" s="13" t="s">
        <v>674</v>
      </c>
      <c r="B78" s="149" t="s">
        <v>104</v>
      </c>
      <c r="C78" s="150"/>
      <c r="D78" s="8" t="s">
        <v>3</v>
      </c>
      <c r="E78" s="3">
        <v>31</v>
      </c>
      <c r="F78" s="2"/>
      <c r="G78" s="36">
        <f t="shared" si="6"/>
        <v>0</v>
      </c>
    </row>
    <row r="79" spans="1:7" ht="35.25" customHeight="1" x14ac:dyDescent="0.25">
      <c r="A79" s="13" t="s">
        <v>675</v>
      </c>
      <c r="B79" s="149" t="s">
        <v>105</v>
      </c>
      <c r="C79" s="150"/>
      <c r="D79" s="8" t="s">
        <v>2</v>
      </c>
      <c r="E79" s="3">
        <v>115</v>
      </c>
      <c r="F79" s="2"/>
      <c r="G79" s="36">
        <f t="shared" si="6"/>
        <v>0</v>
      </c>
    </row>
    <row r="80" spans="1:7" ht="36" customHeight="1" x14ac:dyDescent="0.25">
      <c r="A80" s="13" t="s">
        <v>676</v>
      </c>
      <c r="B80" s="149" t="s">
        <v>106</v>
      </c>
      <c r="C80" s="150"/>
      <c r="D80" s="8" t="s">
        <v>2</v>
      </c>
      <c r="E80" s="3">
        <v>40</v>
      </c>
      <c r="F80" s="2"/>
      <c r="G80" s="36">
        <f t="shared" si="6"/>
        <v>0</v>
      </c>
    </row>
    <row r="81" spans="1:7" ht="37.5" customHeight="1" x14ac:dyDescent="0.25">
      <c r="A81" s="13" t="s">
        <v>677</v>
      </c>
      <c r="B81" s="149" t="s">
        <v>107</v>
      </c>
      <c r="C81" s="150"/>
      <c r="D81" s="8" t="s">
        <v>2</v>
      </c>
      <c r="E81" s="3">
        <v>730</v>
      </c>
      <c r="F81" s="2"/>
      <c r="G81" s="36">
        <f t="shared" si="6"/>
        <v>0</v>
      </c>
    </row>
    <row r="82" spans="1:7" ht="25.5" customHeight="1" x14ac:dyDescent="0.25">
      <c r="A82" s="13" t="s">
        <v>678</v>
      </c>
      <c r="B82" s="149" t="s">
        <v>108</v>
      </c>
      <c r="C82" s="150"/>
      <c r="D82" s="8" t="s">
        <v>3</v>
      </c>
      <c r="E82" s="3">
        <v>51.1</v>
      </c>
      <c r="F82" s="2"/>
      <c r="G82" s="36">
        <f t="shared" si="6"/>
        <v>0</v>
      </c>
    </row>
    <row r="83" spans="1:7" ht="49.5" customHeight="1" x14ac:dyDescent="0.25">
      <c r="A83" s="13" t="s">
        <v>679</v>
      </c>
      <c r="B83" s="149" t="s">
        <v>65</v>
      </c>
      <c r="C83" s="150"/>
      <c r="D83" s="8" t="s">
        <v>2</v>
      </c>
      <c r="E83" s="3">
        <v>730</v>
      </c>
      <c r="F83" s="2"/>
      <c r="G83" s="36">
        <f t="shared" si="6"/>
        <v>0</v>
      </c>
    </row>
    <row r="84" spans="1:7" x14ac:dyDescent="0.25">
      <c r="A84" s="23">
        <v>3</v>
      </c>
      <c r="B84" s="151" t="s">
        <v>110</v>
      </c>
      <c r="C84" s="152"/>
      <c r="D84" s="152"/>
      <c r="E84" s="152"/>
      <c r="F84" s="153"/>
      <c r="G84" s="37">
        <f>SUM(G85:G88)</f>
        <v>0</v>
      </c>
    </row>
    <row r="85" spans="1:7" ht="38.25" customHeight="1" x14ac:dyDescent="0.25">
      <c r="A85" s="39" t="s">
        <v>176</v>
      </c>
      <c r="B85" s="149" t="s">
        <v>66</v>
      </c>
      <c r="C85" s="150"/>
      <c r="D85" s="8" t="s">
        <v>1</v>
      </c>
      <c r="E85" s="3">
        <v>248.95</v>
      </c>
      <c r="F85" s="2"/>
      <c r="G85" s="36">
        <f>E85*F85</f>
        <v>0</v>
      </c>
    </row>
    <row r="86" spans="1:7" ht="38.25" customHeight="1" x14ac:dyDescent="0.25">
      <c r="A86" s="39" t="s">
        <v>177</v>
      </c>
      <c r="B86" s="149" t="s">
        <v>67</v>
      </c>
      <c r="C86" s="150"/>
      <c r="D86" s="8" t="s">
        <v>1</v>
      </c>
      <c r="E86" s="3">
        <v>48</v>
      </c>
      <c r="F86" s="2"/>
      <c r="G86" s="36">
        <f t="shared" ref="G86:G88" si="7">E86*F86</f>
        <v>0</v>
      </c>
    </row>
    <row r="87" spans="1:7" ht="49.5" customHeight="1" x14ac:dyDescent="0.25">
      <c r="A87" s="39" t="s">
        <v>178</v>
      </c>
      <c r="B87" s="149" t="s">
        <v>68</v>
      </c>
      <c r="C87" s="150"/>
      <c r="D87" s="8" t="s">
        <v>59</v>
      </c>
      <c r="E87" s="3">
        <v>30</v>
      </c>
      <c r="F87" s="2"/>
      <c r="G87" s="36">
        <f t="shared" si="7"/>
        <v>0</v>
      </c>
    </row>
    <row r="88" spans="1:7" ht="40.5" customHeight="1" x14ac:dyDescent="0.25">
      <c r="A88" s="39" t="s">
        <v>179</v>
      </c>
      <c r="B88" s="149" t="s">
        <v>69</v>
      </c>
      <c r="C88" s="150"/>
      <c r="D88" s="8" t="s">
        <v>59</v>
      </c>
      <c r="E88" s="3">
        <v>57</v>
      </c>
      <c r="F88" s="2"/>
      <c r="G88" s="36">
        <f t="shared" si="7"/>
        <v>0</v>
      </c>
    </row>
    <row r="89" spans="1:7" x14ac:dyDescent="0.25">
      <c r="A89" s="53">
        <v>4</v>
      </c>
      <c r="B89" s="182" t="s">
        <v>630</v>
      </c>
      <c r="C89" s="152"/>
      <c r="D89" s="152"/>
      <c r="E89" s="152"/>
      <c r="F89" s="153"/>
      <c r="G89" s="50">
        <f>SUM(G90:G94)</f>
        <v>0</v>
      </c>
    </row>
    <row r="90" spans="1:7" ht="36" customHeight="1" x14ac:dyDescent="0.25">
      <c r="A90" s="39" t="s">
        <v>21</v>
      </c>
      <c r="B90" s="149" t="s">
        <v>70</v>
      </c>
      <c r="C90" s="150"/>
      <c r="D90" s="8" t="s">
        <v>1</v>
      </c>
      <c r="E90" s="3">
        <v>4498.8</v>
      </c>
      <c r="F90" s="2"/>
      <c r="G90" s="36">
        <f>E90*F90</f>
        <v>0</v>
      </c>
    </row>
    <row r="91" spans="1:7" ht="27.75" customHeight="1" x14ac:dyDescent="0.25">
      <c r="A91" s="39" t="s">
        <v>22</v>
      </c>
      <c r="B91" s="136" t="s">
        <v>60</v>
      </c>
      <c r="C91" s="137"/>
      <c r="D91" s="8" t="s">
        <v>59</v>
      </c>
      <c r="E91" s="3">
        <v>2</v>
      </c>
      <c r="F91" s="2"/>
      <c r="G91" s="36">
        <f t="shared" ref="G91:G94" si="8">E91*F91</f>
        <v>0</v>
      </c>
    </row>
    <row r="92" spans="1:7" ht="17.25" customHeight="1" x14ac:dyDescent="0.25">
      <c r="A92" s="39" t="s">
        <v>23</v>
      </c>
      <c r="B92" s="136" t="s">
        <v>61</v>
      </c>
      <c r="C92" s="137"/>
      <c r="D92" s="8" t="s">
        <v>59</v>
      </c>
      <c r="E92" s="3">
        <v>2</v>
      </c>
      <c r="F92" s="2"/>
      <c r="G92" s="36">
        <f t="shared" si="8"/>
        <v>0</v>
      </c>
    </row>
    <row r="93" spans="1:7" ht="19.5" customHeight="1" x14ac:dyDescent="0.25">
      <c r="A93" s="39" t="s">
        <v>24</v>
      </c>
      <c r="B93" s="136" t="s">
        <v>62</v>
      </c>
      <c r="C93" s="137"/>
      <c r="D93" s="8" t="s">
        <v>59</v>
      </c>
      <c r="E93" s="3">
        <v>18</v>
      </c>
      <c r="F93" s="2"/>
      <c r="G93" s="36">
        <f t="shared" si="8"/>
        <v>0</v>
      </c>
    </row>
    <row r="94" spans="1:7" ht="15" customHeight="1" x14ac:dyDescent="0.25">
      <c r="A94" s="39" t="s">
        <v>25</v>
      </c>
      <c r="B94" s="136" t="s">
        <v>63</v>
      </c>
      <c r="C94" s="137"/>
      <c r="D94" s="8" t="s">
        <v>59</v>
      </c>
      <c r="E94" s="3">
        <v>8</v>
      </c>
      <c r="F94" s="2"/>
      <c r="G94" s="36">
        <f t="shared" si="8"/>
        <v>0</v>
      </c>
    </row>
    <row r="95" spans="1:7" ht="15" customHeight="1" x14ac:dyDescent="0.25">
      <c r="A95" s="158">
        <v>5</v>
      </c>
      <c r="B95" s="177" t="s">
        <v>111</v>
      </c>
      <c r="C95" s="178"/>
      <c r="D95" s="178"/>
      <c r="E95" s="178"/>
      <c r="F95" s="179"/>
      <c r="G95" s="163">
        <f>G97+G98+G99+G100+G101+G102</f>
        <v>0</v>
      </c>
    </row>
    <row r="96" spans="1:7" ht="15" customHeight="1" x14ac:dyDescent="0.25">
      <c r="A96" s="159"/>
      <c r="B96" s="172" t="s">
        <v>11</v>
      </c>
      <c r="C96" s="173"/>
      <c r="D96" s="173"/>
      <c r="E96" s="173"/>
      <c r="F96" s="174"/>
      <c r="G96" s="164"/>
    </row>
    <row r="97" spans="1:7" s="24" customFormat="1" ht="25.5" customHeight="1" x14ac:dyDescent="0.25">
      <c r="A97" s="51" t="s">
        <v>27</v>
      </c>
      <c r="B97" s="170" t="s">
        <v>113</v>
      </c>
      <c r="C97" s="171"/>
      <c r="D97" s="8" t="s">
        <v>112</v>
      </c>
      <c r="E97" s="43">
        <v>0.24</v>
      </c>
      <c r="F97" s="48"/>
      <c r="G97" s="38">
        <f t="shared" ref="G97:G104" si="9">E97*F97</f>
        <v>0</v>
      </c>
    </row>
    <row r="98" spans="1:7" s="24" customFormat="1" ht="34.5" customHeight="1" x14ac:dyDescent="0.25">
      <c r="A98" s="51" t="s">
        <v>28</v>
      </c>
      <c r="B98" s="170" t="s">
        <v>114</v>
      </c>
      <c r="C98" s="171"/>
      <c r="D98" s="8" t="s">
        <v>59</v>
      </c>
      <c r="E98" s="43">
        <v>226</v>
      </c>
      <c r="F98" s="48"/>
      <c r="G98" s="38">
        <f t="shared" si="9"/>
        <v>0</v>
      </c>
    </row>
    <row r="99" spans="1:7" s="24" customFormat="1" ht="34.5" customHeight="1" x14ac:dyDescent="0.25">
      <c r="A99" s="51" t="s">
        <v>29</v>
      </c>
      <c r="B99" s="170" t="s">
        <v>115</v>
      </c>
      <c r="C99" s="171"/>
      <c r="D99" s="18" t="s">
        <v>116</v>
      </c>
      <c r="E99" s="43">
        <v>97</v>
      </c>
      <c r="F99" s="48"/>
      <c r="G99" s="38">
        <f t="shared" si="9"/>
        <v>0</v>
      </c>
    </row>
    <row r="100" spans="1:7" s="24" customFormat="1" ht="29.25" customHeight="1" x14ac:dyDescent="0.25">
      <c r="A100" s="51" t="s">
        <v>30</v>
      </c>
      <c r="B100" s="170" t="s">
        <v>117</v>
      </c>
      <c r="C100" s="171"/>
      <c r="D100" s="18" t="s">
        <v>116</v>
      </c>
      <c r="E100" s="43">
        <v>323</v>
      </c>
      <c r="F100" s="48"/>
      <c r="G100" s="38">
        <f t="shared" si="9"/>
        <v>0</v>
      </c>
    </row>
    <row r="101" spans="1:7" s="24" customFormat="1" ht="54" customHeight="1" x14ac:dyDescent="0.25">
      <c r="A101" s="51" t="s">
        <v>180</v>
      </c>
      <c r="B101" s="170" t="s">
        <v>118</v>
      </c>
      <c r="C101" s="171"/>
      <c r="D101" s="18" t="s">
        <v>14</v>
      </c>
      <c r="E101" s="43">
        <v>649.23</v>
      </c>
      <c r="F101" s="48"/>
      <c r="G101" s="38">
        <f t="shared" si="9"/>
        <v>0</v>
      </c>
    </row>
    <row r="102" spans="1:7" s="24" customFormat="1" ht="49.5" customHeight="1" x14ac:dyDescent="0.25">
      <c r="A102" s="51" t="s">
        <v>181</v>
      </c>
      <c r="B102" s="170" t="s">
        <v>119</v>
      </c>
      <c r="C102" s="171"/>
      <c r="D102" s="18" t="s">
        <v>14</v>
      </c>
      <c r="E102" s="43">
        <v>649.23</v>
      </c>
      <c r="F102" s="48"/>
      <c r="G102" s="38">
        <f t="shared" si="9"/>
        <v>0</v>
      </c>
    </row>
    <row r="103" spans="1:7" s="24" customFormat="1" ht="15" customHeight="1" x14ac:dyDescent="0.25">
      <c r="A103" s="52">
        <v>6</v>
      </c>
      <c r="B103" s="172" t="s">
        <v>120</v>
      </c>
      <c r="C103" s="173"/>
      <c r="D103" s="173"/>
      <c r="E103" s="173"/>
      <c r="F103" s="174"/>
      <c r="G103" s="49">
        <f>G104</f>
        <v>0</v>
      </c>
    </row>
    <row r="104" spans="1:7" s="24" customFormat="1" ht="51.75" customHeight="1" x14ac:dyDescent="0.25">
      <c r="A104" s="13" t="s">
        <v>182</v>
      </c>
      <c r="B104" s="175" t="s">
        <v>121</v>
      </c>
      <c r="C104" s="176"/>
      <c r="D104" s="18" t="s">
        <v>122</v>
      </c>
      <c r="E104" s="43">
        <v>23</v>
      </c>
      <c r="F104" s="48"/>
      <c r="G104" s="38">
        <f t="shared" si="9"/>
        <v>0</v>
      </c>
    </row>
    <row r="105" spans="1:7" s="24" customFormat="1" x14ac:dyDescent="0.25">
      <c r="A105" s="20">
        <v>7</v>
      </c>
      <c r="B105" s="167" t="s">
        <v>123</v>
      </c>
      <c r="C105" s="168"/>
      <c r="D105" s="168"/>
      <c r="E105" s="168"/>
      <c r="F105" s="169"/>
      <c r="G105" s="49">
        <f>SUM(G106:G127)</f>
        <v>0</v>
      </c>
    </row>
    <row r="106" spans="1:7" s="24" customFormat="1" ht="37.5" customHeight="1" x14ac:dyDescent="0.25">
      <c r="A106" s="51" t="s">
        <v>183</v>
      </c>
      <c r="B106" s="138" t="s">
        <v>124</v>
      </c>
      <c r="C106" s="138"/>
      <c r="D106" s="18" t="s">
        <v>14</v>
      </c>
      <c r="E106" s="43">
        <v>306.24</v>
      </c>
      <c r="F106" s="48"/>
      <c r="G106" s="38">
        <f>E106*F106</f>
        <v>0</v>
      </c>
    </row>
    <row r="107" spans="1:7" s="24" customFormat="1" ht="30.75" customHeight="1" x14ac:dyDescent="0.25">
      <c r="A107" s="51" t="s">
        <v>184</v>
      </c>
      <c r="B107" s="138" t="s">
        <v>125</v>
      </c>
      <c r="C107" s="138"/>
      <c r="D107" s="18" t="s">
        <v>14</v>
      </c>
      <c r="E107" s="43">
        <v>1026</v>
      </c>
      <c r="F107" s="48"/>
      <c r="G107" s="38">
        <f t="shared" ref="G107:G127" si="10">E107*F107</f>
        <v>0</v>
      </c>
    </row>
    <row r="108" spans="1:7" s="24" customFormat="1" ht="36.75" customHeight="1" x14ac:dyDescent="0.25">
      <c r="A108" s="51" t="s">
        <v>185</v>
      </c>
      <c r="B108" s="138" t="s">
        <v>126</v>
      </c>
      <c r="C108" s="138"/>
      <c r="D108" s="18" t="s">
        <v>13</v>
      </c>
      <c r="E108" s="43">
        <v>157</v>
      </c>
      <c r="F108" s="48"/>
      <c r="G108" s="38">
        <f t="shared" si="10"/>
        <v>0</v>
      </c>
    </row>
    <row r="109" spans="1:7" s="24" customFormat="1" ht="27" customHeight="1" x14ac:dyDescent="0.25">
      <c r="A109" s="51" t="s">
        <v>186</v>
      </c>
      <c r="B109" s="138" t="s">
        <v>127</v>
      </c>
      <c r="C109" s="138"/>
      <c r="D109" s="18" t="s">
        <v>13</v>
      </c>
      <c r="E109" s="43">
        <v>957</v>
      </c>
      <c r="F109" s="48"/>
      <c r="G109" s="38">
        <f t="shared" si="10"/>
        <v>0</v>
      </c>
    </row>
    <row r="110" spans="1:7" s="24" customFormat="1" ht="27" customHeight="1" x14ac:dyDescent="0.25">
      <c r="A110" s="51" t="s">
        <v>680</v>
      </c>
      <c r="B110" s="127" t="s">
        <v>147</v>
      </c>
      <c r="C110" s="128"/>
      <c r="D110" s="18" t="s">
        <v>13</v>
      </c>
      <c r="E110" s="43">
        <v>47</v>
      </c>
      <c r="F110" s="48"/>
      <c r="G110" s="38">
        <f t="shared" si="10"/>
        <v>0</v>
      </c>
    </row>
    <row r="111" spans="1:7" s="24" customFormat="1" ht="24.75" customHeight="1" x14ac:dyDescent="0.25">
      <c r="A111" s="51" t="s">
        <v>681</v>
      </c>
      <c r="B111" s="138" t="s">
        <v>128</v>
      </c>
      <c r="C111" s="138"/>
      <c r="D111" s="18" t="s">
        <v>13</v>
      </c>
      <c r="E111" s="43">
        <v>61</v>
      </c>
      <c r="F111" s="48"/>
      <c r="G111" s="38">
        <f t="shared" si="10"/>
        <v>0</v>
      </c>
    </row>
    <row r="112" spans="1:7" s="24" customFormat="1" ht="25.5" customHeight="1" x14ac:dyDescent="0.25">
      <c r="A112" s="51" t="s">
        <v>682</v>
      </c>
      <c r="B112" s="138" t="s">
        <v>129</v>
      </c>
      <c r="C112" s="138"/>
      <c r="D112" s="18" t="s">
        <v>13</v>
      </c>
      <c r="E112" s="43">
        <v>108</v>
      </c>
      <c r="F112" s="48"/>
      <c r="G112" s="38">
        <f t="shared" si="10"/>
        <v>0</v>
      </c>
    </row>
    <row r="113" spans="1:7" s="24" customFormat="1" ht="36" customHeight="1" x14ac:dyDescent="0.25">
      <c r="A113" s="51" t="s">
        <v>683</v>
      </c>
      <c r="B113" s="138" t="s">
        <v>130</v>
      </c>
      <c r="C113" s="138"/>
      <c r="D113" s="18" t="s">
        <v>13</v>
      </c>
      <c r="E113" s="43">
        <v>1216</v>
      </c>
      <c r="F113" s="48"/>
      <c r="G113" s="38">
        <f t="shared" si="10"/>
        <v>0</v>
      </c>
    </row>
    <row r="114" spans="1:7" s="24" customFormat="1" ht="39" customHeight="1" x14ac:dyDescent="0.25">
      <c r="A114" s="51" t="s">
        <v>684</v>
      </c>
      <c r="B114" s="138" t="s">
        <v>132</v>
      </c>
      <c r="C114" s="138"/>
      <c r="D114" s="18" t="s">
        <v>122</v>
      </c>
      <c r="E114" s="43">
        <v>96</v>
      </c>
      <c r="F114" s="48"/>
      <c r="G114" s="38">
        <f t="shared" si="10"/>
        <v>0</v>
      </c>
    </row>
    <row r="115" spans="1:7" s="24" customFormat="1" ht="39.75" customHeight="1" x14ac:dyDescent="0.25">
      <c r="A115" s="51" t="s">
        <v>685</v>
      </c>
      <c r="B115" s="138" t="s">
        <v>131</v>
      </c>
      <c r="C115" s="138"/>
      <c r="D115" s="18" t="s">
        <v>13</v>
      </c>
      <c r="E115" s="43">
        <v>957</v>
      </c>
      <c r="F115" s="48"/>
      <c r="G115" s="38">
        <f t="shared" si="10"/>
        <v>0</v>
      </c>
    </row>
    <row r="116" spans="1:7" s="24" customFormat="1" ht="30" customHeight="1" x14ac:dyDescent="0.25">
      <c r="A116" s="51" t="s">
        <v>686</v>
      </c>
      <c r="B116" s="138" t="s">
        <v>133</v>
      </c>
      <c r="C116" s="138"/>
      <c r="D116" s="18" t="s">
        <v>14</v>
      </c>
      <c r="E116" s="43">
        <v>229.68</v>
      </c>
      <c r="F116" s="48"/>
      <c r="G116" s="38">
        <f t="shared" si="10"/>
        <v>0</v>
      </c>
    </row>
    <row r="117" spans="1:7" s="24" customFormat="1" ht="36" customHeight="1" x14ac:dyDescent="0.25">
      <c r="A117" s="51" t="s">
        <v>687</v>
      </c>
      <c r="B117" s="127" t="s">
        <v>134</v>
      </c>
      <c r="C117" s="128"/>
      <c r="D117" s="18" t="s">
        <v>116</v>
      </c>
      <c r="E117" s="43">
        <v>47</v>
      </c>
      <c r="F117" s="48"/>
      <c r="G117" s="38">
        <f t="shared" si="10"/>
        <v>0</v>
      </c>
    </row>
    <row r="118" spans="1:7" s="24" customFormat="1" ht="24" customHeight="1" x14ac:dyDescent="0.25">
      <c r="A118" s="51" t="s">
        <v>688</v>
      </c>
      <c r="B118" s="127" t="s">
        <v>135</v>
      </c>
      <c r="C118" s="128"/>
      <c r="D118" s="18" t="s">
        <v>116</v>
      </c>
      <c r="E118" s="43">
        <v>47</v>
      </c>
      <c r="F118" s="48"/>
      <c r="G118" s="38">
        <f t="shared" si="10"/>
        <v>0</v>
      </c>
    </row>
    <row r="119" spans="1:7" s="24" customFormat="1" ht="38.25" customHeight="1" x14ac:dyDescent="0.25">
      <c r="A119" s="51" t="s">
        <v>689</v>
      </c>
      <c r="B119" s="127" t="s">
        <v>136</v>
      </c>
      <c r="C119" s="128"/>
      <c r="D119" s="18" t="s">
        <v>137</v>
      </c>
      <c r="E119" s="43">
        <v>52</v>
      </c>
      <c r="F119" s="48"/>
      <c r="G119" s="38">
        <f t="shared" si="10"/>
        <v>0</v>
      </c>
    </row>
    <row r="120" spans="1:7" s="24" customFormat="1" ht="22.5" customHeight="1" x14ac:dyDescent="0.25">
      <c r="A120" s="51" t="s">
        <v>690</v>
      </c>
      <c r="B120" s="127" t="s">
        <v>138</v>
      </c>
      <c r="C120" s="128"/>
      <c r="D120" s="18" t="s">
        <v>116</v>
      </c>
      <c r="E120" s="43">
        <v>35</v>
      </c>
      <c r="F120" s="48"/>
      <c r="G120" s="38">
        <f t="shared" si="10"/>
        <v>0</v>
      </c>
    </row>
    <row r="121" spans="1:7" s="24" customFormat="1" ht="24.75" customHeight="1" x14ac:dyDescent="0.25">
      <c r="A121" s="51" t="s">
        <v>691</v>
      </c>
      <c r="B121" s="127" t="s">
        <v>139</v>
      </c>
      <c r="C121" s="128"/>
      <c r="D121" s="18" t="s">
        <v>116</v>
      </c>
      <c r="E121" s="43">
        <v>5</v>
      </c>
      <c r="F121" s="48"/>
      <c r="G121" s="38">
        <f t="shared" si="10"/>
        <v>0</v>
      </c>
    </row>
    <row r="122" spans="1:7" s="24" customFormat="1" ht="24.75" customHeight="1" x14ac:dyDescent="0.25">
      <c r="A122" s="51" t="s">
        <v>692</v>
      </c>
      <c r="B122" s="127" t="s">
        <v>140</v>
      </c>
      <c r="C122" s="128"/>
      <c r="D122" s="18" t="s">
        <v>116</v>
      </c>
      <c r="E122" s="43">
        <v>10</v>
      </c>
      <c r="F122" s="48"/>
      <c r="G122" s="38">
        <f t="shared" si="10"/>
        <v>0</v>
      </c>
    </row>
    <row r="123" spans="1:7" s="24" customFormat="1" ht="23.25" customHeight="1" x14ac:dyDescent="0.25">
      <c r="A123" s="51" t="s">
        <v>693</v>
      </c>
      <c r="B123" s="127" t="s">
        <v>141</v>
      </c>
      <c r="C123" s="128"/>
      <c r="D123" s="18" t="s">
        <v>116</v>
      </c>
      <c r="E123" s="43">
        <v>2</v>
      </c>
      <c r="F123" s="48"/>
      <c r="G123" s="38">
        <f t="shared" si="10"/>
        <v>0</v>
      </c>
    </row>
    <row r="124" spans="1:7" s="24" customFormat="1" ht="37.5" customHeight="1" x14ac:dyDescent="0.25">
      <c r="A124" s="51" t="s">
        <v>694</v>
      </c>
      <c r="B124" s="127" t="s">
        <v>146</v>
      </c>
      <c r="C124" s="128"/>
      <c r="D124" s="18" t="s">
        <v>122</v>
      </c>
      <c r="E124" s="43">
        <v>8</v>
      </c>
      <c r="F124" s="48"/>
      <c r="G124" s="38">
        <f t="shared" si="10"/>
        <v>0</v>
      </c>
    </row>
    <row r="125" spans="1:7" s="24" customFormat="1" ht="24.75" customHeight="1" x14ac:dyDescent="0.25">
      <c r="A125" s="51" t="s">
        <v>695</v>
      </c>
      <c r="B125" s="127" t="s">
        <v>142</v>
      </c>
      <c r="C125" s="128"/>
      <c r="D125" s="18" t="s">
        <v>143</v>
      </c>
      <c r="E125" s="43">
        <v>48</v>
      </c>
      <c r="F125" s="48"/>
      <c r="G125" s="38">
        <f t="shared" si="10"/>
        <v>0</v>
      </c>
    </row>
    <row r="126" spans="1:7" s="24" customFormat="1" ht="23.25" customHeight="1" x14ac:dyDescent="0.25">
      <c r="A126" s="51" t="s">
        <v>696</v>
      </c>
      <c r="B126" s="127" t="s">
        <v>144</v>
      </c>
      <c r="C126" s="128"/>
      <c r="D126" s="18" t="s">
        <v>137</v>
      </c>
      <c r="E126" s="43">
        <v>1</v>
      </c>
      <c r="F126" s="48"/>
      <c r="G126" s="38">
        <f t="shared" si="10"/>
        <v>0</v>
      </c>
    </row>
    <row r="127" spans="1:7" s="24" customFormat="1" ht="24.75" customHeight="1" x14ac:dyDescent="0.25">
      <c r="A127" s="51" t="s">
        <v>697</v>
      </c>
      <c r="B127" s="127" t="s">
        <v>145</v>
      </c>
      <c r="C127" s="128"/>
      <c r="D127" s="18" t="s">
        <v>137</v>
      </c>
      <c r="E127" s="43">
        <v>1</v>
      </c>
      <c r="F127" s="48"/>
      <c r="G127" s="38">
        <f t="shared" si="10"/>
        <v>0</v>
      </c>
    </row>
    <row r="128" spans="1:7" s="24" customFormat="1" x14ac:dyDescent="0.25">
      <c r="A128" s="52">
        <v>8</v>
      </c>
      <c r="B128" s="172" t="s">
        <v>148</v>
      </c>
      <c r="C128" s="173"/>
      <c r="D128" s="173"/>
      <c r="E128" s="173"/>
      <c r="F128" s="174"/>
      <c r="G128" s="49">
        <f>SUM(G129:G134)</f>
        <v>0</v>
      </c>
    </row>
    <row r="129" spans="1:11" s="24" customFormat="1" ht="27.75" customHeight="1" x14ac:dyDescent="0.25">
      <c r="A129" s="51" t="s">
        <v>187</v>
      </c>
      <c r="B129" s="127" t="s">
        <v>149</v>
      </c>
      <c r="C129" s="128"/>
      <c r="D129" s="18" t="s">
        <v>14</v>
      </c>
      <c r="E129" s="43">
        <v>96.8</v>
      </c>
      <c r="F129" s="48"/>
      <c r="G129" s="38">
        <f>E129*F129</f>
        <v>0</v>
      </c>
      <c r="I129" s="120"/>
    </row>
    <row r="130" spans="1:11" s="24" customFormat="1" ht="51.75" customHeight="1" x14ac:dyDescent="0.25">
      <c r="A130" s="51" t="s">
        <v>188</v>
      </c>
      <c r="B130" s="127" t="s">
        <v>150</v>
      </c>
      <c r="C130" s="128"/>
      <c r="D130" s="18" t="s">
        <v>13</v>
      </c>
      <c r="E130" s="43">
        <v>690</v>
      </c>
      <c r="F130" s="48"/>
      <c r="G130" s="38">
        <f t="shared" ref="G130:G134" si="11">E130*F130</f>
        <v>0</v>
      </c>
      <c r="I130" s="120"/>
    </row>
    <row r="131" spans="1:11" s="24" customFormat="1" ht="37.5" customHeight="1" x14ac:dyDescent="0.25">
      <c r="A131" s="51" t="s">
        <v>189</v>
      </c>
      <c r="B131" s="127" t="s">
        <v>151</v>
      </c>
      <c r="C131" s="128"/>
      <c r="D131" s="18" t="s">
        <v>122</v>
      </c>
      <c r="E131" s="43">
        <v>4</v>
      </c>
      <c r="F131" s="48"/>
      <c r="G131" s="38">
        <f t="shared" si="11"/>
        <v>0</v>
      </c>
      <c r="I131" s="121"/>
    </row>
    <row r="132" spans="1:11" s="24" customFormat="1" ht="51.75" customHeight="1" x14ac:dyDescent="0.25">
      <c r="A132" s="51" t="s">
        <v>190</v>
      </c>
      <c r="B132" s="127" t="s">
        <v>152</v>
      </c>
      <c r="C132" s="128"/>
      <c r="D132" s="18" t="s">
        <v>13</v>
      </c>
      <c r="E132" s="43">
        <v>21</v>
      </c>
      <c r="F132" s="48"/>
      <c r="G132" s="38">
        <f t="shared" si="11"/>
        <v>0</v>
      </c>
      <c r="I132" s="121"/>
    </row>
    <row r="133" spans="1:11" s="24" customFormat="1" ht="51.75" customHeight="1" x14ac:dyDescent="0.25">
      <c r="A133" s="51" t="s">
        <v>698</v>
      </c>
      <c r="B133" s="127" t="s">
        <v>153</v>
      </c>
      <c r="C133" s="128"/>
      <c r="D133" s="18" t="s">
        <v>13</v>
      </c>
      <c r="E133" s="43">
        <v>9</v>
      </c>
      <c r="F133" s="48"/>
      <c r="G133" s="38">
        <f t="shared" si="11"/>
        <v>0</v>
      </c>
    </row>
    <row r="134" spans="1:11" s="24" customFormat="1" ht="24" customHeight="1" x14ac:dyDescent="0.25">
      <c r="A134" s="51" t="s">
        <v>699</v>
      </c>
      <c r="B134" s="138" t="s">
        <v>154</v>
      </c>
      <c r="C134" s="138"/>
      <c r="D134" s="18" t="s">
        <v>14</v>
      </c>
      <c r="E134" s="43">
        <v>70.400000000000006</v>
      </c>
      <c r="F134" s="48"/>
      <c r="G134" s="38">
        <f t="shared" si="11"/>
        <v>0</v>
      </c>
    </row>
    <row r="135" spans="1:11" x14ac:dyDescent="0.25">
      <c r="A135" s="64"/>
      <c r="B135" s="154" t="s">
        <v>191</v>
      </c>
      <c r="C135" s="155"/>
      <c r="D135" s="65"/>
      <c r="E135" s="66"/>
      <c r="F135" s="67"/>
      <c r="G135" s="68">
        <f>G12+G27+G84+G89+G95+G103+G105+G128</f>
        <v>0</v>
      </c>
      <c r="J135" s="122"/>
      <c r="K135" s="122"/>
    </row>
    <row r="136" spans="1:11" x14ac:dyDescent="0.25">
      <c r="A136" s="69"/>
      <c r="B136" s="144" t="s">
        <v>192</v>
      </c>
      <c r="C136" s="144"/>
      <c r="D136" s="70"/>
      <c r="E136" s="71"/>
      <c r="F136" s="72"/>
      <c r="G136" s="73">
        <f>G137-G135</f>
        <v>0</v>
      </c>
      <c r="H136" s="56"/>
      <c r="J136" s="122"/>
      <c r="K136" s="122"/>
    </row>
    <row r="137" spans="1:11" x14ac:dyDescent="0.25">
      <c r="A137" s="74"/>
      <c r="B137" s="145" t="s">
        <v>700</v>
      </c>
      <c r="C137" s="146"/>
      <c r="D137" s="75"/>
      <c r="E137" s="76"/>
      <c r="F137" s="77"/>
      <c r="G137" s="78">
        <f>G135*1.23</f>
        <v>0</v>
      </c>
      <c r="H137" s="56"/>
      <c r="I137" s="122"/>
      <c r="J137" s="56"/>
      <c r="K137" s="56"/>
    </row>
    <row r="138" spans="1:11" x14ac:dyDescent="0.25">
      <c r="A138" s="60"/>
      <c r="B138" s="61"/>
      <c r="C138" s="61"/>
      <c r="D138" s="60"/>
      <c r="E138" s="62"/>
      <c r="F138" s="63"/>
      <c r="I138" s="122"/>
      <c r="J138" s="56"/>
    </row>
    <row r="139" spans="1:11" x14ac:dyDescent="0.25">
      <c r="A139" s="60"/>
      <c r="B139" s="61"/>
      <c r="C139" s="61"/>
      <c r="D139" s="60"/>
      <c r="E139" s="62"/>
      <c r="F139" s="63"/>
      <c r="J139" s="56"/>
    </row>
    <row r="140" spans="1:11" x14ac:dyDescent="0.25">
      <c r="A140" s="60"/>
      <c r="B140" s="61"/>
      <c r="C140" s="61"/>
      <c r="D140" s="60"/>
      <c r="E140" s="62"/>
      <c r="F140" s="63"/>
      <c r="J140" s="56"/>
    </row>
    <row r="141" spans="1:11" x14ac:dyDescent="0.25">
      <c r="A141" s="60"/>
      <c r="B141" s="61"/>
      <c r="C141" s="61"/>
      <c r="D141" s="60"/>
      <c r="E141" s="62"/>
      <c r="F141" s="63"/>
    </row>
    <row r="142" spans="1:11" x14ac:dyDescent="0.25">
      <c r="A142" s="60"/>
      <c r="B142" s="61"/>
      <c r="C142" s="61"/>
      <c r="D142" s="60"/>
      <c r="E142" s="62"/>
      <c r="F142" s="63"/>
    </row>
    <row r="143" spans="1:11" x14ac:dyDescent="0.25">
      <c r="A143" s="60"/>
      <c r="B143" s="61"/>
      <c r="C143" s="61"/>
      <c r="D143" s="60"/>
      <c r="E143" s="62"/>
      <c r="F143" s="63"/>
    </row>
    <row r="144" spans="1:11" x14ac:dyDescent="0.25">
      <c r="A144" s="60"/>
      <c r="B144" s="61"/>
      <c r="C144" s="61"/>
      <c r="D144" s="60"/>
      <c r="E144" s="62"/>
      <c r="F144" s="63"/>
    </row>
    <row r="145" spans="1:6" x14ac:dyDescent="0.25">
      <c r="A145" s="60"/>
      <c r="B145" s="61"/>
      <c r="C145" s="61"/>
      <c r="D145" s="60"/>
      <c r="E145" s="62"/>
      <c r="F145" s="63"/>
    </row>
    <row r="146" spans="1:6" x14ac:dyDescent="0.25">
      <c r="A146" s="60"/>
      <c r="B146" s="61"/>
      <c r="C146" s="61"/>
      <c r="D146" s="60"/>
      <c r="E146" s="62"/>
      <c r="F146" s="63"/>
    </row>
    <row r="147" spans="1:6" x14ac:dyDescent="0.25">
      <c r="A147" s="60"/>
      <c r="B147" s="61"/>
      <c r="C147" s="61"/>
      <c r="D147" s="60"/>
      <c r="E147" s="62"/>
      <c r="F147" s="63"/>
    </row>
    <row r="148" spans="1:6" x14ac:dyDescent="0.25">
      <c r="A148" s="60"/>
      <c r="B148" s="61"/>
      <c r="C148" s="61"/>
      <c r="D148" s="60"/>
      <c r="E148" s="62"/>
      <c r="F148" s="63"/>
    </row>
    <row r="149" spans="1:6" x14ac:dyDescent="0.25">
      <c r="A149" s="60"/>
      <c r="B149" s="61"/>
      <c r="C149" s="61"/>
      <c r="D149" s="60"/>
      <c r="E149" s="62"/>
      <c r="F149" s="63"/>
    </row>
    <row r="150" spans="1:6" x14ac:dyDescent="0.25">
      <c r="A150" s="60"/>
      <c r="B150" s="61"/>
      <c r="C150" s="61"/>
      <c r="D150" s="60"/>
      <c r="E150" s="62"/>
      <c r="F150" s="63"/>
    </row>
    <row r="151" spans="1:6" x14ac:dyDescent="0.25">
      <c r="A151" s="60"/>
      <c r="B151" s="61"/>
      <c r="C151" s="61"/>
      <c r="D151" s="60"/>
      <c r="E151" s="62"/>
      <c r="F151" s="63"/>
    </row>
    <row r="152" spans="1:6" x14ac:dyDescent="0.25">
      <c r="A152" s="60"/>
      <c r="B152" s="61"/>
      <c r="C152" s="61"/>
      <c r="D152" s="60"/>
      <c r="E152" s="62"/>
      <c r="F152" s="63"/>
    </row>
    <row r="153" spans="1:6" x14ac:dyDescent="0.25">
      <c r="A153" s="60"/>
      <c r="B153" s="61"/>
      <c r="C153" s="61"/>
      <c r="D153" s="60"/>
      <c r="E153" s="62"/>
      <c r="F153" s="63"/>
    </row>
    <row r="154" spans="1:6" x14ac:dyDescent="0.25">
      <c r="A154" s="60"/>
      <c r="B154" s="61"/>
      <c r="C154" s="61"/>
      <c r="D154" s="60"/>
      <c r="E154" s="62"/>
      <c r="F154" s="63"/>
    </row>
    <row r="155" spans="1:6" x14ac:dyDescent="0.25">
      <c r="A155" s="60"/>
      <c r="B155" s="61"/>
      <c r="C155" s="61"/>
      <c r="D155" s="60"/>
      <c r="E155" s="62"/>
      <c r="F155" s="63"/>
    </row>
    <row r="156" spans="1:6" x14ac:dyDescent="0.25">
      <c r="A156" s="60"/>
      <c r="B156" s="61"/>
      <c r="C156" s="61"/>
      <c r="D156" s="60"/>
      <c r="E156" s="62"/>
      <c r="F156" s="63"/>
    </row>
    <row r="157" spans="1:6" x14ac:dyDescent="0.25">
      <c r="A157" s="60"/>
      <c r="B157" s="61"/>
      <c r="C157" s="61"/>
      <c r="D157" s="60"/>
      <c r="E157" s="62"/>
      <c r="F157" s="63"/>
    </row>
    <row r="158" spans="1:6" x14ac:dyDescent="0.25">
      <c r="A158" s="60"/>
      <c r="B158" s="61"/>
      <c r="C158" s="61"/>
      <c r="D158" s="60"/>
      <c r="E158" s="62"/>
      <c r="F158" s="63"/>
    </row>
    <row r="159" spans="1:6" x14ac:dyDescent="0.25">
      <c r="A159" s="60"/>
      <c r="B159" s="61"/>
      <c r="C159" s="61"/>
      <c r="D159" s="60"/>
      <c r="E159" s="62"/>
      <c r="F159" s="63"/>
    </row>
    <row r="160" spans="1:6" x14ac:dyDescent="0.25">
      <c r="A160" s="60"/>
      <c r="B160" s="61"/>
      <c r="C160" s="61"/>
      <c r="D160" s="60"/>
      <c r="E160" s="62"/>
      <c r="F160" s="63"/>
    </row>
    <row r="161" spans="1:6" x14ac:dyDescent="0.25">
      <c r="A161" s="60"/>
      <c r="B161" s="61"/>
      <c r="C161" s="61"/>
      <c r="D161" s="60"/>
      <c r="E161" s="62"/>
      <c r="F161" s="63"/>
    </row>
    <row r="162" spans="1:6" x14ac:dyDescent="0.25">
      <c r="A162" s="60"/>
      <c r="B162" s="61"/>
      <c r="C162" s="61"/>
      <c r="D162" s="60"/>
      <c r="E162" s="62"/>
      <c r="F162" s="63"/>
    </row>
    <row r="163" spans="1:6" x14ac:dyDescent="0.25">
      <c r="A163" s="60"/>
      <c r="B163" s="61"/>
      <c r="C163" s="61"/>
      <c r="D163" s="60"/>
      <c r="E163" s="62"/>
      <c r="F163" s="63"/>
    </row>
    <row r="164" spans="1:6" x14ac:dyDescent="0.25">
      <c r="A164" s="60"/>
      <c r="B164" s="61"/>
      <c r="C164" s="61"/>
      <c r="D164" s="60"/>
      <c r="E164" s="62"/>
      <c r="F164" s="63"/>
    </row>
    <row r="165" spans="1:6" x14ac:dyDescent="0.25">
      <c r="A165" s="60"/>
      <c r="B165" s="61"/>
      <c r="C165" s="61"/>
      <c r="D165" s="60"/>
      <c r="E165" s="62"/>
      <c r="F165" s="63"/>
    </row>
    <row r="166" spans="1:6" x14ac:dyDescent="0.25">
      <c r="A166" s="60"/>
      <c r="B166" s="61"/>
      <c r="C166" s="61"/>
      <c r="D166" s="60"/>
      <c r="E166" s="62"/>
      <c r="F166" s="63"/>
    </row>
    <row r="167" spans="1:6" x14ac:dyDescent="0.25">
      <c r="A167" s="60"/>
      <c r="B167" s="61"/>
      <c r="C167" s="61"/>
      <c r="D167" s="60"/>
      <c r="E167" s="62"/>
      <c r="F167" s="63"/>
    </row>
    <row r="168" spans="1:6" x14ac:dyDescent="0.25">
      <c r="A168" s="60"/>
      <c r="B168" s="61"/>
      <c r="C168" s="61"/>
      <c r="D168" s="60"/>
      <c r="E168" s="62"/>
      <c r="F168" s="63"/>
    </row>
    <row r="169" spans="1:6" x14ac:dyDescent="0.25">
      <c r="A169" s="60"/>
      <c r="B169" s="61"/>
      <c r="C169" s="61"/>
      <c r="D169" s="60"/>
      <c r="E169" s="62"/>
      <c r="F169" s="63"/>
    </row>
    <row r="170" spans="1:6" x14ac:dyDescent="0.25">
      <c r="A170" s="60"/>
      <c r="B170" s="61"/>
      <c r="C170" s="61"/>
      <c r="D170" s="60"/>
      <c r="E170" s="62"/>
      <c r="F170" s="63"/>
    </row>
    <row r="171" spans="1:6" x14ac:dyDescent="0.25">
      <c r="A171" s="60"/>
      <c r="B171" s="61"/>
      <c r="C171" s="61"/>
      <c r="D171" s="60"/>
      <c r="E171" s="62"/>
      <c r="F171" s="63"/>
    </row>
    <row r="172" spans="1:6" x14ac:dyDescent="0.25">
      <c r="A172" s="60"/>
      <c r="B172" s="61"/>
      <c r="C172" s="61"/>
      <c r="D172" s="60"/>
      <c r="E172" s="62"/>
      <c r="F172" s="63"/>
    </row>
    <row r="173" spans="1:6" x14ac:dyDescent="0.25">
      <c r="A173" s="60"/>
      <c r="B173" s="61"/>
      <c r="C173" s="61"/>
      <c r="D173" s="60"/>
      <c r="E173" s="62"/>
      <c r="F173" s="63"/>
    </row>
    <row r="174" spans="1:6" x14ac:dyDescent="0.25">
      <c r="A174" s="60"/>
      <c r="B174" s="61"/>
      <c r="C174" s="61"/>
      <c r="D174" s="60"/>
      <c r="E174" s="62"/>
      <c r="F174" s="63"/>
    </row>
    <row r="175" spans="1:6" x14ac:dyDescent="0.25">
      <c r="A175" s="60"/>
      <c r="B175" s="61"/>
      <c r="C175" s="61"/>
      <c r="D175" s="60"/>
      <c r="E175" s="62"/>
      <c r="F175" s="63"/>
    </row>
    <row r="176" spans="1:6" x14ac:dyDescent="0.25">
      <c r="A176" s="60"/>
      <c r="B176" s="61"/>
      <c r="C176" s="61"/>
      <c r="D176" s="60"/>
      <c r="E176" s="62"/>
      <c r="F176" s="63"/>
    </row>
    <row r="177" spans="1:6" x14ac:dyDescent="0.25">
      <c r="A177" s="60"/>
      <c r="B177" s="61"/>
      <c r="C177" s="61"/>
      <c r="D177" s="60"/>
      <c r="E177" s="62"/>
      <c r="F177" s="63"/>
    </row>
    <row r="178" spans="1:6" x14ac:dyDescent="0.25">
      <c r="A178" s="60"/>
      <c r="B178" s="61"/>
      <c r="C178" s="61"/>
      <c r="D178" s="60"/>
      <c r="E178" s="62"/>
      <c r="F178" s="63"/>
    </row>
    <row r="179" spans="1:6" x14ac:dyDescent="0.25">
      <c r="A179" s="60"/>
      <c r="B179" s="61"/>
      <c r="C179" s="61"/>
      <c r="D179" s="60"/>
      <c r="E179" s="62"/>
      <c r="F179" s="63"/>
    </row>
    <row r="180" spans="1:6" x14ac:dyDescent="0.25">
      <c r="A180" s="60"/>
      <c r="B180" s="61"/>
      <c r="C180" s="61"/>
      <c r="D180" s="60"/>
      <c r="E180" s="62"/>
      <c r="F180" s="63"/>
    </row>
    <row r="181" spans="1:6" x14ac:dyDescent="0.25">
      <c r="A181" s="60"/>
      <c r="B181" s="61"/>
      <c r="C181" s="61"/>
      <c r="D181" s="60"/>
      <c r="E181" s="62"/>
      <c r="F181" s="63"/>
    </row>
    <row r="182" spans="1:6" x14ac:dyDescent="0.25">
      <c r="A182" s="60"/>
      <c r="B182" s="61"/>
      <c r="C182" s="61"/>
      <c r="D182" s="60"/>
      <c r="E182" s="62"/>
      <c r="F182" s="63"/>
    </row>
    <row r="183" spans="1:6" x14ac:dyDescent="0.25">
      <c r="A183" s="60"/>
      <c r="B183" s="61"/>
      <c r="C183" s="61"/>
      <c r="D183" s="60"/>
      <c r="E183" s="62"/>
      <c r="F183" s="63"/>
    </row>
    <row r="184" spans="1:6" x14ac:dyDescent="0.25">
      <c r="A184" s="60"/>
      <c r="B184" s="61"/>
      <c r="C184" s="61"/>
      <c r="D184" s="60"/>
      <c r="E184" s="62"/>
      <c r="F184" s="63"/>
    </row>
    <row r="185" spans="1:6" x14ac:dyDescent="0.25">
      <c r="A185" s="60"/>
      <c r="B185" s="61"/>
      <c r="C185" s="61"/>
      <c r="D185" s="60"/>
      <c r="E185" s="62"/>
      <c r="F185" s="63"/>
    </row>
    <row r="186" spans="1:6" x14ac:dyDescent="0.25">
      <c r="A186" s="60"/>
      <c r="B186" s="61"/>
      <c r="C186" s="61"/>
      <c r="D186" s="60"/>
      <c r="E186" s="62"/>
      <c r="F186" s="63"/>
    </row>
    <row r="187" spans="1:6" x14ac:dyDescent="0.25">
      <c r="A187" s="60"/>
      <c r="B187" s="61"/>
      <c r="C187" s="61"/>
      <c r="D187" s="60"/>
      <c r="E187" s="62"/>
      <c r="F187" s="63"/>
    </row>
    <row r="188" spans="1:6" x14ac:dyDescent="0.25">
      <c r="A188" s="60"/>
      <c r="B188" s="61"/>
      <c r="C188" s="61"/>
      <c r="D188" s="60"/>
      <c r="E188" s="62"/>
      <c r="F188" s="63"/>
    </row>
    <row r="189" spans="1:6" x14ac:dyDescent="0.25">
      <c r="A189" s="60"/>
      <c r="B189" s="61"/>
      <c r="C189" s="61"/>
      <c r="D189" s="60"/>
      <c r="E189" s="62"/>
      <c r="F189" s="63"/>
    </row>
    <row r="190" spans="1:6" x14ac:dyDescent="0.25">
      <c r="A190" s="60"/>
      <c r="B190" s="61"/>
      <c r="C190" s="61"/>
      <c r="D190" s="60"/>
      <c r="E190" s="62"/>
      <c r="F190" s="63"/>
    </row>
    <row r="191" spans="1:6" x14ac:dyDescent="0.25">
      <c r="A191" s="60"/>
      <c r="B191" s="61"/>
      <c r="C191" s="61"/>
      <c r="D191" s="60"/>
      <c r="E191" s="62"/>
      <c r="F191" s="63"/>
    </row>
    <row r="192" spans="1:6" x14ac:dyDescent="0.25">
      <c r="A192" s="60"/>
      <c r="B192" s="61"/>
      <c r="C192" s="61"/>
      <c r="D192" s="60"/>
      <c r="E192" s="62"/>
      <c r="F192" s="63"/>
    </row>
    <row r="193" spans="1:6" x14ac:dyDescent="0.25">
      <c r="A193" s="60"/>
      <c r="B193" s="61"/>
      <c r="C193" s="61"/>
      <c r="D193" s="60"/>
      <c r="E193" s="62"/>
      <c r="F193" s="63"/>
    </row>
    <row r="194" spans="1:6" x14ac:dyDescent="0.25">
      <c r="A194" s="60"/>
      <c r="B194" s="61"/>
      <c r="C194" s="61"/>
      <c r="D194" s="60"/>
      <c r="E194" s="62"/>
      <c r="F194" s="63"/>
    </row>
    <row r="195" spans="1:6" x14ac:dyDescent="0.25">
      <c r="A195" s="60"/>
      <c r="B195" s="61"/>
      <c r="C195" s="61"/>
      <c r="D195" s="60"/>
      <c r="E195" s="62"/>
      <c r="F195" s="63"/>
    </row>
    <row r="196" spans="1:6" x14ac:dyDescent="0.25">
      <c r="A196" s="60"/>
      <c r="B196" s="61"/>
      <c r="C196" s="61"/>
      <c r="D196" s="60"/>
      <c r="E196" s="62"/>
      <c r="F196" s="63"/>
    </row>
    <row r="197" spans="1:6" x14ac:dyDescent="0.25">
      <c r="A197" s="60"/>
      <c r="B197" s="61"/>
      <c r="C197" s="61"/>
      <c r="D197" s="60"/>
      <c r="E197" s="62"/>
      <c r="F197" s="63"/>
    </row>
    <row r="198" spans="1:6" x14ac:dyDescent="0.25">
      <c r="A198" s="60"/>
      <c r="B198" s="61"/>
      <c r="C198" s="61"/>
      <c r="D198" s="60"/>
      <c r="E198" s="62"/>
      <c r="F198" s="63"/>
    </row>
    <row r="199" spans="1:6" x14ac:dyDescent="0.25">
      <c r="A199" s="60"/>
      <c r="B199" s="61"/>
      <c r="C199" s="61"/>
      <c r="D199" s="60"/>
      <c r="E199" s="62"/>
      <c r="F199" s="63"/>
    </row>
    <row r="200" spans="1:6" x14ac:dyDescent="0.25">
      <c r="A200" s="60"/>
      <c r="B200" s="61"/>
      <c r="C200" s="61"/>
      <c r="D200" s="60"/>
      <c r="E200" s="62"/>
      <c r="F200" s="63"/>
    </row>
    <row r="201" spans="1:6" x14ac:dyDescent="0.25">
      <c r="A201" s="60"/>
      <c r="B201" s="61"/>
      <c r="C201" s="61"/>
      <c r="D201" s="60"/>
      <c r="E201" s="62"/>
      <c r="F201" s="63"/>
    </row>
    <row r="202" spans="1:6" x14ac:dyDescent="0.25">
      <c r="A202" s="60"/>
      <c r="B202" s="61"/>
      <c r="C202" s="61"/>
      <c r="D202" s="60"/>
      <c r="E202" s="62"/>
      <c r="F202" s="63"/>
    </row>
    <row r="203" spans="1:6" x14ac:dyDescent="0.25">
      <c r="A203" s="60"/>
      <c r="B203" s="61"/>
      <c r="C203" s="61"/>
      <c r="D203" s="60"/>
      <c r="E203" s="62"/>
      <c r="F203" s="63"/>
    </row>
    <row r="204" spans="1:6" x14ac:dyDescent="0.25">
      <c r="A204" s="60"/>
      <c r="B204" s="61"/>
      <c r="C204" s="61"/>
      <c r="D204" s="60"/>
      <c r="E204" s="62"/>
      <c r="F204" s="63"/>
    </row>
    <row r="205" spans="1:6" x14ac:dyDescent="0.25">
      <c r="A205" s="60"/>
      <c r="B205" s="61"/>
      <c r="C205" s="61"/>
      <c r="D205" s="60"/>
      <c r="E205" s="62"/>
      <c r="F205" s="63"/>
    </row>
    <row r="206" spans="1:6" x14ac:dyDescent="0.25">
      <c r="A206" s="60"/>
      <c r="B206" s="61"/>
      <c r="C206" s="61"/>
      <c r="D206" s="60"/>
      <c r="E206" s="62"/>
      <c r="F206" s="63"/>
    </row>
    <row r="207" spans="1:6" x14ac:dyDescent="0.25">
      <c r="A207" s="60"/>
      <c r="B207" s="61"/>
      <c r="C207" s="61"/>
      <c r="D207" s="60"/>
      <c r="E207" s="62"/>
      <c r="F207" s="63"/>
    </row>
    <row r="208" spans="1:6" x14ac:dyDescent="0.25">
      <c r="A208" s="60"/>
      <c r="B208" s="61"/>
      <c r="C208" s="61"/>
      <c r="D208" s="60"/>
      <c r="E208" s="62"/>
      <c r="F208" s="63"/>
    </row>
    <row r="209" spans="1:6" x14ac:dyDescent="0.25">
      <c r="A209" s="60"/>
      <c r="B209" s="61"/>
      <c r="C209" s="61"/>
      <c r="D209" s="60"/>
      <c r="E209" s="62"/>
      <c r="F209" s="63"/>
    </row>
    <row r="210" spans="1:6" x14ac:dyDescent="0.25">
      <c r="A210" s="60"/>
      <c r="B210" s="61"/>
      <c r="C210" s="61"/>
      <c r="D210" s="60"/>
      <c r="E210" s="62"/>
      <c r="F210" s="63"/>
    </row>
    <row r="211" spans="1:6" x14ac:dyDescent="0.25">
      <c r="A211" s="60"/>
      <c r="B211" s="61"/>
      <c r="C211" s="61"/>
      <c r="D211" s="60"/>
      <c r="E211" s="62"/>
      <c r="F211" s="63"/>
    </row>
    <row r="212" spans="1:6" x14ac:dyDescent="0.25">
      <c r="A212" s="60"/>
      <c r="B212" s="61"/>
      <c r="C212" s="61"/>
      <c r="D212" s="60"/>
      <c r="E212" s="62"/>
      <c r="F212" s="63"/>
    </row>
    <row r="213" spans="1:6" x14ac:dyDescent="0.25">
      <c r="A213" s="60"/>
      <c r="B213" s="61"/>
      <c r="C213" s="61"/>
      <c r="D213" s="60"/>
      <c r="E213" s="62"/>
      <c r="F213" s="63"/>
    </row>
    <row r="214" spans="1:6" x14ac:dyDescent="0.25">
      <c r="A214" s="60"/>
      <c r="B214" s="61"/>
      <c r="C214" s="61"/>
      <c r="D214" s="60"/>
      <c r="E214" s="62"/>
      <c r="F214" s="63"/>
    </row>
    <row r="215" spans="1:6" x14ac:dyDescent="0.25">
      <c r="A215" s="60"/>
      <c r="B215" s="61"/>
      <c r="C215" s="61"/>
      <c r="D215" s="60"/>
      <c r="E215" s="62"/>
      <c r="F215" s="63"/>
    </row>
    <row r="216" spans="1:6" x14ac:dyDescent="0.25">
      <c r="A216" s="60"/>
      <c r="B216" s="61"/>
      <c r="C216" s="61"/>
      <c r="D216" s="60"/>
      <c r="E216" s="62"/>
      <c r="F216" s="63"/>
    </row>
    <row r="217" spans="1:6" x14ac:dyDescent="0.25">
      <c r="A217" s="60"/>
      <c r="B217" s="61"/>
      <c r="C217" s="61"/>
      <c r="D217" s="60"/>
      <c r="E217" s="62"/>
      <c r="F217" s="63"/>
    </row>
    <row r="218" spans="1:6" x14ac:dyDescent="0.25">
      <c r="A218" s="60"/>
      <c r="B218" s="61"/>
      <c r="C218" s="61"/>
      <c r="D218" s="60"/>
      <c r="E218" s="62"/>
      <c r="F218" s="63"/>
    </row>
    <row r="219" spans="1:6" x14ac:dyDescent="0.25">
      <c r="A219" s="60"/>
      <c r="B219" s="61"/>
      <c r="C219" s="61"/>
      <c r="D219" s="60"/>
      <c r="E219" s="62"/>
      <c r="F219" s="63"/>
    </row>
    <row r="220" spans="1:6" x14ac:dyDescent="0.25">
      <c r="A220" s="60"/>
      <c r="B220" s="61"/>
      <c r="C220" s="61"/>
      <c r="D220" s="60"/>
      <c r="E220" s="62"/>
      <c r="F220" s="63"/>
    </row>
    <row r="221" spans="1:6" x14ac:dyDescent="0.25">
      <c r="A221" s="60"/>
      <c r="B221" s="61"/>
      <c r="C221" s="61"/>
      <c r="D221" s="60"/>
      <c r="E221" s="62"/>
      <c r="F221" s="63"/>
    </row>
    <row r="222" spans="1:6" x14ac:dyDescent="0.25">
      <c r="A222" s="60"/>
      <c r="B222" s="61"/>
      <c r="C222" s="61"/>
      <c r="D222" s="60"/>
      <c r="E222" s="62"/>
      <c r="F222" s="63"/>
    </row>
    <row r="223" spans="1:6" x14ac:dyDescent="0.25">
      <c r="A223" s="60"/>
      <c r="B223" s="61"/>
      <c r="C223" s="61"/>
      <c r="D223" s="60"/>
      <c r="E223" s="62"/>
      <c r="F223" s="63"/>
    </row>
    <row r="224" spans="1:6" x14ac:dyDescent="0.25">
      <c r="A224" s="60"/>
      <c r="B224" s="61"/>
      <c r="C224" s="61"/>
      <c r="D224" s="60"/>
      <c r="E224" s="62"/>
      <c r="F224" s="63"/>
    </row>
    <row r="225" spans="1:6" x14ac:dyDescent="0.25">
      <c r="A225" s="60"/>
      <c r="B225" s="61"/>
      <c r="C225" s="61"/>
      <c r="D225" s="60"/>
      <c r="E225" s="62"/>
      <c r="F225" s="63"/>
    </row>
    <row r="226" spans="1:6" x14ac:dyDescent="0.25">
      <c r="A226" s="60"/>
      <c r="B226" s="61"/>
      <c r="C226" s="61"/>
      <c r="D226" s="60"/>
      <c r="E226" s="62"/>
      <c r="F226" s="63"/>
    </row>
    <row r="227" spans="1:6" x14ac:dyDescent="0.25">
      <c r="A227" s="60"/>
      <c r="B227" s="61"/>
      <c r="C227" s="61"/>
      <c r="D227" s="60"/>
      <c r="E227" s="62"/>
      <c r="F227" s="63"/>
    </row>
    <row r="228" spans="1:6" x14ac:dyDescent="0.25">
      <c r="A228" s="60"/>
      <c r="B228" s="61"/>
      <c r="C228" s="61"/>
      <c r="D228" s="60"/>
      <c r="E228" s="62"/>
      <c r="F228" s="63"/>
    </row>
    <row r="229" spans="1:6" x14ac:dyDescent="0.25">
      <c r="A229" s="60"/>
      <c r="B229" s="61"/>
      <c r="C229" s="61"/>
      <c r="D229" s="60"/>
      <c r="E229" s="62"/>
      <c r="F229" s="63"/>
    </row>
    <row r="230" spans="1:6" x14ac:dyDescent="0.25">
      <c r="A230" s="60"/>
      <c r="B230" s="61"/>
      <c r="C230" s="61"/>
      <c r="D230" s="60"/>
      <c r="E230" s="62"/>
      <c r="F230" s="63"/>
    </row>
    <row r="231" spans="1:6" x14ac:dyDescent="0.25">
      <c r="A231" s="60"/>
      <c r="B231" s="61"/>
      <c r="C231" s="61"/>
      <c r="D231" s="60"/>
      <c r="E231" s="62"/>
      <c r="F231" s="63"/>
    </row>
    <row r="232" spans="1:6" x14ac:dyDescent="0.25">
      <c r="A232" s="60"/>
      <c r="B232" s="61"/>
      <c r="C232" s="61"/>
      <c r="D232" s="60"/>
      <c r="E232" s="62"/>
      <c r="F232" s="63"/>
    </row>
    <row r="233" spans="1:6" x14ac:dyDescent="0.25">
      <c r="A233" s="60"/>
      <c r="B233" s="61"/>
      <c r="C233" s="61"/>
      <c r="D233" s="60"/>
      <c r="E233" s="62"/>
      <c r="F233" s="63"/>
    </row>
    <row r="234" spans="1:6" x14ac:dyDescent="0.25">
      <c r="A234" s="60"/>
      <c r="B234" s="61"/>
      <c r="C234" s="61"/>
      <c r="D234" s="60"/>
      <c r="E234" s="62"/>
      <c r="F234" s="63"/>
    </row>
    <row r="235" spans="1:6" x14ac:dyDescent="0.25">
      <c r="A235" s="60"/>
      <c r="B235" s="61"/>
      <c r="C235" s="61"/>
      <c r="D235" s="60"/>
      <c r="E235" s="62"/>
      <c r="F235" s="63"/>
    </row>
    <row r="236" spans="1:6" x14ac:dyDescent="0.25">
      <c r="A236" s="60"/>
      <c r="B236" s="61"/>
      <c r="C236" s="61"/>
      <c r="D236" s="60"/>
      <c r="E236" s="62"/>
      <c r="F236" s="63"/>
    </row>
    <row r="237" spans="1:6" x14ac:dyDescent="0.25">
      <c r="A237" s="60"/>
      <c r="B237" s="61"/>
      <c r="C237" s="61"/>
      <c r="D237" s="60"/>
      <c r="E237" s="62"/>
      <c r="F237" s="63"/>
    </row>
    <row r="238" spans="1:6" x14ac:dyDescent="0.25">
      <c r="A238" s="60"/>
      <c r="B238" s="61"/>
      <c r="C238" s="61"/>
      <c r="D238" s="60"/>
      <c r="E238" s="62"/>
      <c r="F238" s="63"/>
    </row>
    <row r="239" spans="1:6" x14ac:dyDescent="0.25">
      <c r="A239" s="60"/>
      <c r="B239" s="61"/>
      <c r="C239" s="61"/>
      <c r="D239" s="60"/>
      <c r="E239" s="62"/>
      <c r="F239" s="63"/>
    </row>
    <row r="240" spans="1:6" x14ac:dyDescent="0.25">
      <c r="A240" s="60"/>
      <c r="B240" s="61"/>
      <c r="C240" s="61"/>
      <c r="D240" s="60"/>
      <c r="E240" s="62"/>
      <c r="F240" s="63"/>
    </row>
    <row r="241" spans="1:6" x14ac:dyDescent="0.25">
      <c r="A241" s="60"/>
      <c r="B241" s="61"/>
      <c r="C241" s="61"/>
      <c r="D241" s="60"/>
      <c r="E241" s="62"/>
      <c r="F241" s="63"/>
    </row>
    <row r="242" spans="1:6" x14ac:dyDescent="0.25">
      <c r="A242" s="60"/>
      <c r="B242" s="61"/>
      <c r="C242" s="61"/>
      <c r="D242" s="60"/>
      <c r="E242" s="62"/>
      <c r="F242" s="63"/>
    </row>
    <row r="243" spans="1:6" x14ac:dyDescent="0.25">
      <c r="A243" s="60"/>
      <c r="B243" s="61"/>
      <c r="C243" s="61"/>
      <c r="D243" s="60"/>
      <c r="E243" s="62"/>
      <c r="F243" s="63"/>
    </row>
    <row r="244" spans="1:6" x14ac:dyDescent="0.25">
      <c r="A244" s="60"/>
      <c r="B244" s="61"/>
      <c r="C244" s="61"/>
      <c r="D244" s="60"/>
      <c r="E244" s="62"/>
      <c r="F244" s="63"/>
    </row>
    <row r="245" spans="1:6" x14ac:dyDescent="0.25">
      <c r="A245" s="60"/>
      <c r="B245" s="61"/>
      <c r="C245" s="61"/>
      <c r="D245" s="60"/>
      <c r="E245" s="62"/>
      <c r="F245" s="63"/>
    </row>
    <row r="246" spans="1:6" x14ac:dyDescent="0.25">
      <c r="A246" s="60"/>
      <c r="B246" s="61"/>
      <c r="C246" s="61"/>
      <c r="D246" s="60"/>
      <c r="E246" s="62"/>
      <c r="F246" s="63"/>
    </row>
    <row r="247" spans="1:6" x14ac:dyDescent="0.25">
      <c r="A247" s="60"/>
      <c r="B247" s="61"/>
      <c r="C247" s="61"/>
      <c r="D247" s="60"/>
      <c r="E247" s="62"/>
      <c r="F247" s="63"/>
    </row>
    <row r="248" spans="1:6" x14ac:dyDescent="0.25">
      <c r="A248" s="60"/>
      <c r="B248" s="61"/>
      <c r="C248" s="61"/>
      <c r="D248" s="60"/>
      <c r="E248" s="62"/>
      <c r="F248" s="63"/>
    </row>
    <row r="249" spans="1:6" x14ac:dyDescent="0.25">
      <c r="A249" s="60"/>
      <c r="B249" s="61"/>
      <c r="C249" s="61"/>
      <c r="D249" s="60"/>
      <c r="E249" s="62"/>
      <c r="F249" s="63"/>
    </row>
    <row r="250" spans="1:6" x14ac:dyDescent="0.25">
      <c r="A250" s="60"/>
      <c r="B250" s="61"/>
      <c r="C250" s="61"/>
      <c r="D250" s="60"/>
      <c r="E250" s="62"/>
      <c r="F250" s="63"/>
    </row>
    <row r="251" spans="1:6" x14ac:dyDescent="0.25">
      <c r="A251" s="60"/>
      <c r="B251" s="61"/>
      <c r="C251" s="61"/>
      <c r="D251" s="60"/>
      <c r="E251" s="62"/>
      <c r="F251" s="63"/>
    </row>
    <row r="252" spans="1:6" x14ac:dyDescent="0.25">
      <c r="A252" s="60"/>
      <c r="B252" s="61"/>
      <c r="C252" s="61"/>
      <c r="D252" s="60"/>
      <c r="E252" s="62"/>
      <c r="F252" s="63"/>
    </row>
    <row r="253" spans="1:6" x14ac:dyDescent="0.25">
      <c r="A253" s="60"/>
      <c r="B253" s="61"/>
      <c r="C253" s="61"/>
      <c r="D253" s="60"/>
      <c r="E253" s="62"/>
      <c r="F253" s="63"/>
    </row>
    <row r="254" spans="1:6" x14ac:dyDescent="0.25">
      <c r="A254" s="60"/>
      <c r="B254" s="61"/>
      <c r="C254" s="61"/>
      <c r="D254" s="60"/>
      <c r="E254" s="62"/>
      <c r="F254" s="63"/>
    </row>
    <row r="255" spans="1:6" x14ac:dyDescent="0.25">
      <c r="A255" s="60"/>
      <c r="B255" s="61"/>
      <c r="C255" s="61"/>
      <c r="D255" s="60"/>
      <c r="E255" s="62"/>
      <c r="F255" s="63"/>
    </row>
    <row r="256" spans="1:6" x14ac:dyDescent="0.25">
      <c r="A256" s="60"/>
      <c r="B256" s="61"/>
      <c r="C256" s="61"/>
      <c r="D256" s="60"/>
      <c r="E256" s="62"/>
      <c r="F256" s="63"/>
    </row>
    <row r="257" spans="1:6" x14ac:dyDescent="0.25">
      <c r="A257" s="60"/>
      <c r="B257" s="61"/>
      <c r="C257" s="61"/>
      <c r="D257" s="60"/>
      <c r="E257" s="62"/>
      <c r="F257" s="63"/>
    </row>
    <row r="258" spans="1:6" x14ac:dyDescent="0.25">
      <c r="A258" s="60"/>
      <c r="B258" s="61"/>
      <c r="C258" s="61"/>
      <c r="D258" s="60"/>
      <c r="E258" s="62"/>
      <c r="F258" s="63"/>
    </row>
    <row r="259" spans="1:6" x14ac:dyDescent="0.25">
      <c r="A259" s="60"/>
      <c r="B259" s="61"/>
      <c r="C259" s="61"/>
      <c r="D259" s="60"/>
      <c r="E259" s="62"/>
      <c r="F259" s="63"/>
    </row>
    <row r="260" spans="1:6" x14ac:dyDescent="0.25">
      <c r="A260" s="60"/>
      <c r="B260" s="61"/>
      <c r="C260" s="61"/>
      <c r="D260" s="60"/>
      <c r="E260" s="62"/>
      <c r="F260" s="63"/>
    </row>
    <row r="261" spans="1:6" x14ac:dyDescent="0.25">
      <c r="A261" s="60"/>
      <c r="B261" s="61"/>
      <c r="C261" s="61"/>
      <c r="D261" s="60"/>
      <c r="E261" s="62"/>
      <c r="F261" s="63"/>
    </row>
    <row r="262" spans="1:6" x14ac:dyDescent="0.25">
      <c r="A262" s="60"/>
      <c r="B262" s="61"/>
      <c r="C262" s="61"/>
      <c r="D262" s="60"/>
      <c r="E262" s="62"/>
      <c r="F262" s="63"/>
    </row>
    <row r="263" spans="1:6" x14ac:dyDescent="0.25">
      <c r="A263" s="60"/>
      <c r="B263" s="61"/>
      <c r="C263" s="61"/>
      <c r="D263" s="60"/>
      <c r="E263" s="62"/>
      <c r="F263" s="63"/>
    </row>
    <row r="264" spans="1:6" x14ac:dyDescent="0.25">
      <c r="A264" s="60"/>
      <c r="B264" s="61"/>
      <c r="C264" s="61"/>
      <c r="D264" s="60"/>
      <c r="E264" s="62"/>
      <c r="F264" s="63"/>
    </row>
    <row r="265" spans="1:6" x14ac:dyDescent="0.25">
      <c r="A265" s="60"/>
      <c r="B265" s="61"/>
      <c r="C265" s="61"/>
      <c r="D265" s="60"/>
      <c r="E265" s="62"/>
      <c r="F265" s="63"/>
    </row>
    <row r="266" spans="1:6" x14ac:dyDescent="0.25">
      <c r="A266" s="60"/>
      <c r="B266" s="61"/>
      <c r="C266" s="61"/>
      <c r="D266" s="60"/>
      <c r="E266" s="62"/>
      <c r="F266" s="63"/>
    </row>
    <row r="267" spans="1:6" x14ac:dyDescent="0.25">
      <c r="A267" s="60"/>
      <c r="B267" s="61"/>
      <c r="C267" s="61"/>
      <c r="D267" s="60"/>
      <c r="E267" s="62"/>
      <c r="F267" s="63"/>
    </row>
    <row r="268" spans="1:6" x14ac:dyDescent="0.25">
      <c r="A268" s="60"/>
      <c r="B268" s="61"/>
      <c r="C268" s="61"/>
      <c r="D268" s="60"/>
      <c r="E268" s="62"/>
      <c r="F268" s="63"/>
    </row>
    <row r="269" spans="1:6" x14ac:dyDescent="0.25">
      <c r="A269" s="60"/>
      <c r="B269" s="61"/>
      <c r="C269" s="61"/>
      <c r="D269" s="60"/>
      <c r="E269" s="62"/>
      <c r="F269" s="63"/>
    </row>
    <row r="270" spans="1:6" x14ac:dyDescent="0.25">
      <c r="A270" s="60"/>
      <c r="B270" s="61"/>
      <c r="C270" s="61"/>
      <c r="D270" s="60"/>
      <c r="E270" s="62"/>
      <c r="F270" s="63"/>
    </row>
    <row r="271" spans="1:6" x14ac:dyDescent="0.25">
      <c r="A271" s="60"/>
      <c r="B271" s="61"/>
      <c r="C271" s="61"/>
      <c r="D271" s="60"/>
      <c r="E271" s="62"/>
      <c r="F271" s="63"/>
    </row>
    <row r="272" spans="1:6" x14ac:dyDescent="0.25">
      <c r="A272" s="60"/>
      <c r="B272" s="61"/>
      <c r="C272" s="61"/>
      <c r="D272" s="60"/>
      <c r="E272" s="62"/>
      <c r="F272" s="63"/>
    </row>
    <row r="273" spans="1:6" x14ac:dyDescent="0.25">
      <c r="A273" s="60"/>
      <c r="B273" s="61"/>
      <c r="C273" s="61"/>
      <c r="D273" s="60"/>
      <c r="E273" s="62"/>
      <c r="F273" s="63"/>
    </row>
    <row r="274" spans="1:6" x14ac:dyDescent="0.25">
      <c r="A274" s="60"/>
      <c r="B274" s="61"/>
      <c r="C274" s="61"/>
      <c r="D274" s="60"/>
      <c r="E274" s="62"/>
      <c r="F274" s="63"/>
    </row>
    <row r="275" spans="1:6" x14ac:dyDescent="0.25">
      <c r="A275" s="60"/>
      <c r="B275" s="61"/>
      <c r="C275" s="61"/>
      <c r="D275" s="60"/>
      <c r="E275" s="62"/>
      <c r="F275" s="63"/>
    </row>
    <row r="276" spans="1:6" x14ac:dyDescent="0.25">
      <c r="A276" s="60"/>
      <c r="B276" s="61"/>
      <c r="C276" s="61"/>
      <c r="D276" s="60"/>
      <c r="E276" s="62"/>
      <c r="F276" s="63"/>
    </row>
    <row r="277" spans="1:6" x14ac:dyDescent="0.25">
      <c r="A277" s="60"/>
      <c r="B277" s="61"/>
      <c r="C277" s="61"/>
      <c r="D277" s="60"/>
      <c r="E277" s="62"/>
      <c r="F277" s="63"/>
    </row>
    <row r="278" spans="1:6" x14ac:dyDescent="0.25">
      <c r="A278" s="60"/>
      <c r="B278" s="61"/>
      <c r="C278" s="61"/>
      <c r="D278" s="60"/>
      <c r="E278" s="62"/>
      <c r="F278" s="63"/>
    </row>
    <row r="279" spans="1:6" x14ac:dyDescent="0.25">
      <c r="A279" s="60"/>
      <c r="B279" s="61"/>
      <c r="C279" s="61"/>
      <c r="D279" s="60"/>
      <c r="E279" s="62"/>
      <c r="F279" s="63"/>
    </row>
    <row r="280" spans="1:6" x14ac:dyDescent="0.25">
      <c r="A280" s="60"/>
      <c r="B280" s="61"/>
      <c r="C280" s="61"/>
      <c r="D280" s="60"/>
      <c r="E280" s="62"/>
      <c r="F280" s="63"/>
    </row>
    <row r="281" spans="1:6" x14ac:dyDescent="0.25">
      <c r="A281" s="60"/>
      <c r="B281" s="61"/>
      <c r="C281" s="61"/>
      <c r="D281" s="60"/>
      <c r="E281" s="62"/>
      <c r="F281" s="63"/>
    </row>
    <row r="282" spans="1:6" x14ac:dyDescent="0.25">
      <c r="A282" s="60"/>
      <c r="B282" s="61"/>
      <c r="C282" s="61"/>
      <c r="D282" s="60"/>
      <c r="E282" s="62"/>
      <c r="F282" s="63"/>
    </row>
    <row r="283" spans="1:6" x14ac:dyDescent="0.25">
      <c r="A283" s="60"/>
      <c r="B283" s="61"/>
      <c r="C283" s="61"/>
      <c r="D283" s="60"/>
      <c r="E283" s="62"/>
      <c r="F283" s="63"/>
    </row>
    <row r="284" spans="1:6" x14ac:dyDescent="0.25">
      <c r="A284" s="60"/>
      <c r="B284" s="61"/>
      <c r="C284" s="61"/>
      <c r="D284" s="60"/>
      <c r="E284" s="62"/>
      <c r="F284" s="63"/>
    </row>
    <row r="285" spans="1:6" x14ac:dyDescent="0.25">
      <c r="A285" s="60"/>
      <c r="B285" s="61"/>
      <c r="C285" s="61"/>
      <c r="D285" s="60"/>
      <c r="E285" s="62"/>
      <c r="F285" s="63"/>
    </row>
    <row r="286" spans="1:6" x14ac:dyDescent="0.25">
      <c r="A286" s="60"/>
      <c r="B286" s="61"/>
      <c r="C286" s="61"/>
      <c r="D286" s="60"/>
      <c r="E286" s="62"/>
      <c r="F286" s="63"/>
    </row>
    <row r="287" spans="1:6" x14ac:dyDescent="0.25">
      <c r="A287" s="60"/>
      <c r="B287" s="61"/>
      <c r="C287" s="61"/>
      <c r="D287" s="60"/>
      <c r="E287" s="62"/>
      <c r="F287" s="63"/>
    </row>
    <row r="288" spans="1:6" x14ac:dyDescent="0.25">
      <c r="A288" s="60"/>
      <c r="B288" s="61"/>
      <c r="C288" s="61"/>
      <c r="D288" s="60"/>
      <c r="E288" s="62"/>
      <c r="F288" s="63"/>
    </row>
    <row r="289" spans="1:6" x14ac:dyDescent="0.25">
      <c r="A289" s="60"/>
      <c r="B289" s="61"/>
      <c r="C289" s="61"/>
      <c r="D289" s="60"/>
      <c r="E289" s="62"/>
      <c r="F289" s="63"/>
    </row>
    <row r="290" spans="1:6" x14ac:dyDescent="0.25">
      <c r="A290" s="60"/>
      <c r="B290" s="61"/>
      <c r="C290" s="61"/>
      <c r="D290" s="60"/>
      <c r="E290" s="62"/>
      <c r="F290" s="63"/>
    </row>
    <row r="291" spans="1:6" x14ac:dyDescent="0.25">
      <c r="A291" s="60"/>
      <c r="B291" s="61"/>
      <c r="C291" s="61"/>
      <c r="D291" s="60"/>
      <c r="E291" s="62"/>
      <c r="F291" s="63"/>
    </row>
    <row r="292" spans="1:6" x14ac:dyDescent="0.25">
      <c r="A292" s="60"/>
      <c r="B292" s="61"/>
      <c r="C292" s="61"/>
      <c r="D292" s="60"/>
      <c r="E292" s="62"/>
      <c r="F292" s="63"/>
    </row>
    <row r="293" spans="1:6" x14ac:dyDescent="0.25">
      <c r="A293" s="60"/>
      <c r="B293" s="61"/>
      <c r="C293" s="61"/>
      <c r="D293" s="60"/>
      <c r="E293" s="62"/>
      <c r="F293" s="63"/>
    </row>
    <row r="294" spans="1:6" x14ac:dyDescent="0.25">
      <c r="A294" s="60"/>
      <c r="B294" s="61"/>
      <c r="C294" s="61"/>
      <c r="D294" s="60"/>
      <c r="E294" s="62"/>
      <c r="F294" s="63"/>
    </row>
    <row r="295" spans="1:6" x14ac:dyDescent="0.25">
      <c r="A295" s="60"/>
      <c r="B295" s="61"/>
      <c r="C295" s="61"/>
      <c r="D295" s="60"/>
      <c r="E295" s="62"/>
      <c r="F295" s="63"/>
    </row>
    <row r="296" spans="1:6" x14ac:dyDescent="0.25">
      <c r="A296" s="60"/>
      <c r="B296" s="61"/>
      <c r="C296" s="61"/>
      <c r="D296" s="60"/>
      <c r="E296" s="62"/>
      <c r="F296" s="63"/>
    </row>
    <row r="297" spans="1:6" x14ac:dyDescent="0.25">
      <c r="A297" s="60"/>
      <c r="B297" s="61"/>
      <c r="C297" s="61"/>
      <c r="D297" s="60"/>
      <c r="E297" s="62"/>
      <c r="F297" s="63"/>
    </row>
    <row r="298" spans="1:6" x14ac:dyDescent="0.25">
      <c r="A298" s="60"/>
      <c r="B298" s="61"/>
      <c r="C298" s="61"/>
      <c r="D298" s="60"/>
      <c r="E298" s="62"/>
      <c r="F298" s="63"/>
    </row>
    <row r="299" spans="1:6" x14ac:dyDescent="0.25">
      <c r="A299" s="60"/>
      <c r="B299" s="61"/>
      <c r="C299" s="61"/>
      <c r="D299" s="60"/>
      <c r="E299" s="62"/>
      <c r="F299" s="63"/>
    </row>
    <row r="300" spans="1:6" x14ac:dyDescent="0.25">
      <c r="A300" s="60"/>
      <c r="B300" s="61"/>
      <c r="C300" s="61"/>
      <c r="D300" s="60"/>
      <c r="E300" s="62"/>
      <c r="F300" s="63"/>
    </row>
    <row r="301" spans="1:6" x14ac:dyDescent="0.25">
      <c r="A301" s="60"/>
      <c r="B301" s="61"/>
      <c r="C301" s="61"/>
      <c r="D301" s="60"/>
      <c r="E301" s="62"/>
      <c r="F301" s="63"/>
    </row>
    <row r="302" spans="1:6" x14ac:dyDescent="0.25">
      <c r="A302" s="60"/>
      <c r="B302" s="61"/>
      <c r="C302" s="61"/>
      <c r="D302" s="60"/>
      <c r="E302" s="62"/>
      <c r="F302" s="63"/>
    </row>
    <row r="303" spans="1:6" x14ac:dyDescent="0.25">
      <c r="A303" s="60"/>
      <c r="B303" s="61"/>
      <c r="C303" s="61"/>
      <c r="D303" s="60"/>
      <c r="E303" s="62"/>
      <c r="F303" s="63"/>
    </row>
    <row r="304" spans="1:6" x14ac:dyDescent="0.25">
      <c r="A304" s="60"/>
      <c r="B304" s="61"/>
      <c r="C304" s="61"/>
      <c r="D304" s="60"/>
      <c r="E304" s="62"/>
      <c r="F304" s="63"/>
    </row>
    <row r="305" spans="1:6" x14ac:dyDescent="0.25">
      <c r="A305" s="60"/>
      <c r="B305" s="61"/>
      <c r="C305" s="61"/>
      <c r="D305" s="60"/>
      <c r="E305" s="62"/>
      <c r="F305" s="63"/>
    </row>
    <row r="306" spans="1:6" x14ac:dyDescent="0.25">
      <c r="A306" s="60"/>
      <c r="B306" s="61"/>
      <c r="C306" s="61"/>
      <c r="D306" s="60"/>
      <c r="E306" s="62"/>
      <c r="F306" s="63"/>
    </row>
    <row r="307" spans="1:6" x14ac:dyDescent="0.25">
      <c r="A307" s="60"/>
      <c r="B307" s="61"/>
      <c r="C307" s="61"/>
      <c r="D307" s="60"/>
      <c r="E307" s="62"/>
      <c r="F307" s="63"/>
    </row>
    <row r="308" spans="1:6" x14ac:dyDescent="0.25">
      <c r="A308" s="60"/>
      <c r="B308" s="61"/>
      <c r="C308" s="61"/>
      <c r="D308" s="60"/>
      <c r="E308" s="62"/>
      <c r="F308" s="63"/>
    </row>
    <row r="309" spans="1:6" x14ac:dyDescent="0.25">
      <c r="A309" s="60"/>
      <c r="B309" s="61"/>
      <c r="C309" s="61"/>
      <c r="D309" s="60"/>
      <c r="E309" s="62"/>
      <c r="F309" s="63"/>
    </row>
    <row r="310" spans="1:6" x14ac:dyDescent="0.25">
      <c r="A310" s="60"/>
      <c r="B310" s="61"/>
      <c r="C310" s="61"/>
      <c r="D310" s="60"/>
      <c r="E310" s="62"/>
      <c r="F310" s="63"/>
    </row>
    <row r="311" spans="1:6" x14ac:dyDescent="0.25">
      <c r="A311" s="60"/>
      <c r="B311" s="61"/>
      <c r="C311" s="61"/>
      <c r="D311" s="60"/>
      <c r="E311" s="62"/>
      <c r="F311" s="63"/>
    </row>
    <row r="312" spans="1:6" x14ac:dyDescent="0.25">
      <c r="A312" s="60"/>
      <c r="B312" s="61"/>
      <c r="C312" s="61"/>
      <c r="D312" s="60"/>
      <c r="E312" s="62"/>
      <c r="F312" s="63"/>
    </row>
    <row r="313" spans="1:6" x14ac:dyDescent="0.25">
      <c r="A313" s="60"/>
      <c r="B313" s="61"/>
      <c r="C313" s="61"/>
      <c r="D313" s="60"/>
      <c r="E313" s="62"/>
      <c r="F313" s="63"/>
    </row>
    <row r="314" spans="1:6" x14ac:dyDescent="0.25">
      <c r="A314" s="60"/>
      <c r="B314" s="61"/>
      <c r="C314" s="61"/>
      <c r="D314" s="60"/>
      <c r="E314" s="62"/>
      <c r="F314" s="63"/>
    </row>
    <row r="315" spans="1:6" x14ac:dyDescent="0.25">
      <c r="A315" s="60"/>
      <c r="B315" s="61"/>
      <c r="C315" s="61"/>
      <c r="D315" s="60"/>
      <c r="E315" s="62"/>
      <c r="F315" s="63"/>
    </row>
    <row r="316" spans="1:6" x14ac:dyDescent="0.25">
      <c r="A316" s="60"/>
      <c r="B316" s="61"/>
      <c r="C316" s="61"/>
      <c r="D316" s="60"/>
      <c r="E316" s="62"/>
      <c r="F316" s="63"/>
    </row>
    <row r="317" spans="1:6" x14ac:dyDescent="0.25">
      <c r="A317" s="60"/>
      <c r="B317" s="61"/>
      <c r="C317" s="61"/>
      <c r="D317" s="60"/>
      <c r="E317" s="62"/>
      <c r="F317" s="63"/>
    </row>
    <row r="318" spans="1:6" x14ac:dyDescent="0.25">
      <c r="A318" s="60"/>
      <c r="B318" s="61"/>
      <c r="C318" s="61"/>
      <c r="D318" s="60"/>
      <c r="E318" s="62"/>
      <c r="F318" s="63"/>
    </row>
    <row r="319" spans="1:6" x14ac:dyDescent="0.25">
      <c r="A319" s="60"/>
      <c r="B319" s="61"/>
      <c r="C319" s="61"/>
      <c r="D319" s="60"/>
      <c r="E319" s="62"/>
      <c r="F319" s="63"/>
    </row>
    <row r="320" spans="1:6" x14ac:dyDescent="0.25">
      <c r="A320" s="60"/>
      <c r="B320" s="61"/>
      <c r="C320" s="61"/>
      <c r="D320" s="60"/>
      <c r="E320" s="62"/>
      <c r="F320" s="63"/>
    </row>
    <row r="321" spans="1:6" x14ac:dyDescent="0.25">
      <c r="A321" s="60"/>
      <c r="B321" s="61"/>
      <c r="C321" s="61"/>
      <c r="D321" s="60"/>
      <c r="E321" s="62"/>
      <c r="F321" s="63"/>
    </row>
    <row r="322" spans="1:6" x14ac:dyDescent="0.25">
      <c r="A322" s="60"/>
      <c r="B322" s="61"/>
      <c r="C322" s="61"/>
      <c r="D322" s="60"/>
      <c r="E322" s="62"/>
      <c r="F322" s="63"/>
    </row>
    <row r="323" spans="1:6" x14ac:dyDescent="0.25">
      <c r="A323" s="60"/>
      <c r="B323" s="61"/>
      <c r="C323" s="61"/>
      <c r="D323" s="60"/>
      <c r="E323" s="62"/>
      <c r="F323" s="63"/>
    </row>
    <row r="324" spans="1:6" x14ac:dyDescent="0.25">
      <c r="A324" s="60"/>
      <c r="B324" s="61"/>
      <c r="C324" s="61"/>
      <c r="D324" s="60"/>
      <c r="E324" s="62"/>
      <c r="F324" s="63"/>
    </row>
    <row r="325" spans="1:6" x14ac:dyDescent="0.25">
      <c r="A325" s="60"/>
      <c r="B325" s="61"/>
      <c r="C325" s="61"/>
      <c r="D325" s="60"/>
      <c r="E325" s="62"/>
      <c r="F325" s="63"/>
    </row>
    <row r="326" spans="1:6" x14ac:dyDescent="0.25">
      <c r="A326" s="60"/>
      <c r="B326" s="61"/>
      <c r="C326" s="61"/>
      <c r="D326" s="60"/>
      <c r="E326" s="62"/>
      <c r="F326" s="63"/>
    </row>
    <row r="327" spans="1:6" x14ac:dyDescent="0.25">
      <c r="A327" s="60"/>
      <c r="B327" s="61"/>
      <c r="C327" s="61"/>
      <c r="D327" s="60"/>
      <c r="E327" s="62"/>
      <c r="F327" s="63"/>
    </row>
    <row r="328" spans="1:6" x14ac:dyDescent="0.25">
      <c r="A328" s="60"/>
      <c r="B328" s="61"/>
      <c r="C328" s="61"/>
      <c r="D328" s="60"/>
      <c r="E328" s="62"/>
      <c r="F328" s="63"/>
    </row>
    <row r="329" spans="1:6" x14ac:dyDescent="0.25">
      <c r="A329" s="60"/>
      <c r="B329" s="61"/>
      <c r="C329" s="61"/>
      <c r="D329" s="60"/>
      <c r="E329" s="62"/>
      <c r="F329" s="63"/>
    </row>
    <row r="330" spans="1:6" x14ac:dyDescent="0.25">
      <c r="A330" s="60"/>
      <c r="B330" s="61"/>
      <c r="C330" s="61"/>
      <c r="D330" s="60"/>
      <c r="E330" s="62"/>
      <c r="F330" s="63"/>
    </row>
    <row r="331" spans="1:6" x14ac:dyDescent="0.25">
      <c r="A331" s="60"/>
      <c r="B331" s="61"/>
      <c r="C331" s="61"/>
      <c r="D331" s="60"/>
      <c r="E331" s="62"/>
      <c r="F331" s="63"/>
    </row>
    <row r="332" spans="1:6" x14ac:dyDescent="0.25">
      <c r="A332" s="60"/>
      <c r="B332" s="61"/>
      <c r="C332" s="61"/>
      <c r="D332" s="60"/>
      <c r="E332" s="62"/>
      <c r="F332" s="63"/>
    </row>
    <row r="333" spans="1:6" x14ac:dyDescent="0.25">
      <c r="A333" s="60"/>
      <c r="B333" s="61"/>
      <c r="C333" s="61"/>
      <c r="D333" s="60"/>
      <c r="E333" s="62"/>
      <c r="F333" s="63"/>
    </row>
    <row r="334" spans="1:6" x14ac:dyDescent="0.25">
      <c r="A334" s="60"/>
      <c r="B334" s="61"/>
      <c r="C334" s="61"/>
      <c r="D334" s="60"/>
      <c r="E334" s="62"/>
      <c r="F334" s="63"/>
    </row>
    <row r="335" spans="1:6" x14ac:dyDescent="0.25">
      <c r="A335" s="60"/>
      <c r="B335" s="61"/>
      <c r="C335" s="61"/>
      <c r="D335" s="60"/>
      <c r="E335" s="62"/>
      <c r="F335" s="63"/>
    </row>
    <row r="336" spans="1:6" x14ac:dyDescent="0.25">
      <c r="A336" s="60"/>
      <c r="B336" s="61"/>
      <c r="C336" s="61"/>
      <c r="D336" s="60"/>
      <c r="E336" s="62"/>
      <c r="F336" s="63"/>
    </row>
    <row r="337" spans="1:6" x14ac:dyDescent="0.25">
      <c r="A337" s="60"/>
      <c r="B337" s="61"/>
      <c r="C337" s="61"/>
      <c r="D337" s="60"/>
      <c r="E337" s="62"/>
      <c r="F337" s="63"/>
    </row>
    <row r="338" spans="1:6" x14ac:dyDescent="0.25">
      <c r="A338" s="60"/>
      <c r="B338" s="61"/>
      <c r="C338" s="61"/>
      <c r="D338" s="60"/>
      <c r="E338" s="62"/>
      <c r="F338" s="63"/>
    </row>
    <row r="339" spans="1:6" x14ac:dyDescent="0.25">
      <c r="A339" s="60"/>
      <c r="B339" s="61"/>
      <c r="C339" s="61"/>
      <c r="D339" s="60"/>
      <c r="E339" s="62"/>
      <c r="F339" s="63"/>
    </row>
    <row r="340" spans="1:6" x14ac:dyDescent="0.25">
      <c r="A340" s="60"/>
      <c r="B340" s="61"/>
      <c r="C340" s="61"/>
      <c r="D340" s="60"/>
      <c r="E340" s="62"/>
      <c r="F340" s="63"/>
    </row>
    <row r="341" spans="1:6" x14ac:dyDescent="0.25">
      <c r="A341" s="60"/>
      <c r="B341" s="61"/>
      <c r="C341" s="61"/>
      <c r="D341" s="60"/>
      <c r="E341" s="62"/>
      <c r="F341" s="63"/>
    </row>
    <row r="342" spans="1:6" x14ac:dyDescent="0.25">
      <c r="A342" s="60"/>
      <c r="B342" s="61"/>
      <c r="C342" s="61"/>
      <c r="D342" s="60"/>
      <c r="E342" s="62"/>
      <c r="F342" s="63"/>
    </row>
    <row r="343" spans="1:6" x14ac:dyDescent="0.25">
      <c r="A343" s="60"/>
      <c r="B343" s="61"/>
      <c r="C343" s="61"/>
      <c r="D343" s="60"/>
      <c r="E343" s="62"/>
      <c r="F343" s="63"/>
    </row>
    <row r="344" spans="1:6" x14ac:dyDescent="0.25">
      <c r="A344" s="60"/>
      <c r="B344" s="61"/>
      <c r="C344" s="61"/>
      <c r="D344" s="60"/>
      <c r="E344" s="62"/>
      <c r="F344" s="63"/>
    </row>
    <row r="345" spans="1:6" x14ac:dyDescent="0.25">
      <c r="A345" s="60"/>
      <c r="B345" s="61"/>
      <c r="C345" s="61"/>
      <c r="D345" s="60"/>
      <c r="E345" s="62"/>
      <c r="F345" s="63"/>
    </row>
    <row r="346" spans="1:6" x14ac:dyDescent="0.25">
      <c r="A346" s="60"/>
      <c r="B346" s="61"/>
      <c r="C346" s="61"/>
      <c r="D346" s="60"/>
      <c r="E346" s="62"/>
      <c r="F346" s="63"/>
    </row>
    <row r="347" spans="1:6" x14ac:dyDescent="0.25">
      <c r="A347" s="60"/>
      <c r="B347" s="61"/>
      <c r="C347" s="61"/>
      <c r="D347" s="60"/>
      <c r="E347" s="62"/>
      <c r="F347" s="63"/>
    </row>
    <row r="348" spans="1:6" x14ac:dyDescent="0.25">
      <c r="A348" s="60"/>
      <c r="B348" s="61"/>
      <c r="C348" s="61"/>
      <c r="D348" s="60"/>
      <c r="E348" s="62"/>
      <c r="F348" s="63"/>
    </row>
    <row r="349" spans="1:6" x14ac:dyDescent="0.25">
      <c r="A349" s="60"/>
      <c r="B349" s="61"/>
      <c r="C349" s="61"/>
      <c r="D349" s="60"/>
      <c r="E349" s="62"/>
      <c r="F349" s="63"/>
    </row>
    <row r="350" spans="1:6" x14ac:dyDescent="0.25">
      <c r="A350" s="60"/>
      <c r="B350" s="61"/>
      <c r="C350" s="61"/>
      <c r="D350" s="60"/>
      <c r="E350" s="62"/>
      <c r="F350" s="63"/>
    </row>
    <row r="351" spans="1:6" x14ac:dyDescent="0.25">
      <c r="A351" s="60"/>
      <c r="B351" s="61"/>
      <c r="C351" s="61"/>
      <c r="D351" s="60"/>
      <c r="E351" s="62"/>
      <c r="F351" s="63"/>
    </row>
    <row r="352" spans="1:6" x14ac:dyDescent="0.25">
      <c r="A352" s="60"/>
      <c r="B352" s="61"/>
      <c r="C352" s="61"/>
      <c r="D352" s="60"/>
      <c r="E352" s="62"/>
      <c r="F352" s="63"/>
    </row>
    <row r="353" spans="1:6" x14ac:dyDescent="0.25">
      <c r="A353" s="60"/>
      <c r="B353" s="61"/>
      <c r="C353" s="61"/>
      <c r="D353" s="60"/>
      <c r="E353" s="62"/>
      <c r="F353" s="63"/>
    </row>
    <row r="354" spans="1:6" x14ac:dyDescent="0.25">
      <c r="A354" s="60"/>
      <c r="B354" s="61"/>
      <c r="C354" s="61"/>
      <c r="D354" s="60"/>
      <c r="E354" s="62"/>
      <c r="F354" s="63"/>
    </row>
    <row r="355" spans="1:6" x14ac:dyDescent="0.25">
      <c r="A355" s="60"/>
      <c r="B355" s="61"/>
      <c r="C355" s="61"/>
      <c r="D355" s="60"/>
      <c r="E355" s="62"/>
      <c r="F355" s="63"/>
    </row>
    <row r="356" spans="1:6" x14ac:dyDescent="0.25">
      <c r="A356" s="60"/>
      <c r="B356" s="61"/>
      <c r="C356" s="61"/>
      <c r="D356" s="60"/>
      <c r="E356" s="62"/>
      <c r="F356" s="63"/>
    </row>
    <row r="357" spans="1:6" x14ac:dyDescent="0.25">
      <c r="A357" s="60"/>
      <c r="B357" s="61"/>
      <c r="C357" s="61"/>
      <c r="D357" s="60"/>
      <c r="E357" s="62"/>
      <c r="F357" s="63"/>
    </row>
    <row r="358" spans="1:6" x14ac:dyDescent="0.25">
      <c r="A358" s="60"/>
      <c r="B358" s="61"/>
      <c r="C358" s="61"/>
      <c r="D358" s="60"/>
      <c r="E358" s="62"/>
      <c r="F358" s="63"/>
    </row>
    <row r="359" spans="1:6" x14ac:dyDescent="0.25">
      <c r="A359" s="60"/>
      <c r="B359" s="61"/>
      <c r="C359" s="61"/>
      <c r="D359" s="60"/>
      <c r="E359" s="62"/>
      <c r="F359" s="63"/>
    </row>
    <row r="360" spans="1:6" x14ac:dyDescent="0.25">
      <c r="A360" s="60"/>
      <c r="B360" s="61"/>
      <c r="C360" s="61"/>
      <c r="D360" s="60"/>
      <c r="E360" s="62"/>
      <c r="F360" s="63"/>
    </row>
    <row r="361" spans="1:6" x14ac:dyDescent="0.25">
      <c r="A361" s="60"/>
      <c r="B361" s="61"/>
      <c r="C361" s="61"/>
      <c r="D361" s="60"/>
      <c r="E361" s="62"/>
      <c r="F361" s="63"/>
    </row>
    <row r="362" spans="1:6" x14ac:dyDescent="0.25">
      <c r="A362" s="60"/>
      <c r="B362" s="61"/>
      <c r="C362" s="61"/>
      <c r="D362" s="60"/>
      <c r="E362" s="62"/>
      <c r="F362" s="63"/>
    </row>
    <row r="363" spans="1:6" x14ac:dyDescent="0.25">
      <c r="A363" s="60"/>
      <c r="B363" s="61"/>
      <c r="C363" s="61"/>
      <c r="D363" s="60"/>
      <c r="E363" s="62"/>
      <c r="F363" s="63"/>
    </row>
    <row r="364" spans="1:6" x14ac:dyDescent="0.25">
      <c r="A364" s="60"/>
      <c r="B364" s="61"/>
      <c r="C364" s="61"/>
      <c r="D364" s="60"/>
      <c r="E364" s="62"/>
      <c r="F364" s="63"/>
    </row>
    <row r="365" spans="1:6" x14ac:dyDescent="0.25">
      <c r="A365" s="60"/>
      <c r="B365" s="61"/>
      <c r="C365" s="61"/>
      <c r="D365" s="60"/>
      <c r="E365" s="62"/>
      <c r="F365" s="63"/>
    </row>
    <row r="366" spans="1:6" x14ac:dyDescent="0.25">
      <c r="A366" s="60"/>
      <c r="B366" s="61"/>
      <c r="C366" s="61"/>
      <c r="D366" s="60"/>
      <c r="E366" s="62"/>
      <c r="F366" s="63"/>
    </row>
    <row r="367" spans="1:6" x14ac:dyDescent="0.25">
      <c r="A367" s="60"/>
      <c r="B367" s="61"/>
      <c r="C367" s="61"/>
      <c r="D367" s="60"/>
      <c r="E367" s="62"/>
      <c r="F367" s="63"/>
    </row>
    <row r="368" spans="1:6" x14ac:dyDescent="0.25">
      <c r="A368" s="60"/>
      <c r="B368" s="61"/>
      <c r="C368" s="61"/>
      <c r="D368" s="60"/>
      <c r="E368" s="62"/>
      <c r="F368" s="63"/>
    </row>
    <row r="369" spans="1:6" x14ac:dyDescent="0.25">
      <c r="A369" s="60"/>
      <c r="B369" s="61"/>
      <c r="C369" s="61"/>
      <c r="D369" s="60"/>
      <c r="E369" s="62"/>
      <c r="F369" s="63"/>
    </row>
    <row r="370" spans="1:6" x14ac:dyDescent="0.25">
      <c r="A370" s="60"/>
      <c r="B370" s="61"/>
      <c r="C370" s="61"/>
      <c r="D370" s="60"/>
      <c r="E370" s="62"/>
      <c r="F370" s="63"/>
    </row>
    <row r="371" spans="1:6" x14ac:dyDescent="0.25">
      <c r="A371" s="60"/>
      <c r="B371" s="61"/>
      <c r="C371" s="61"/>
      <c r="D371" s="60"/>
      <c r="E371" s="62"/>
      <c r="F371" s="63"/>
    </row>
    <row r="372" spans="1:6" x14ac:dyDescent="0.25">
      <c r="A372" s="60"/>
      <c r="B372" s="61"/>
      <c r="C372" s="61"/>
      <c r="D372" s="60"/>
      <c r="E372" s="62"/>
      <c r="F372" s="63"/>
    </row>
    <row r="373" spans="1:6" x14ac:dyDescent="0.25">
      <c r="A373" s="60"/>
      <c r="B373" s="61"/>
      <c r="C373" s="61"/>
      <c r="D373" s="60"/>
      <c r="E373" s="62"/>
      <c r="F373" s="63"/>
    </row>
    <row r="374" spans="1:6" x14ac:dyDescent="0.25">
      <c r="A374" s="60"/>
      <c r="B374" s="61"/>
      <c r="C374" s="61"/>
      <c r="D374" s="60"/>
      <c r="E374" s="62"/>
      <c r="F374" s="63"/>
    </row>
    <row r="375" spans="1:6" x14ac:dyDescent="0.25">
      <c r="A375" s="60"/>
      <c r="B375" s="61"/>
      <c r="C375" s="61"/>
      <c r="D375" s="60"/>
      <c r="E375" s="62"/>
      <c r="F375" s="63"/>
    </row>
    <row r="376" spans="1:6" x14ac:dyDescent="0.25">
      <c r="A376" s="60"/>
      <c r="B376" s="61"/>
      <c r="C376" s="61"/>
      <c r="D376" s="60"/>
      <c r="E376" s="62"/>
      <c r="F376" s="63"/>
    </row>
    <row r="377" spans="1:6" x14ac:dyDescent="0.25">
      <c r="A377" s="60"/>
      <c r="B377" s="61"/>
      <c r="C377" s="61"/>
      <c r="D377" s="60"/>
      <c r="E377" s="62"/>
      <c r="F377" s="63"/>
    </row>
    <row r="378" spans="1:6" x14ac:dyDescent="0.25">
      <c r="A378" s="60"/>
      <c r="B378" s="61"/>
      <c r="C378" s="61"/>
      <c r="D378" s="60"/>
      <c r="E378" s="62"/>
      <c r="F378" s="63"/>
    </row>
    <row r="379" spans="1:6" x14ac:dyDescent="0.25">
      <c r="A379" s="60"/>
      <c r="B379" s="61"/>
      <c r="C379" s="61"/>
      <c r="D379" s="60"/>
      <c r="E379" s="62"/>
      <c r="F379" s="63"/>
    </row>
    <row r="380" spans="1:6" x14ac:dyDescent="0.25">
      <c r="A380" s="60"/>
      <c r="B380" s="61"/>
      <c r="C380" s="61"/>
      <c r="D380" s="60"/>
      <c r="E380" s="62"/>
      <c r="F380" s="63"/>
    </row>
    <row r="381" spans="1:6" x14ac:dyDescent="0.25">
      <c r="A381" s="60"/>
      <c r="B381" s="61"/>
      <c r="C381" s="61"/>
      <c r="D381" s="60"/>
      <c r="E381" s="62"/>
      <c r="F381" s="63"/>
    </row>
    <row r="382" spans="1:6" x14ac:dyDescent="0.25">
      <c r="A382" s="60"/>
      <c r="B382" s="61"/>
      <c r="C382" s="61"/>
      <c r="D382" s="60"/>
      <c r="E382" s="62"/>
      <c r="F382" s="63"/>
    </row>
    <row r="383" spans="1:6" x14ac:dyDescent="0.25">
      <c r="A383" s="60"/>
      <c r="B383" s="61"/>
      <c r="C383" s="61"/>
      <c r="D383" s="60"/>
      <c r="E383" s="62"/>
      <c r="F383" s="63"/>
    </row>
    <row r="384" spans="1:6" x14ac:dyDescent="0.25">
      <c r="A384" s="60"/>
      <c r="B384" s="61"/>
      <c r="C384" s="61"/>
      <c r="D384" s="60"/>
      <c r="E384" s="62"/>
      <c r="F384" s="63"/>
    </row>
    <row r="385" spans="1:6" x14ac:dyDescent="0.25">
      <c r="A385" s="60"/>
      <c r="B385" s="61"/>
      <c r="C385" s="61"/>
      <c r="D385" s="60"/>
      <c r="E385" s="62"/>
      <c r="F385" s="63"/>
    </row>
    <row r="386" spans="1:6" x14ac:dyDescent="0.25">
      <c r="A386" s="60"/>
      <c r="B386" s="61"/>
      <c r="C386" s="61"/>
      <c r="D386" s="60"/>
      <c r="E386" s="62"/>
      <c r="F386" s="63"/>
    </row>
    <row r="387" spans="1:6" x14ac:dyDescent="0.25">
      <c r="A387" s="60"/>
      <c r="B387" s="61"/>
      <c r="C387" s="61"/>
      <c r="D387" s="60"/>
      <c r="E387" s="62"/>
      <c r="F387" s="63"/>
    </row>
    <row r="388" spans="1:6" x14ac:dyDescent="0.25">
      <c r="A388" s="60"/>
      <c r="B388" s="61"/>
      <c r="C388" s="61"/>
      <c r="D388" s="60"/>
      <c r="E388" s="62"/>
      <c r="F388" s="63"/>
    </row>
    <row r="389" spans="1:6" x14ac:dyDescent="0.25">
      <c r="A389" s="60"/>
      <c r="B389" s="61"/>
      <c r="C389" s="61"/>
      <c r="D389" s="60"/>
      <c r="E389" s="62"/>
      <c r="F389" s="63"/>
    </row>
    <row r="390" spans="1:6" x14ac:dyDescent="0.25">
      <c r="A390" s="60"/>
      <c r="B390" s="61"/>
      <c r="C390" s="61"/>
      <c r="D390" s="60"/>
      <c r="E390" s="62"/>
      <c r="F390" s="63"/>
    </row>
    <row r="391" spans="1:6" x14ac:dyDescent="0.25">
      <c r="A391" s="60"/>
      <c r="B391" s="61"/>
      <c r="C391" s="61"/>
      <c r="D391" s="60"/>
      <c r="E391" s="62"/>
      <c r="F391" s="63"/>
    </row>
    <row r="392" spans="1:6" x14ac:dyDescent="0.25">
      <c r="A392" s="60"/>
      <c r="B392" s="61"/>
      <c r="C392" s="61"/>
      <c r="D392" s="60"/>
      <c r="E392" s="62"/>
      <c r="F392" s="63"/>
    </row>
    <row r="393" spans="1:6" x14ac:dyDescent="0.25">
      <c r="A393" s="60"/>
      <c r="B393" s="61"/>
      <c r="C393" s="61"/>
      <c r="D393" s="60"/>
      <c r="E393" s="62"/>
      <c r="F393" s="63"/>
    </row>
    <row r="394" spans="1:6" x14ac:dyDescent="0.25">
      <c r="A394" s="60"/>
      <c r="B394" s="61"/>
      <c r="C394" s="61"/>
      <c r="D394" s="60"/>
      <c r="E394" s="62"/>
      <c r="F394" s="63"/>
    </row>
    <row r="395" spans="1:6" x14ac:dyDescent="0.25">
      <c r="A395" s="60"/>
      <c r="B395" s="61"/>
      <c r="C395" s="61"/>
      <c r="D395" s="60"/>
      <c r="E395" s="62"/>
      <c r="F395" s="63"/>
    </row>
    <row r="396" spans="1:6" x14ac:dyDescent="0.25">
      <c r="A396" s="60"/>
      <c r="B396" s="61"/>
      <c r="C396" s="61"/>
      <c r="D396" s="60"/>
      <c r="E396" s="62"/>
      <c r="F396" s="63"/>
    </row>
    <row r="397" spans="1:6" x14ac:dyDescent="0.25">
      <c r="A397" s="60"/>
      <c r="B397" s="61"/>
      <c r="C397" s="61"/>
      <c r="D397" s="60"/>
      <c r="E397" s="62"/>
      <c r="F397" s="63"/>
    </row>
    <row r="398" spans="1:6" x14ac:dyDescent="0.25">
      <c r="A398" s="60"/>
      <c r="B398" s="61"/>
      <c r="C398" s="61"/>
      <c r="D398" s="60"/>
      <c r="E398" s="62"/>
      <c r="F398" s="63"/>
    </row>
    <row r="399" spans="1:6" x14ac:dyDescent="0.25">
      <c r="A399" s="60"/>
      <c r="B399" s="61"/>
      <c r="C399" s="61"/>
      <c r="D399" s="60"/>
      <c r="E399" s="62"/>
      <c r="F399" s="63"/>
    </row>
    <row r="400" spans="1:6" x14ac:dyDescent="0.25">
      <c r="A400" s="60"/>
      <c r="B400" s="61"/>
      <c r="C400" s="61"/>
      <c r="D400" s="60"/>
      <c r="E400" s="62"/>
      <c r="F400" s="63"/>
    </row>
    <row r="401" spans="1:6" x14ac:dyDescent="0.25">
      <c r="A401" s="60"/>
      <c r="B401" s="61"/>
      <c r="C401" s="61"/>
      <c r="D401" s="60"/>
      <c r="E401" s="62"/>
      <c r="F401" s="63"/>
    </row>
    <row r="402" spans="1:6" x14ac:dyDescent="0.25">
      <c r="A402" s="60"/>
      <c r="B402" s="61"/>
      <c r="C402" s="61"/>
      <c r="D402" s="60"/>
      <c r="E402" s="62"/>
      <c r="F402" s="63"/>
    </row>
    <row r="403" spans="1:6" x14ac:dyDescent="0.25">
      <c r="A403" s="60"/>
      <c r="B403" s="61"/>
      <c r="C403" s="61"/>
      <c r="D403" s="60"/>
      <c r="E403" s="62"/>
      <c r="F403" s="63"/>
    </row>
    <row r="404" spans="1:6" x14ac:dyDescent="0.25">
      <c r="A404" s="60"/>
      <c r="B404" s="61"/>
      <c r="C404" s="61"/>
      <c r="D404" s="60"/>
      <c r="E404" s="62"/>
      <c r="F404" s="63"/>
    </row>
    <row r="405" spans="1:6" x14ac:dyDescent="0.25">
      <c r="A405" s="60"/>
      <c r="B405" s="61"/>
      <c r="C405" s="61"/>
      <c r="D405" s="60"/>
      <c r="E405" s="62"/>
      <c r="F405" s="63"/>
    </row>
    <row r="406" spans="1:6" x14ac:dyDescent="0.25">
      <c r="A406" s="60"/>
      <c r="B406" s="61"/>
      <c r="C406" s="61"/>
      <c r="D406" s="60"/>
      <c r="E406" s="62"/>
      <c r="F406" s="63"/>
    </row>
    <row r="407" spans="1:6" x14ac:dyDescent="0.25">
      <c r="A407" s="60"/>
      <c r="B407" s="61"/>
      <c r="C407" s="61"/>
      <c r="D407" s="60"/>
      <c r="E407" s="62"/>
      <c r="F407" s="63"/>
    </row>
    <row r="408" spans="1:6" x14ac:dyDescent="0.25">
      <c r="A408" s="60"/>
      <c r="B408" s="61"/>
      <c r="C408" s="61"/>
      <c r="D408" s="60"/>
      <c r="E408" s="62"/>
      <c r="F408" s="63"/>
    </row>
  </sheetData>
  <mergeCells count="129">
    <mergeCell ref="B127:C127"/>
    <mergeCell ref="B129:C129"/>
    <mergeCell ref="G95:G96"/>
    <mergeCell ref="B28:F28"/>
    <mergeCell ref="B105:F105"/>
    <mergeCell ref="B107:C107"/>
    <mergeCell ref="B101:C101"/>
    <mergeCell ref="B102:C102"/>
    <mergeCell ref="B96:F96"/>
    <mergeCell ref="B103:F103"/>
    <mergeCell ref="B104:C104"/>
    <mergeCell ref="B95:F95"/>
    <mergeCell ref="B97:C97"/>
    <mergeCell ref="B98:C98"/>
    <mergeCell ref="B99:C99"/>
    <mergeCell ref="B100:C100"/>
    <mergeCell ref="B39:C39"/>
    <mergeCell ref="B64:C64"/>
    <mergeCell ref="B53:C53"/>
    <mergeCell ref="B54:C54"/>
    <mergeCell ref="B55:C55"/>
    <mergeCell ref="B56:C56"/>
    <mergeCell ref="B57:C57"/>
    <mergeCell ref="B51:C51"/>
    <mergeCell ref="B52:C52"/>
    <mergeCell ref="B89:F89"/>
    <mergeCell ref="B24:C24"/>
    <mergeCell ref="B25:C25"/>
    <mergeCell ref="B26:C26"/>
    <mergeCell ref="B35:F35"/>
    <mergeCell ref="B42:F42"/>
    <mergeCell ref="B36:C36"/>
    <mergeCell ref="B37:C37"/>
    <mergeCell ref="B38:C38"/>
    <mergeCell ref="A95:A96"/>
    <mergeCell ref="B50:F50"/>
    <mergeCell ref="B58:F58"/>
    <mergeCell ref="B62:F62"/>
    <mergeCell ref="B67:F67"/>
    <mergeCell ref="B40:C40"/>
    <mergeCell ref="B41:C41"/>
    <mergeCell ref="B49:C49"/>
    <mergeCell ref="B48:C48"/>
    <mergeCell ref="B47:C47"/>
    <mergeCell ref="B46:C46"/>
    <mergeCell ref="B45:C45"/>
    <mergeCell ref="B44:C44"/>
    <mergeCell ref="B43:C43"/>
    <mergeCell ref="B134:C134"/>
    <mergeCell ref="B117:C117"/>
    <mergeCell ref="B118:C118"/>
    <mergeCell ref="B119:C119"/>
    <mergeCell ref="B120:C120"/>
    <mergeCell ref="B121:C121"/>
    <mergeCell ref="B122:C122"/>
    <mergeCell ref="B123:C123"/>
    <mergeCell ref="B108:C108"/>
    <mergeCell ref="B109:C109"/>
    <mergeCell ref="B111:C111"/>
    <mergeCell ref="B112:C112"/>
    <mergeCell ref="B113:C113"/>
    <mergeCell ref="B114:C114"/>
    <mergeCell ref="B115:C115"/>
    <mergeCell ref="B116:C116"/>
    <mergeCell ref="B128:F128"/>
    <mergeCell ref="B131:C131"/>
    <mergeCell ref="B132:C132"/>
    <mergeCell ref="B133:C133"/>
    <mergeCell ref="B130:C130"/>
    <mergeCell ref="B124:C124"/>
    <mergeCell ref="B125:C125"/>
    <mergeCell ref="B126:C126"/>
    <mergeCell ref="B81:C81"/>
    <mergeCell ref="B71:C71"/>
    <mergeCell ref="B73:C73"/>
    <mergeCell ref="B74:C74"/>
    <mergeCell ref="B75:C75"/>
    <mergeCell ref="B72:F72"/>
    <mergeCell ref="B68:C68"/>
    <mergeCell ref="B69:C69"/>
    <mergeCell ref="B70:C70"/>
    <mergeCell ref="B136:C136"/>
    <mergeCell ref="B137:C137"/>
    <mergeCell ref="B13:C13"/>
    <mergeCell ref="B14:C14"/>
    <mergeCell ref="B15:C15"/>
    <mergeCell ref="B16:C16"/>
    <mergeCell ref="B17:C17"/>
    <mergeCell ref="B88:C88"/>
    <mergeCell ref="B90:C90"/>
    <mergeCell ref="B91:C91"/>
    <mergeCell ref="B92:C92"/>
    <mergeCell ref="B93:C93"/>
    <mergeCell ref="B82:C82"/>
    <mergeCell ref="B83:C83"/>
    <mergeCell ref="B85:C85"/>
    <mergeCell ref="B86:C86"/>
    <mergeCell ref="B87:C87"/>
    <mergeCell ref="B84:F84"/>
    <mergeCell ref="B76:C76"/>
    <mergeCell ref="B77:C77"/>
    <mergeCell ref="B78:C78"/>
    <mergeCell ref="B79:C79"/>
    <mergeCell ref="B80:C80"/>
    <mergeCell ref="B135:C135"/>
    <mergeCell ref="B10:C10"/>
    <mergeCell ref="B9:C9"/>
    <mergeCell ref="B110:C110"/>
    <mergeCell ref="B27:F27"/>
    <mergeCell ref="B12:F12"/>
    <mergeCell ref="A6:G6"/>
    <mergeCell ref="B4:G4"/>
    <mergeCell ref="A2:G2"/>
    <mergeCell ref="A1:G1"/>
    <mergeCell ref="B18:C18"/>
    <mergeCell ref="B19:C19"/>
    <mergeCell ref="B20:C20"/>
    <mergeCell ref="B21:C21"/>
    <mergeCell ref="B22:C22"/>
    <mergeCell ref="B23:C23"/>
    <mergeCell ref="B94:C94"/>
    <mergeCell ref="B106:C106"/>
    <mergeCell ref="B65:C65"/>
    <mergeCell ref="B66:C66"/>
    <mergeCell ref="B59:C59"/>
    <mergeCell ref="B60:C60"/>
    <mergeCell ref="B61:C61"/>
    <mergeCell ref="B63:C63"/>
    <mergeCell ref="A11:G1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31" zoomScale="60" zoomScaleNormal="100" workbookViewId="0">
      <selection activeCell="K42" sqref="K42"/>
    </sheetView>
  </sheetViews>
  <sheetFormatPr defaultRowHeight="15" x14ac:dyDescent="0.25"/>
  <cols>
    <col min="2" max="2" width="22.28515625" customWidth="1"/>
    <col min="3" max="3" width="46.140625" customWidth="1"/>
    <col min="4" max="4" width="7.7109375" customWidth="1"/>
    <col min="5" max="5" width="7.140625" customWidth="1"/>
    <col min="6" max="6" width="18.28515625" customWidth="1"/>
    <col min="7" max="7" width="16.28515625" customWidth="1"/>
  </cols>
  <sheetData>
    <row r="1" spans="1:7" ht="37.5" customHeight="1" x14ac:dyDescent="0.25">
      <c r="A1" s="186" t="s">
        <v>193</v>
      </c>
      <c r="B1" s="186"/>
      <c r="C1" s="186"/>
      <c r="D1" s="186"/>
      <c r="E1" s="186"/>
      <c r="F1" s="186"/>
      <c r="G1" s="186"/>
    </row>
    <row r="2" spans="1:7" ht="15" customHeight="1" x14ac:dyDescent="0.25">
      <c r="A2" s="187" t="s">
        <v>194</v>
      </c>
      <c r="B2" s="187"/>
      <c r="C2" s="187"/>
      <c r="D2" s="187"/>
      <c r="E2" s="187"/>
      <c r="F2" s="187"/>
      <c r="G2" s="187"/>
    </row>
    <row r="3" spans="1:7" x14ac:dyDescent="0.25">
      <c r="A3" s="79" t="s">
        <v>195</v>
      </c>
      <c r="B3" s="79" t="s">
        <v>196</v>
      </c>
      <c r="C3" s="79" t="s">
        <v>197</v>
      </c>
      <c r="D3" s="79" t="s">
        <v>198</v>
      </c>
      <c r="E3" s="79" t="s">
        <v>199</v>
      </c>
      <c r="F3" s="79" t="s">
        <v>200</v>
      </c>
      <c r="G3" s="79" t="s">
        <v>201</v>
      </c>
    </row>
    <row r="4" spans="1:7" ht="15" customHeight="1" x14ac:dyDescent="0.25">
      <c r="A4" s="188" t="s">
        <v>202</v>
      </c>
      <c r="B4" s="189"/>
      <c r="C4" s="189"/>
      <c r="D4" s="189"/>
      <c r="E4" s="189"/>
      <c r="F4" s="189"/>
      <c r="G4" s="190"/>
    </row>
    <row r="5" spans="1:7" ht="45" customHeight="1" x14ac:dyDescent="0.25">
      <c r="A5" s="79">
        <v>1</v>
      </c>
      <c r="B5" s="79" t="s">
        <v>203</v>
      </c>
      <c r="C5" s="79" t="s">
        <v>204</v>
      </c>
      <c r="D5" s="79" t="s">
        <v>205</v>
      </c>
      <c r="E5" s="79">
        <v>1</v>
      </c>
      <c r="F5" s="79"/>
      <c r="G5" s="79"/>
    </row>
    <row r="6" spans="1:7" ht="30" x14ac:dyDescent="0.25">
      <c r="A6" s="79">
        <v>2</v>
      </c>
      <c r="B6" s="79" t="s">
        <v>206</v>
      </c>
      <c r="C6" s="79" t="s">
        <v>207</v>
      </c>
      <c r="D6" s="79" t="s">
        <v>205</v>
      </c>
      <c r="E6" s="79">
        <v>1</v>
      </c>
      <c r="F6" s="79"/>
      <c r="G6" s="79"/>
    </row>
    <row r="7" spans="1:7" ht="30" x14ac:dyDescent="0.25">
      <c r="A7" s="79">
        <v>3</v>
      </c>
      <c r="B7" s="79" t="s">
        <v>206</v>
      </c>
      <c r="C7" s="79" t="s">
        <v>208</v>
      </c>
      <c r="D7" s="79" t="s">
        <v>205</v>
      </c>
      <c r="E7" s="79">
        <v>1</v>
      </c>
      <c r="F7" s="79"/>
      <c r="G7" s="79"/>
    </row>
    <row r="8" spans="1:7" ht="15" customHeight="1" x14ac:dyDescent="0.25">
      <c r="A8" s="188" t="s">
        <v>209</v>
      </c>
      <c r="B8" s="189"/>
      <c r="C8" s="189"/>
      <c r="D8" s="189"/>
      <c r="E8" s="189"/>
      <c r="F8" s="189"/>
      <c r="G8" s="190"/>
    </row>
    <row r="9" spans="1:7" x14ac:dyDescent="0.25">
      <c r="A9" s="79">
        <v>4</v>
      </c>
      <c r="B9" s="79" t="s">
        <v>210</v>
      </c>
      <c r="C9" s="79" t="s">
        <v>211</v>
      </c>
      <c r="D9" s="79" t="s">
        <v>13</v>
      </c>
      <c r="E9" s="79">
        <v>6</v>
      </c>
      <c r="F9" s="79"/>
      <c r="G9" s="79"/>
    </row>
    <row r="10" spans="1:7" ht="45" x14ac:dyDescent="0.25">
      <c r="A10" s="79">
        <v>5</v>
      </c>
      <c r="B10" s="79" t="s">
        <v>212</v>
      </c>
      <c r="C10" s="79" t="s">
        <v>213</v>
      </c>
      <c r="D10" s="79" t="s">
        <v>12</v>
      </c>
      <c r="E10" s="79">
        <v>52.5</v>
      </c>
      <c r="F10" s="79"/>
      <c r="G10" s="79"/>
    </row>
    <row r="11" spans="1:7" ht="45" x14ac:dyDescent="0.25">
      <c r="A11" s="79">
        <v>6</v>
      </c>
      <c r="B11" s="79" t="s">
        <v>214</v>
      </c>
      <c r="C11" s="79" t="s">
        <v>215</v>
      </c>
      <c r="D11" s="79" t="s">
        <v>12</v>
      </c>
      <c r="E11" s="79">
        <v>52.5</v>
      </c>
      <c r="F11" s="79"/>
      <c r="G11" s="79"/>
    </row>
    <row r="12" spans="1:7" ht="45" x14ac:dyDescent="0.25">
      <c r="A12" s="79">
        <v>7</v>
      </c>
      <c r="B12" s="79" t="s">
        <v>212</v>
      </c>
      <c r="C12" s="79" t="s">
        <v>216</v>
      </c>
      <c r="D12" s="79" t="s">
        <v>12</v>
      </c>
      <c r="E12" s="79">
        <v>6</v>
      </c>
      <c r="F12" s="79"/>
      <c r="G12" s="79"/>
    </row>
    <row r="13" spans="1:7" ht="45" x14ac:dyDescent="0.25">
      <c r="A13" s="79">
        <v>8</v>
      </c>
      <c r="B13" s="79" t="s">
        <v>214</v>
      </c>
      <c r="C13" s="79" t="s">
        <v>217</v>
      </c>
      <c r="D13" s="79" t="s">
        <v>12</v>
      </c>
      <c r="E13" s="79">
        <v>6</v>
      </c>
      <c r="F13" s="79"/>
      <c r="G13" s="79"/>
    </row>
    <row r="14" spans="1:7" ht="30" x14ac:dyDescent="0.25">
      <c r="A14" s="79">
        <v>9</v>
      </c>
      <c r="B14" s="79" t="s">
        <v>218</v>
      </c>
      <c r="C14" s="79" t="s">
        <v>219</v>
      </c>
      <c r="D14" s="79" t="s">
        <v>12</v>
      </c>
      <c r="E14" s="79">
        <v>6</v>
      </c>
      <c r="F14" s="79"/>
      <c r="G14" s="79"/>
    </row>
    <row r="15" spans="1:7" ht="45" x14ac:dyDescent="0.25">
      <c r="A15" s="79">
        <v>10</v>
      </c>
      <c r="B15" s="79" t="s">
        <v>220</v>
      </c>
      <c r="C15" s="79" t="s">
        <v>221</v>
      </c>
      <c r="D15" s="79" t="s">
        <v>12</v>
      </c>
      <c r="E15" s="79">
        <v>6</v>
      </c>
      <c r="F15" s="79"/>
      <c r="G15" s="79"/>
    </row>
    <row r="16" spans="1:7" ht="15" customHeight="1" x14ac:dyDescent="0.25">
      <c r="A16" s="183" t="s">
        <v>222</v>
      </c>
      <c r="B16" s="184"/>
      <c r="C16" s="184"/>
      <c r="D16" s="184"/>
      <c r="E16" s="184"/>
      <c r="F16" s="184"/>
      <c r="G16" s="185"/>
    </row>
    <row r="17" spans="1:7" ht="45" x14ac:dyDescent="0.25">
      <c r="A17" s="79">
        <v>11</v>
      </c>
      <c r="B17" s="79" t="s">
        <v>223</v>
      </c>
      <c r="C17" s="79" t="s">
        <v>224</v>
      </c>
      <c r="D17" s="79" t="s">
        <v>14</v>
      </c>
      <c r="E17" s="79">
        <v>640</v>
      </c>
      <c r="F17" s="79"/>
      <c r="G17" s="79"/>
    </row>
    <row r="18" spans="1:7" ht="75" x14ac:dyDescent="0.25">
      <c r="A18" s="79">
        <v>12</v>
      </c>
      <c r="B18" s="79" t="s">
        <v>225</v>
      </c>
      <c r="C18" s="79" t="s">
        <v>226</v>
      </c>
      <c r="D18" s="79" t="s">
        <v>14</v>
      </c>
      <c r="E18" s="79">
        <v>64</v>
      </c>
      <c r="F18" s="79"/>
      <c r="G18" s="79"/>
    </row>
    <row r="19" spans="1:7" ht="30" x14ac:dyDescent="0.25">
      <c r="A19" s="79">
        <v>13</v>
      </c>
      <c r="B19" s="79" t="s">
        <v>203</v>
      </c>
      <c r="C19" s="79" t="s">
        <v>227</v>
      </c>
      <c r="D19" s="79" t="s">
        <v>137</v>
      </c>
      <c r="E19" s="79">
        <v>1</v>
      </c>
      <c r="F19" s="79"/>
      <c r="G19" s="79"/>
    </row>
    <row r="20" spans="1:7" ht="60" x14ac:dyDescent="0.25">
      <c r="A20" s="79">
        <v>14</v>
      </c>
      <c r="B20" s="79" t="s">
        <v>228</v>
      </c>
      <c r="C20" s="79" t="s">
        <v>229</v>
      </c>
      <c r="D20" s="79" t="s">
        <v>12</v>
      </c>
      <c r="E20" s="79">
        <v>1200</v>
      </c>
      <c r="F20" s="79"/>
      <c r="G20" s="79"/>
    </row>
    <row r="21" spans="1:7" ht="60" x14ac:dyDescent="0.25">
      <c r="A21" s="79">
        <v>15</v>
      </c>
      <c r="B21" s="79" t="s">
        <v>230</v>
      </c>
      <c r="C21" s="79" t="s">
        <v>231</v>
      </c>
      <c r="D21" s="79" t="s">
        <v>13</v>
      </c>
      <c r="E21" s="79">
        <v>642.4</v>
      </c>
      <c r="F21" s="79"/>
      <c r="G21" s="79"/>
    </row>
    <row r="22" spans="1:7" ht="30" x14ac:dyDescent="0.25">
      <c r="A22" s="79">
        <v>16</v>
      </c>
      <c r="B22" s="79" t="s">
        <v>206</v>
      </c>
      <c r="C22" s="79" t="s">
        <v>232</v>
      </c>
      <c r="D22" s="79" t="s">
        <v>13</v>
      </c>
      <c r="E22" s="79">
        <v>6.2</v>
      </c>
      <c r="F22" s="79"/>
      <c r="G22" s="79"/>
    </row>
    <row r="23" spans="1:7" ht="30" x14ac:dyDescent="0.25">
      <c r="A23" s="197">
        <v>17</v>
      </c>
      <c r="B23" s="197" t="s">
        <v>233</v>
      </c>
      <c r="C23" s="197" t="s">
        <v>701</v>
      </c>
      <c r="D23" s="197" t="s">
        <v>137</v>
      </c>
      <c r="E23" s="197">
        <v>4</v>
      </c>
      <c r="F23" s="197"/>
      <c r="G23" s="197"/>
    </row>
    <row r="24" spans="1:7" ht="30" x14ac:dyDescent="0.25">
      <c r="A24" s="79">
        <v>18</v>
      </c>
      <c r="B24" s="79" t="s">
        <v>233</v>
      </c>
      <c r="C24" s="79" t="s">
        <v>234</v>
      </c>
      <c r="D24" s="79" t="s">
        <v>137</v>
      </c>
      <c r="E24" s="79">
        <v>1</v>
      </c>
      <c r="F24" s="79"/>
      <c r="G24" s="79"/>
    </row>
    <row r="25" spans="1:7" ht="30" x14ac:dyDescent="0.25">
      <c r="A25" s="79">
        <v>19</v>
      </c>
      <c r="B25" s="79" t="s">
        <v>233</v>
      </c>
      <c r="C25" s="79" t="s">
        <v>235</v>
      </c>
      <c r="D25" s="79" t="s">
        <v>137</v>
      </c>
      <c r="E25" s="79">
        <v>1</v>
      </c>
      <c r="F25" s="79"/>
      <c r="G25" s="79"/>
    </row>
    <row r="26" spans="1:7" ht="30" x14ac:dyDescent="0.25">
      <c r="A26" s="79">
        <v>20</v>
      </c>
      <c r="B26" s="79" t="s">
        <v>233</v>
      </c>
      <c r="C26" s="79" t="s">
        <v>236</v>
      </c>
      <c r="D26" s="79" t="s">
        <v>137</v>
      </c>
      <c r="E26" s="79">
        <v>1</v>
      </c>
      <c r="F26" s="79"/>
      <c r="G26" s="79"/>
    </row>
    <row r="27" spans="1:7" ht="30" x14ac:dyDescent="0.25">
      <c r="A27" s="197">
        <v>21</v>
      </c>
      <c r="B27" s="197" t="s">
        <v>233</v>
      </c>
      <c r="C27" s="197" t="s">
        <v>702</v>
      </c>
      <c r="D27" s="197" t="s">
        <v>137</v>
      </c>
      <c r="E27" s="197">
        <v>1</v>
      </c>
      <c r="F27" s="79"/>
      <c r="G27" s="79"/>
    </row>
    <row r="28" spans="1:7" ht="30" x14ac:dyDescent="0.25">
      <c r="A28" s="79">
        <v>22</v>
      </c>
      <c r="B28" s="79" t="s">
        <v>233</v>
      </c>
      <c r="C28" s="79" t="s">
        <v>237</v>
      </c>
      <c r="D28" s="79" t="s">
        <v>137</v>
      </c>
      <c r="E28" s="197">
        <v>2</v>
      </c>
      <c r="F28" s="79"/>
      <c r="G28" s="79"/>
    </row>
    <row r="29" spans="1:7" ht="30" x14ac:dyDescent="0.25">
      <c r="A29" s="197" t="s">
        <v>703</v>
      </c>
      <c r="B29" s="197" t="s">
        <v>233</v>
      </c>
      <c r="C29" s="197" t="s">
        <v>704</v>
      </c>
      <c r="D29" s="197" t="s">
        <v>137</v>
      </c>
      <c r="E29" s="197">
        <v>2</v>
      </c>
      <c r="F29" s="79"/>
      <c r="G29" s="79"/>
    </row>
    <row r="30" spans="1:7" ht="30" x14ac:dyDescent="0.25">
      <c r="A30" s="79">
        <v>23</v>
      </c>
      <c r="B30" s="79" t="s">
        <v>233</v>
      </c>
      <c r="C30" s="79" t="s">
        <v>238</v>
      </c>
      <c r="D30" s="79" t="s">
        <v>137</v>
      </c>
      <c r="E30" s="197">
        <v>2</v>
      </c>
      <c r="F30" s="79"/>
      <c r="G30" s="79"/>
    </row>
    <row r="31" spans="1:7" ht="30" x14ac:dyDescent="0.25">
      <c r="A31" s="79">
        <v>24</v>
      </c>
      <c r="B31" s="79" t="s">
        <v>233</v>
      </c>
      <c r="C31" s="79" t="s">
        <v>239</v>
      </c>
      <c r="D31" s="79" t="s">
        <v>137</v>
      </c>
      <c r="E31" s="197">
        <v>6</v>
      </c>
      <c r="F31" s="79"/>
      <c r="G31" s="79"/>
    </row>
    <row r="32" spans="1:7" ht="30" x14ac:dyDescent="0.25">
      <c r="A32" s="79">
        <v>25</v>
      </c>
      <c r="B32" s="79" t="s">
        <v>233</v>
      </c>
      <c r="C32" s="79" t="s">
        <v>240</v>
      </c>
      <c r="D32" s="79" t="s">
        <v>137</v>
      </c>
      <c r="E32" s="79">
        <v>1</v>
      </c>
      <c r="F32" s="79"/>
      <c r="G32" s="79"/>
    </row>
    <row r="33" spans="1:7" ht="30" x14ac:dyDescent="0.25">
      <c r="A33" s="79">
        <v>26</v>
      </c>
      <c r="B33" s="79" t="s">
        <v>241</v>
      </c>
      <c r="C33" s="79" t="s">
        <v>242</v>
      </c>
      <c r="D33" s="79" t="s">
        <v>13</v>
      </c>
      <c r="E33" s="79">
        <v>648.4</v>
      </c>
      <c r="F33" s="79"/>
      <c r="G33" s="79"/>
    </row>
    <row r="34" spans="1:7" ht="30" x14ac:dyDescent="0.25">
      <c r="A34" s="197">
        <v>27</v>
      </c>
      <c r="B34" s="197" t="s">
        <v>243</v>
      </c>
      <c r="C34" s="197" t="s">
        <v>705</v>
      </c>
      <c r="D34" s="197" t="s">
        <v>137</v>
      </c>
      <c r="E34" s="197">
        <v>2</v>
      </c>
      <c r="F34" s="79"/>
      <c r="G34" s="79"/>
    </row>
    <row r="35" spans="1:7" ht="30" x14ac:dyDescent="0.25">
      <c r="A35" s="79">
        <v>28</v>
      </c>
      <c r="B35" s="197" t="s">
        <v>244</v>
      </c>
      <c r="C35" s="197" t="s">
        <v>706</v>
      </c>
      <c r="D35" s="197" t="s">
        <v>137</v>
      </c>
      <c r="E35" s="197">
        <v>4</v>
      </c>
      <c r="F35" s="79"/>
      <c r="G35" s="79"/>
    </row>
    <row r="36" spans="1:7" ht="30" x14ac:dyDescent="0.25">
      <c r="A36" s="79">
        <v>29</v>
      </c>
      <c r="B36" s="79" t="s">
        <v>245</v>
      </c>
      <c r="C36" s="79" t="s">
        <v>246</v>
      </c>
      <c r="D36" s="79" t="s">
        <v>137</v>
      </c>
      <c r="E36" s="79">
        <v>4</v>
      </c>
      <c r="F36" s="79"/>
      <c r="G36" s="79"/>
    </row>
    <row r="37" spans="1:7" ht="60" x14ac:dyDescent="0.25">
      <c r="A37" s="79">
        <v>30</v>
      </c>
      <c r="B37" s="79" t="s">
        <v>206</v>
      </c>
      <c r="C37" s="79" t="s">
        <v>247</v>
      </c>
      <c r="D37" s="79" t="s">
        <v>14</v>
      </c>
      <c r="E37" s="79">
        <v>3.2</v>
      </c>
      <c r="F37" s="79"/>
      <c r="G37" s="79"/>
    </row>
    <row r="38" spans="1:7" ht="60" x14ac:dyDescent="0.25">
      <c r="A38" s="79">
        <v>31</v>
      </c>
      <c r="B38" s="79" t="s">
        <v>248</v>
      </c>
      <c r="C38" s="79" t="s">
        <v>249</v>
      </c>
      <c r="D38" s="79" t="s">
        <v>14</v>
      </c>
      <c r="E38" s="79">
        <v>677.88</v>
      </c>
      <c r="F38" s="79"/>
      <c r="G38" s="79"/>
    </row>
    <row r="39" spans="1:7" ht="30" x14ac:dyDescent="0.25">
      <c r="A39" s="79">
        <v>32</v>
      </c>
      <c r="B39" s="79" t="s">
        <v>250</v>
      </c>
      <c r="C39" s="79" t="s">
        <v>251</v>
      </c>
      <c r="D39" s="79" t="s">
        <v>14</v>
      </c>
      <c r="E39" s="79">
        <v>677.88</v>
      </c>
      <c r="F39" s="79"/>
      <c r="G39" s="79"/>
    </row>
    <row r="40" spans="1:7" ht="45" x14ac:dyDescent="0.25">
      <c r="A40" s="79">
        <v>33</v>
      </c>
      <c r="B40" s="79" t="s">
        <v>252</v>
      </c>
      <c r="C40" s="79" t="s">
        <v>253</v>
      </c>
      <c r="D40" s="79" t="s">
        <v>12</v>
      </c>
      <c r="E40" s="79">
        <v>1945.2</v>
      </c>
      <c r="F40" s="79"/>
      <c r="G40" s="79"/>
    </row>
    <row r="41" spans="1:7" ht="45" x14ac:dyDescent="0.25">
      <c r="A41" s="79">
        <v>34</v>
      </c>
      <c r="B41" s="79" t="s">
        <v>254</v>
      </c>
      <c r="C41" s="79" t="s">
        <v>255</v>
      </c>
      <c r="D41" s="79" t="s">
        <v>256</v>
      </c>
      <c r="E41" s="79">
        <v>0.03</v>
      </c>
      <c r="F41" s="79"/>
      <c r="G41" s="79"/>
    </row>
    <row r="42" spans="1:7" ht="45" x14ac:dyDescent="0.25">
      <c r="A42" s="79">
        <v>35</v>
      </c>
      <c r="B42" s="79" t="s">
        <v>257</v>
      </c>
      <c r="C42" s="79" t="s">
        <v>258</v>
      </c>
      <c r="D42" s="79" t="s">
        <v>256</v>
      </c>
      <c r="E42" s="79">
        <v>0.03</v>
      </c>
      <c r="F42" s="79"/>
      <c r="G42" s="79"/>
    </row>
    <row r="43" spans="1:7" ht="30" x14ac:dyDescent="0.25">
      <c r="A43" s="79">
        <v>36</v>
      </c>
      <c r="B43" s="79" t="s">
        <v>259</v>
      </c>
      <c r="C43" s="79" t="s">
        <v>260</v>
      </c>
      <c r="D43" s="79" t="s">
        <v>256</v>
      </c>
      <c r="E43" s="79">
        <v>0.03</v>
      </c>
      <c r="F43" s="79"/>
      <c r="G43" s="79"/>
    </row>
    <row r="44" spans="1:7" ht="45" x14ac:dyDescent="0.25">
      <c r="A44" s="79">
        <v>37</v>
      </c>
      <c r="B44" s="79" t="s">
        <v>257</v>
      </c>
      <c r="C44" s="79" t="s">
        <v>261</v>
      </c>
      <c r="D44" s="79" t="s">
        <v>256</v>
      </c>
      <c r="E44" s="79">
        <v>3.21</v>
      </c>
      <c r="F44" s="79"/>
      <c r="G44" s="79"/>
    </row>
    <row r="45" spans="1:7" ht="45" x14ac:dyDescent="0.25">
      <c r="A45" s="79">
        <v>38</v>
      </c>
      <c r="B45" s="79" t="s">
        <v>254</v>
      </c>
      <c r="C45" s="79" t="s">
        <v>262</v>
      </c>
      <c r="D45" s="79" t="s">
        <v>256</v>
      </c>
      <c r="E45" s="79">
        <v>3.21</v>
      </c>
      <c r="F45" s="79"/>
      <c r="G45" s="79"/>
    </row>
    <row r="46" spans="1:7" ht="30" x14ac:dyDescent="0.25">
      <c r="A46" s="79">
        <v>39</v>
      </c>
      <c r="B46" s="79" t="s">
        <v>259</v>
      </c>
      <c r="C46" s="79" t="s">
        <v>263</v>
      </c>
      <c r="D46" s="79" t="s">
        <v>256</v>
      </c>
      <c r="E46" s="79">
        <v>3.21</v>
      </c>
      <c r="F46" s="79"/>
      <c r="G46" s="79"/>
    </row>
    <row r="47" spans="1:7" ht="30" x14ac:dyDescent="0.25">
      <c r="A47" s="79">
        <v>40</v>
      </c>
      <c r="B47" s="79" t="s">
        <v>264</v>
      </c>
      <c r="C47" s="79" t="s">
        <v>265</v>
      </c>
      <c r="D47" s="79" t="s">
        <v>137</v>
      </c>
      <c r="E47" s="79">
        <v>10</v>
      </c>
      <c r="F47" s="79"/>
      <c r="G47" s="79"/>
    </row>
    <row r="48" spans="1:7" ht="30" x14ac:dyDescent="0.25">
      <c r="A48" s="79">
        <v>41</v>
      </c>
      <c r="B48" s="79" t="s">
        <v>266</v>
      </c>
      <c r="C48" s="79" t="s">
        <v>267</v>
      </c>
      <c r="D48" s="79" t="s">
        <v>14</v>
      </c>
      <c r="E48" s="79">
        <v>27.8</v>
      </c>
      <c r="F48" s="79"/>
      <c r="G48" s="79"/>
    </row>
    <row r="49" spans="1:7" ht="15" customHeight="1" x14ac:dyDescent="0.25">
      <c r="A49" s="79">
        <v>42</v>
      </c>
      <c r="B49" s="79" t="s">
        <v>268</v>
      </c>
      <c r="C49" s="79" t="s">
        <v>269</v>
      </c>
      <c r="D49" s="79" t="s">
        <v>14</v>
      </c>
      <c r="E49" s="79">
        <v>27.8</v>
      </c>
      <c r="F49" s="79"/>
      <c r="G49" s="79"/>
    </row>
    <row r="50" spans="1:7" x14ac:dyDescent="0.25">
      <c r="A50" s="188" t="s">
        <v>270</v>
      </c>
      <c r="B50" s="189"/>
      <c r="C50" s="189"/>
      <c r="D50" s="189"/>
      <c r="E50" s="189"/>
      <c r="F50" s="189"/>
      <c r="G50" s="190"/>
    </row>
    <row r="51" spans="1:7" ht="30" x14ac:dyDescent="0.25">
      <c r="A51" s="79">
        <v>43</v>
      </c>
      <c r="B51" s="79" t="s">
        <v>271</v>
      </c>
      <c r="C51" s="79" t="s">
        <v>272</v>
      </c>
      <c r="D51" s="79" t="s">
        <v>12</v>
      </c>
      <c r="E51" s="79">
        <v>6</v>
      </c>
      <c r="F51" s="79"/>
      <c r="G51" s="79"/>
    </row>
    <row r="52" spans="1:7" ht="45" x14ac:dyDescent="0.25">
      <c r="A52" s="79">
        <v>44</v>
      </c>
      <c r="B52" s="79" t="s">
        <v>271</v>
      </c>
      <c r="C52" s="79" t="s">
        <v>273</v>
      </c>
      <c r="D52" s="79" t="s">
        <v>12</v>
      </c>
      <c r="E52" s="79">
        <v>6</v>
      </c>
      <c r="F52" s="79"/>
      <c r="G52" s="79"/>
    </row>
    <row r="53" spans="1:7" ht="15" customHeight="1" x14ac:dyDescent="0.25">
      <c r="A53" s="79">
        <v>45</v>
      </c>
      <c r="B53" s="79" t="s">
        <v>206</v>
      </c>
      <c r="C53" s="79" t="s">
        <v>274</v>
      </c>
      <c r="D53" s="79" t="s">
        <v>137</v>
      </c>
      <c r="E53" s="79">
        <v>1</v>
      </c>
      <c r="F53" s="79"/>
      <c r="G53" s="79"/>
    </row>
    <row r="54" spans="1:7" x14ac:dyDescent="0.25">
      <c r="A54" s="183" t="s">
        <v>275</v>
      </c>
      <c r="B54" s="184"/>
      <c r="C54" s="184"/>
      <c r="D54" s="184"/>
      <c r="E54" s="184"/>
      <c r="F54" s="185"/>
      <c r="G54" s="79"/>
    </row>
    <row r="55" spans="1:7" x14ac:dyDescent="0.25">
      <c r="A55" s="80"/>
      <c r="B55" s="80"/>
      <c r="C55" s="80"/>
      <c r="D55" s="80"/>
      <c r="E55" s="80"/>
      <c r="F55" s="80"/>
      <c r="G55" s="80"/>
    </row>
    <row r="56" spans="1:7" x14ac:dyDescent="0.25">
      <c r="A56" s="80"/>
      <c r="B56" s="80"/>
      <c r="C56" s="80"/>
      <c r="D56" s="80"/>
      <c r="E56" s="80"/>
      <c r="F56" s="80"/>
      <c r="G56" s="80"/>
    </row>
    <row r="57" spans="1:7" x14ac:dyDescent="0.25">
      <c r="A57" s="80"/>
      <c r="B57" s="80"/>
      <c r="C57" s="80"/>
      <c r="D57" s="80"/>
      <c r="E57" s="80"/>
      <c r="F57" s="80"/>
      <c r="G57" s="80"/>
    </row>
  </sheetData>
  <mergeCells count="7">
    <mergeCell ref="A54:F54"/>
    <mergeCell ref="A1:G1"/>
    <mergeCell ref="A2:G2"/>
    <mergeCell ref="A4:G4"/>
    <mergeCell ref="A8:G8"/>
    <mergeCell ref="A16:G16"/>
    <mergeCell ref="A50:G50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="60" zoomScaleNormal="100" workbookViewId="0">
      <selection sqref="A1:H66"/>
    </sheetView>
  </sheetViews>
  <sheetFormatPr defaultColWidth="11.42578125" defaultRowHeight="15" x14ac:dyDescent="0.25"/>
  <cols>
    <col min="1" max="1" width="4.28515625" style="81" customWidth="1"/>
    <col min="2" max="2" width="5" style="81" customWidth="1"/>
    <col min="3" max="3" width="8.5703125" style="81" customWidth="1"/>
    <col min="4" max="4" width="44.28515625" style="81" customWidth="1"/>
    <col min="5" max="5" width="6.5703125" style="81" customWidth="1"/>
    <col min="6" max="7" width="9.28515625" style="81" customWidth="1"/>
    <col min="8" max="8" width="11.42578125" style="81" customWidth="1"/>
    <col min="9" max="16384" width="11.42578125" style="81"/>
  </cols>
  <sheetData>
    <row r="1" spans="1:8" ht="12.75" customHeight="1" x14ac:dyDescent="0.25">
      <c r="G1" s="82"/>
    </row>
    <row r="2" spans="1:8" ht="12.75" customHeight="1" x14ac:dyDescent="0.25">
      <c r="A2" s="83"/>
      <c r="B2" s="191" t="s">
        <v>429</v>
      </c>
      <c r="C2" s="191"/>
      <c r="D2" s="191"/>
      <c r="E2" s="191"/>
      <c r="F2" s="191"/>
      <c r="G2" s="191"/>
      <c r="H2" s="191"/>
    </row>
    <row r="3" spans="1:8" ht="22.5" customHeight="1" x14ac:dyDescent="0.25">
      <c r="A3" s="83"/>
      <c r="B3" s="192" t="s">
        <v>276</v>
      </c>
      <c r="C3" s="192"/>
      <c r="D3" s="192"/>
      <c r="E3" s="192"/>
      <c r="F3" s="192"/>
      <c r="G3" s="192"/>
      <c r="H3" s="192"/>
    </row>
    <row r="4" spans="1:8" ht="34.5" customHeight="1" x14ac:dyDescent="0.25">
      <c r="A4" s="83"/>
      <c r="B4" s="193" t="s">
        <v>277</v>
      </c>
      <c r="C4" s="193"/>
      <c r="D4" s="193"/>
      <c r="E4" s="193"/>
      <c r="F4" s="193"/>
      <c r="G4" s="193"/>
      <c r="H4" s="193"/>
    </row>
    <row r="5" spans="1:8" ht="22.5" customHeight="1" x14ac:dyDescent="0.25">
      <c r="A5" s="84"/>
      <c r="B5" s="85" t="s">
        <v>8</v>
      </c>
      <c r="C5" s="85" t="s">
        <v>196</v>
      </c>
      <c r="D5" s="85" t="s">
        <v>278</v>
      </c>
      <c r="E5" s="85" t="s">
        <v>10</v>
      </c>
      <c r="F5" s="85" t="s">
        <v>279</v>
      </c>
      <c r="G5" s="85" t="s">
        <v>280</v>
      </c>
      <c r="H5" s="85" t="s">
        <v>281</v>
      </c>
    </row>
    <row r="6" spans="1:8" ht="12.75" customHeight="1" x14ac:dyDescent="0.25">
      <c r="A6" s="84"/>
      <c r="B6" s="86" t="s">
        <v>282</v>
      </c>
      <c r="C6" s="86" t="s">
        <v>283</v>
      </c>
      <c r="D6" s="86" t="s">
        <v>284</v>
      </c>
      <c r="E6" s="86" t="s">
        <v>285</v>
      </c>
      <c r="F6" s="86" t="s">
        <v>286</v>
      </c>
      <c r="G6" s="86" t="s">
        <v>287</v>
      </c>
      <c r="H6" s="86" t="s">
        <v>288</v>
      </c>
    </row>
    <row r="7" spans="1:8" x14ac:dyDescent="0.25">
      <c r="A7" s="84"/>
      <c r="B7" s="87"/>
      <c r="C7" s="87"/>
      <c r="D7" s="88" t="s">
        <v>289</v>
      </c>
      <c r="E7" s="87"/>
      <c r="F7" s="89"/>
      <c r="G7" s="89"/>
      <c r="H7" s="89"/>
    </row>
    <row r="8" spans="1:8" ht="22.5" x14ac:dyDescent="0.25">
      <c r="A8" s="84"/>
      <c r="B8" s="90" t="s">
        <v>282</v>
      </c>
      <c r="C8" s="90" t="s">
        <v>290</v>
      </c>
      <c r="D8" s="91" t="s">
        <v>291</v>
      </c>
      <c r="E8" s="90" t="s">
        <v>292</v>
      </c>
      <c r="F8" s="92">
        <v>0.33</v>
      </c>
      <c r="G8" s="93">
        <v>0</v>
      </c>
      <c r="H8" s="93">
        <v>0</v>
      </c>
    </row>
    <row r="9" spans="1:8" ht="45" x14ac:dyDescent="0.25">
      <c r="A9" s="84"/>
      <c r="B9" s="90" t="s">
        <v>283</v>
      </c>
      <c r="C9" s="90" t="s">
        <v>293</v>
      </c>
      <c r="D9" s="91" t="s">
        <v>294</v>
      </c>
      <c r="E9" s="90" t="s">
        <v>14</v>
      </c>
      <c r="F9" s="92">
        <v>246.32</v>
      </c>
      <c r="G9" s="93">
        <v>0</v>
      </c>
      <c r="H9" s="93">
        <v>0</v>
      </c>
    </row>
    <row r="10" spans="1:8" ht="33.75" x14ac:dyDescent="0.25">
      <c r="A10" s="84"/>
      <c r="B10" s="90" t="s">
        <v>284</v>
      </c>
      <c r="C10" s="90" t="s">
        <v>295</v>
      </c>
      <c r="D10" s="91" t="s">
        <v>296</v>
      </c>
      <c r="E10" s="90" t="s">
        <v>14</v>
      </c>
      <c r="F10" s="92">
        <v>27.37</v>
      </c>
      <c r="G10" s="93">
        <v>0</v>
      </c>
      <c r="H10" s="93">
        <v>0</v>
      </c>
    </row>
    <row r="11" spans="1:8" ht="33.75" x14ac:dyDescent="0.25">
      <c r="A11" s="84"/>
      <c r="B11" s="90" t="s">
        <v>285</v>
      </c>
      <c r="C11" s="90" t="s">
        <v>295</v>
      </c>
      <c r="D11" s="91" t="s">
        <v>297</v>
      </c>
      <c r="E11" s="90" t="s">
        <v>14</v>
      </c>
      <c r="F11" s="92">
        <v>18.2</v>
      </c>
      <c r="G11" s="93">
        <v>0</v>
      </c>
      <c r="H11" s="93">
        <v>0</v>
      </c>
    </row>
    <row r="12" spans="1:8" ht="45" x14ac:dyDescent="0.25">
      <c r="A12" s="84"/>
      <c r="B12" s="90" t="s">
        <v>286</v>
      </c>
      <c r="C12" s="90" t="s">
        <v>298</v>
      </c>
      <c r="D12" s="91" t="s">
        <v>299</v>
      </c>
      <c r="E12" s="90" t="s">
        <v>14</v>
      </c>
      <c r="F12" s="92">
        <v>291.89</v>
      </c>
      <c r="G12" s="93">
        <v>0</v>
      </c>
      <c r="H12" s="93">
        <v>0</v>
      </c>
    </row>
    <row r="13" spans="1:8" ht="45" x14ac:dyDescent="0.25">
      <c r="A13" s="84"/>
      <c r="B13" s="90" t="s">
        <v>287</v>
      </c>
      <c r="C13" s="90" t="s">
        <v>300</v>
      </c>
      <c r="D13" s="91" t="s">
        <v>301</v>
      </c>
      <c r="E13" s="90" t="s">
        <v>12</v>
      </c>
      <c r="F13" s="92">
        <v>89.67</v>
      </c>
      <c r="G13" s="93">
        <v>0</v>
      </c>
      <c r="H13" s="93">
        <v>0</v>
      </c>
    </row>
    <row r="14" spans="1:8" ht="45" x14ac:dyDescent="0.25">
      <c r="A14" s="84"/>
      <c r="B14" s="90" t="s">
        <v>288</v>
      </c>
      <c r="C14" s="90" t="s">
        <v>302</v>
      </c>
      <c r="D14" s="91" t="s">
        <v>303</v>
      </c>
      <c r="E14" s="90" t="s">
        <v>12</v>
      </c>
      <c r="F14" s="92">
        <v>89.67</v>
      </c>
      <c r="G14" s="93">
        <v>0</v>
      </c>
      <c r="H14" s="93">
        <v>0</v>
      </c>
    </row>
    <row r="15" spans="1:8" ht="33.75" x14ac:dyDescent="0.25">
      <c r="A15" s="84"/>
      <c r="B15" s="90" t="s">
        <v>304</v>
      </c>
      <c r="C15" s="90" t="s">
        <v>305</v>
      </c>
      <c r="D15" s="91" t="s">
        <v>306</v>
      </c>
      <c r="E15" s="90" t="s">
        <v>205</v>
      </c>
      <c r="F15" s="92">
        <v>2</v>
      </c>
      <c r="G15" s="93">
        <v>0</v>
      </c>
      <c r="H15" s="93">
        <v>0</v>
      </c>
    </row>
    <row r="16" spans="1:8" ht="33.75" x14ac:dyDescent="0.25">
      <c r="A16" s="84"/>
      <c r="B16" s="90" t="s">
        <v>307</v>
      </c>
      <c r="C16" s="90" t="s">
        <v>308</v>
      </c>
      <c r="D16" s="91" t="s">
        <v>309</v>
      </c>
      <c r="E16" s="90" t="s">
        <v>13</v>
      </c>
      <c r="F16" s="92">
        <v>5</v>
      </c>
      <c r="G16" s="93">
        <v>0</v>
      </c>
      <c r="H16" s="93">
        <v>0</v>
      </c>
    </row>
    <row r="17" spans="1:8" ht="33.75" x14ac:dyDescent="0.25">
      <c r="A17" s="84"/>
      <c r="B17" s="90" t="s">
        <v>310</v>
      </c>
      <c r="C17" s="90" t="s">
        <v>311</v>
      </c>
      <c r="D17" s="91" t="s">
        <v>312</v>
      </c>
      <c r="E17" s="90" t="s">
        <v>205</v>
      </c>
      <c r="F17" s="92">
        <v>2</v>
      </c>
      <c r="G17" s="93">
        <v>0</v>
      </c>
      <c r="H17" s="93">
        <v>0</v>
      </c>
    </row>
    <row r="18" spans="1:8" ht="33.75" x14ac:dyDescent="0.25">
      <c r="A18" s="84"/>
      <c r="B18" s="90" t="s">
        <v>35</v>
      </c>
      <c r="C18" s="90" t="s">
        <v>313</v>
      </c>
      <c r="D18" s="91" t="s">
        <v>314</v>
      </c>
      <c r="E18" s="90" t="s">
        <v>14</v>
      </c>
      <c r="F18" s="92">
        <v>19.5</v>
      </c>
      <c r="G18" s="93">
        <v>0</v>
      </c>
      <c r="H18" s="93">
        <v>0</v>
      </c>
    </row>
    <row r="19" spans="1:8" x14ac:dyDescent="0.25">
      <c r="A19" s="84"/>
      <c r="B19" s="94"/>
      <c r="C19" s="94"/>
      <c r="D19" s="94" t="s">
        <v>315</v>
      </c>
      <c r="E19" s="94"/>
      <c r="F19" s="94"/>
      <c r="G19" s="94"/>
      <c r="H19" s="95">
        <v>0</v>
      </c>
    </row>
    <row r="20" spans="1:8" x14ac:dyDescent="0.25">
      <c r="A20" s="84"/>
      <c r="B20" s="89"/>
      <c r="C20" s="89"/>
      <c r="D20" s="88" t="s">
        <v>316</v>
      </c>
      <c r="E20" s="87"/>
      <c r="F20" s="89"/>
      <c r="G20" s="89"/>
      <c r="H20" s="89"/>
    </row>
    <row r="21" spans="1:8" ht="33.75" x14ac:dyDescent="0.25">
      <c r="A21" s="84"/>
      <c r="B21" s="90" t="s">
        <v>37</v>
      </c>
      <c r="C21" s="90" t="s">
        <v>317</v>
      </c>
      <c r="D21" s="91" t="s">
        <v>318</v>
      </c>
      <c r="E21" s="90" t="s">
        <v>205</v>
      </c>
      <c r="F21" s="92">
        <v>2</v>
      </c>
      <c r="G21" s="93">
        <v>0</v>
      </c>
      <c r="H21" s="93">
        <v>0</v>
      </c>
    </row>
    <row r="22" spans="1:8" ht="22.5" x14ac:dyDescent="0.25">
      <c r="A22" s="84"/>
      <c r="B22" s="90" t="s">
        <v>39</v>
      </c>
      <c r="C22" s="90" t="s">
        <v>319</v>
      </c>
      <c r="D22" s="91" t="s">
        <v>320</v>
      </c>
      <c r="E22" s="90" t="s">
        <v>116</v>
      </c>
      <c r="F22" s="92">
        <v>2</v>
      </c>
      <c r="G22" s="93">
        <v>0</v>
      </c>
      <c r="H22" s="93">
        <v>0</v>
      </c>
    </row>
    <row r="23" spans="1:8" ht="56.25" x14ac:dyDescent="0.25">
      <c r="A23" s="84"/>
      <c r="B23" s="90" t="s">
        <v>321</v>
      </c>
      <c r="C23" s="90" t="s">
        <v>322</v>
      </c>
      <c r="D23" s="91" t="s">
        <v>323</v>
      </c>
      <c r="E23" s="90" t="s">
        <v>13</v>
      </c>
      <c r="F23" s="92">
        <v>219</v>
      </c>
      <c r="G23" s="93">
        <v>0</v>
      </c>
      <c r="H23" s="93">
        <v>0</v>
      </c>
    </row>
    <row r="24" spans="1:8" ht="67.5" x14ac:dyDescent="0.25">
      <c r="A24" s="84"/>
      <c r="B24" s="90" t="s">
        <v>324</v>
      </c>
      <c r="C24" s="90" t="s">
        <v>322</v>
      </c>
      <c r="D24" s="91" t="s">
        <v>325</v>
      </c>
      <c r="E24" s="90" t="s">
        <v>13</v>
      </c>
      <c r="F24" s="92">
        <v>72</v>
      </c>
      <c r="G24" s="93">
        <v>0</v>
      </c>
      <c r="H24" s="93">
        <v>0</v>
      </c>
    </row>
    <row r="25" spans="1:8" ht="56.25" x14ac:dyDescent="0.25">
      <c r="A25" s="84"/>
      <c r="B25" s="90" t="s">
        <v>326</v>
      </c>
      <c r="C25" s="90" t="s">
        <v>327</v>
      </c>
      <c r="D25" s="91" t="s">
        <v>328</v>
      </c>
      <c r="E25" s="90" t="s">
        <v>329</v>
      </c>
      <c r="F25" s="92">
        <v>52</v>
      </c>
      <c r="G25" s="93">
        <v>0</v>
      </c>
      <c r="H25" s="93">
        <v>0</v>
      </c>
    </row>
    <row r="26" spans="1:8" ht="33.75" x14ac:dyDescent="0.25">
      <c r="A26" s="84"/>
      <c r="B26" s="90" t="s">
        <v>330</v>
      </c>
      <c r="C26" s="90" t="s">
        <v>331</v>
      </c>
      <c r="D26" s="91" t="s">
        <v>332</v>
      </c>
      <c r="E26" s="90" t="s">
        <v>116</v>
      </c>
      <c r="F26" s="92">
        <v>52</v>
      </c>
      <c r="G26" s="93">
        <v>0</v>
      </c>
      <c r="H26" s="93">
        <v>0</v>
      </c>
    </row>
    <row r="27" spans="1:8" ht="56.25" x14ac:dyDescent="0.25">
      <c r="A27" s="84"/>
      <c r="B27" s="90" t="s">
        <v>333</v>
      </c>
      <c r="C27" s="90" t="s">
        <v>334</v>
      </c>
      <c r="D27" s="91" t="s">
        <v>335</v>
      </c>
      <c r="E27" s="90" t="s">
        <v>336</v>
      </c>
      <c r="F27" s="92">
        <v>52</v>
      </c>
      <c r="G27" s="93">
        <v>0</v>
      </c>
      <c r="H27" s="93">
        <v>0</v>
      </c>
    </row>
    <row r="28" spans="1:8" ht="33.75" x14ac:dyDescent="0.25">
      <c r="A28" s="84"/>
      <c r="B28" s="90" t="s">
        <v>337</v>
      </c>
      <c r="C28" s="90" t="s">
        <v>338</v>
      </c>
      <c r="D28" s="91" t="s">
        <v>339</v>
      </c>
      <c r="E28" s="90" t="s">
        <v>116</v>
      </c>
      <c r="F28" s="92">
        <v>10</v>
      </c>
      <c r="G28" s="93">
        <v>0</v>
      </c>
      <c r="H28" s="93">
        <v>0</v>
      </c>
    </row>
    <row r="29" spans="1:8" ht="33.75" x14ac:dyDescent="0.25">
      <c r="A29" s="84"/>
      <c r="B29" s="90" t="s">
        <v>340</v>
      </c>
      <c r="C29" s="90" t="s">
        <v>338</v>
      </c>
      <c r="D29" s="91" t="s">
        <v>341</v>
      </c>
      <c r="E29" s="90" t="s">
        <v>116</v>
      </c>
      <c r="F29" s="92">
        <v>2</v>
      </c>
      <c r="G29" s="93">
        <v>0</v>
      </c>
      <c r="H29" s="93">
        <v>0</v>
      </c>
    </row>
    <row r="30" spans="1:8" ht="33.75" x14ac:dyDescent="0.25">
      <c r="A30" s="84"/>
      <c r="B30" s="90" t="s">
        <v>342</v>
      </c>
      <c r="C30" s="90" t="s">
        <v>338</v>
      </c>
      <c r="D30" s="91" t="s">
        <v>343</v>
      </c>
      <c r="E30" s="90" t="s">
        <v>116</v>
      </c>
      <c r="F30" s="92">
        <v>2</v>
      </c>
      <c r="G30" s="93">
        <v>0</v>
      </c>
      <c r="H30" s="93">
        <v>0</v>
      </c>
    </row>
    <row r="31" spans="1:8" ht="33.75" x14ac:dyDescent="0.25">
      <c r="A31" s="84"/>
      <c r="B31" s="90" t="s">
        <v>344</v>
      </c>
      <c r="C31" s="90" t="s">
        <v>338</v>
      </c>
      <c r="D31" s="91" t="s">
        <v>345</v>
      </c>
      <c r="E31" s="90" t="s">
        <v>116</v>
      </c>
      <c r="F31" s="92">
        <v>2</v>
      </c>
      <c r="G31" s="93">
        <v>0</v>
      </c>
      <c r="H31" s="93">
        <v>0</v>
      </c>
    </row>
    <row r="32" spans="1:8" ht="22.5" x14ac:dyDescent="0.25">
      <c r="A32" s="84"/>
      <c r="B32" s="90" t="s">
        <v>346</v>
      </c>
      <c r="C32" s="90" t="s">
        <v>347</v>
      </c>
      <c r="D32" s="91" t="s">
        <v>348</v>
      </c>
      <c r="E32" s="90" t="s">
        <v>12</v>
      </c>
      <c r="F32" s="92">
        <v>60</v>
      </c>
      <c r="G32" s="93">
        <v>0</v>
      </c>
      <c r="H32" s="93">
        <v>0</v>
      </c>
    </row>
    <row r="33" spans="1:8" ht="33.75" x14ac:dyDescent="0.25">
      <c r="A33" s="84"/>
      <c r="B33" s="90" t="s">
        <v>349</v>
      </c>
      <c r="C33" s="90" t="s">
        <v>350</v>
      </c>
      <c r="D33" s="91" t="s">
        <v>351</v>
      </c>
      <c r="E33" s="90" t="s">
        <v>116</v>
      </c>
      <c r="F33" s="92">
        <v>104</v>
      </c>
      <c r="G33" s="93">
        <v>0</v>
      </c>
      <c r="H33" s="93">
        <v>0</v>
      </c>
    </row>
    <row r="34" spans="1:8" ht="33.75" x14ac:dyDescent="0.25">
      <c r="A34" s="84"/>
      <c r="B34" s="90" t="s">
        <v>352</v>
      </c>
      <c r="C34" s="90" t="s">
        <v>317</v>
      </c>
      <c r="D34" s="91" t="s">
        <v>353</v>
      </c>
      <c r="E34" s="90" t="s">
        <v>116</v>
      </c>
      <c r="F34" s="92">
        <v>1</v>
      </c>
      <c r="G34" s="93">
        <v>0</v>
      </c>
      <c r="H34" s="93">
        <v>0</v>
      </c>
    </row>
    <row r="35" spans="1:8" ht="33.75" x14ac:dyDescent="0.25">
      <c r="A35" s="84"/>
      <c r="B35" s="90" t="s">
        <v>354</v>
      </c>
      <c r="C35" s="90" t="s">
        <v>317</v>
      </c>
      <c r="D35" s="91" t="s">
        <v>355</v>
      </c>
      <c r="E35" s="90" t="s">
        <v>116</v>
      </c>
      <c r="F35" s="92">
        <v>104</v>
      </c>
      <c r="G35" s="93">
        <v>0</v>
      </c>
      <c r="H35" s="93">
        <v>0</v>
      </c>
    </row>
    <row r="36" spans="1:8" ht="33.75" x14ac:dyDescent="0.25">
      <c r="A36" s="84"/>
      <c r="B36" s="90" t="s">
        <v>356</v>
      </c>
      <c r="C36" s="90" t="s">
        <v>357</v>
      </c>
      <c r="D36" s="91" t="s">
        <v>358</v>
      </c>
      <c r="E36" s="90" t="s">
        <v>359</v>
      </c>
      <c r="F36" s="92">
        <v>52</v>
      </c>
      <c r="G36" s="93">
        <v>0</v>
      </c>
      <c r="H36" s="93">
        <v>0</v>
      </c>
    </row>
    <row r="37" spans="1:8" ht="33.75" x14ac:dyDescent="0.25">
      <c r="A37" s="84"/>
      <c r="B37" s="90" t="s">
        <v>360</v>
      </c>
      <c r="C37" s="90" t="s">
        <v>361</v>
      </c>
      <c r="D37" s="91" t="s">
        <v>362</v>
      </c>
      <c r="E37" s="90" t="s">
        <v>363</v>
      </c>
      <c r="F37" s="92">
        <v>1</v>
      </c>
      <c r="G37" s="93">
        <v>0</v>
      </c>
      <c r="H37" s="93">
        <v>0</v>
      </c>
    </row>
    <row r="38" spans="1:8" ht="33.75" x14ac:dyDescent="0.25">
      <c r="A38" s="84"/>
      <c r="B38" s="90" t="s">
        <v>364</v>
      </c>
      <c r="C38" s="90" t="s">
        <v>365</v>
      </c>
      <c r="D38" s="91" t="s">
        <v>366</v>
      </c>
      <c r="E38" s="90" t="s">
        <v>363</v>
      </c>
      <c r="F38" s="92">
        <v>51</v>
      </c>
      <c r="G38" s="93">
        <v>0</v>
      </c>
      <c r="H38" s="93">
        <v>0</v>
      </c>
    </row>
    <row r="39" spans="1:8" x14ac:dyDescent="0.25">
      <c r="A39" s="84"/>
      <c r="B39" s="94"/>
      <c r="C39" s="94"/>
      <c r="D39" s="94" t="s">
        <v>367</v>
      </c>
      <c r="E39" s="94"/>
      <c r="F39" s="94"/>
      <c r="G39" s="94"/>
      <c r="H39" s="95">
        <v>0</v>
      </c>
    </row>
    <row r="40" spans="1:8" x14ac:dyDescent="0.25">
      <c r="A40" s="84"/>
      <c r="B40" s="89"/>
      <c r="C40" s="89"/>
      <c r="D40" s="88" t="s">
        <v>368</v>
      </c>
      <c r="E40" s="87"/>
      <c r="F40" s="89"/>
      <c r="G40" s="89"/>
      <c r="H40" s="89"/>
    </row>
    <row r="41" spans="1:8" ht="33.75" x14ac:dyDescent="0.25">
      <c r="A41" s="84"/>
      <c r="B41" s="90" t="s">
        <v>369</v>
      </c>
      <c r="C41" s="90" t="s">
        <v>370</v>
      </c>
      <c r="D41" s="91" t="s">
        <v>371</v>
      </c>
      <c r="E41" s="90" t="s">
        <v>372</v>
      </c>
      <c r="F41" s="92">
        <v>2</v>
      </c>
      <c r="G41" s="93">
        <v>0</v>
      </c>
      <c r="H41" s="93">
        <v>0</v>
      </c>
    </row>
    <row r="42" spans="1:8" ht="33.75" x14ac:dyDescent="0.25">
      <c r="A42" s="84"/>
      <c r="B42" s="90" t="s">
        <v>373</v>
      </c>
      <c r="C42" s="90" t="s">
        <v>374</v>
      </c>
      <c r="D42" s="91" t="s">
        <v>375</v>
      </c>
      <c r="E42" s="90" t="s">
        <v>372</v>
      </c>
      <c r="F42" s="92">
        <v>-6</v>
      </c>
      <c r="G42" s="93">
        <v>0</v>
      </c>
      <c r="H42" s="93">
        <v>0</v>
      </c>
    </row>
    <row r="43" spans="1:8" ht="22.5" x14ac:dyDescent="0.25">
      <c r="A43" s="84"/>
      <c r="B43" s="90" t="s">
        <v>376</v>
      </c>
      <c r="C43" s="90" t="s">
        <v>377</v>
      </c>
      <c r="D43" s="91" t="s">
        <v>378</v>
      </c>
      <c r="E43" s="90" t="s">
        <v>13</v>
      </c>
      <c r="F43" s="92">
        <v>325</v>
      </c>
      <c r="G43" s="93">
        <v>0</v>
      </c>
      <c r="H43" s="93">
        <v>0</v>
      </c>
    </row>
    <row r="44" spans="1:8" ht="22.5" x14ac:dyDescent="0.25">
      <c r="A44" s="84"/>
      <c r="B44" s="90" t="s">
        <v>379</v>
      </c>
      <c r="C44" s="90" t="s">
        <v>380</v>
      </c>
      <c r="D44" s="91" t="s">
        <v>381</v>
      </c>
      <c r="E44" s="90" t="s">
        <v>13</v>
      </c>
      <c r="F44" s="92">
        <v>100</v>
      </c>
      <c r="G44" s="93">
        <v>0</v>
      </c>
      <c r="H44" s="93">
        <v>0</v>
      </c>
    </row>
    <row r="45" spans="1:8" ht="22.5" x14ac:dyDescent="0.25">
      <c r="A45" s="84"/>
      <c r="B45" s="90" t="s">
        <v>382</v>
      </c>
      <c r="C45" s="90" t="s">
        <v>383</v>
      </c>
      <c r="D45" s="91" t="s">
        <v>384</v>
      </c>
      <c r="E45" s="90" t="s">
        <v>13</v>
      </c>
      <c r="F45" s="92">
        <v>70</v>
      </c>
      <c r="G45" s="93">
        <v>0</v>
      </c>
      <c r="H45" s="93">
        <v>0</v>
      </c>
    </row>
    <row r="46" spans="1:8" ht="56.25" x14ac:dyDescent="0.25">
      <c r="A46" s="84"/>
      <c r="B46" s="90" t="s">
        <v>385</v>
      </c>
      <c r="C46" s="90" t="s">
        <v>386</v>
      </c>
      <c r="D46" s="91" t="s">
        <v>387</v>
      </c>
      <c r="E46" s="90" t="s">
        <v>329</v>
      </c>
      <c r="F46" s="92">
        <v>2</v>
      </c>
      <c r="G46" s="93">
        <v>0</v>
      </c>
      <c r="H46" s="93">
        <v>0</v>
      </c>
    </row>
    <row r="47" spans="1:8" ht="33.75" x14ac:dyDescent="0.25">
      <c r="A47" s="84"/>
      <c r="B47" s="90" t="s">
        <v>388</v>
      </c>
      <c r="C47" s="90" t="s">
        <v>389</v>
      </c>
      <c r="D47" s="91" t="s">
        <v>390</v>
      </c>
      <c r="E47" s="90" t="s">
        <v>13</v>
      </c>
      <c r="F47" s="92">
        <v>30</v>
      </c>
      <c r="G47" s="93">
        <v>0</v>
      </c>
      <c r="H47" s="93">
        <v>0</v>
      </c>
    </row>
    <row r="48" spans="1:8" ht="33.75" x14ac:dyDescent="0.25">
      <c r="A48" s="84"/>
      <c r="B48" s="90" t="s">
        <v>391</v>
      </c>
      <c r="C48" s="90" t="s">
        <v>392</v>
      </c>
      <c r="D48" s="91" t="s">
        <v>393</v>
      </c>
      <c r="E48" s="90" t="s">
        <v>116</v>
      </c>
      <c r="F48" s="92">
        <v>2</v>
      </c>
      <c r="G48" s="93">
        <v>0</v>
      </c>
      <c r="H48" s="93">
        <v>0</v>
      </c>
    </row>
    <row r="49" spans="1:8" ht="56.25" x14ac:dyDescent="0.25">
      <c r="A49" s="84"/>
      <c r="B49" s="90" t="s">
        <v>394</v>
      </c>
      <c r="C49" s="90" t="s">
        <v>386</v>
      </c>
      <c r="D49" s="91" t="s">
        <v>387</v>
      </c>
      <c r="E49" s="90" t="s">
        <v>329</v>
      </c>
      <c r="F49" s="92">
        <v>2</v>
      </c>
      <c r="G49" s="93">
        <v>0</v>
      </c>
      <c r="H49" s="93">
        <v>0</v>
      </c>
    </row>
    <row r="50" spans="1:8" ht="22.5" x14ac:dyDescent="0.25">
      <c r="A50" s="84"/>
      <c r="B50" s="90" t="s">
        <v>395</v>
      </c>
      <c r="C50" s="90" t="s">
        <v>396</v>
      </c>
      <c r="D50" s="91" t="s">
        <v>397</v>
      </c>
      <c r="E50" s="90" t="s">
        <v>13</v>
      </c>
      <c r="F50" s="92">
        <v>30</v>
      </c>
      <c r="G50" s="93">
        <v>0</v>
      </c>
      <c r="H50" s="93">
        <v>0</v>
      </c>
    </row>
    <row r="51" spans="1:8" ht="33.75" x14ac:dyDescent="0.25">
      <c r="A51" s="84"/>
      <c r="B51" s="90" t="s">
        <v>398</v>
      </c>
      <c r="C51" s="90" t="s">
        <v>317</v>
      </c>
      <c r="D51" s="91" t="s">
        <v>399</v>
      </c>
      <c r="E51" s="90" t="s">
        <v>13</v>
      </c>
      <c r="F51" s="92">
        <v>-30</v>
      </c>
      <c r="G51" s="93">
        <v>0</v>
      </c>
      <c r="H51" s="93">
        <v>0</v>
      </c>
    </row>
    <row r="52" spans="1:8" ht="33.75" x14ac:dyDescent="0.25">
      <c r="A52" s="84"/>
      <c r="B52" s="90" t="s">
        <v>400</v>
      </c>
      <c r="C52" s="90" t="s">
        <v>401</v>
      </c>
      <c r="D52" s="91" t="s">
        <v>402</v>
      </c>
      <c r="E52" s="90" t="s">
        <v>116</v>
      </c>
      <c r="F52" s="92">
        <v>2</v>
      </c>
      <c r="G52" s="93">
        <v>0</v>
      </c>
      <c r="H52" s="93">
        <v>0</v>
      </c>
    </row>
    <row r="53" spans="1:8" ht="33.75" x14ac:dyDescent="0.25">
      <c r="A53" s="84"/>
      <c r="B53" s="90" t="s">
        <v>403</v>
      </c>
      <c r="C53" s="90" t="s">
        <v>404</v>
      </c>
      <c r="D53" s="91" t="s">
        <v>399</v>
      </c>
      <c r="E53" s="90" t="s">
        <v>116</v>
      </c>
      <c r="F53" s="92">
        <v>-2</v>
      </c>
      <c r="G53" s="93">
        <v>0</v>
      </c>
      <c r="H53" s="93">
        <v>0</v>
      </c>
    </row>
    <row r="54" spans="1:8" x14ac:dyDescent="0.25">
      <c r="A54" s="84"/>
      <c r="B54" s="94"/>
      <c r="C54" s="94"/>
      <c r="D54" s="94" t="s">
        <v>405</v>
      </c>
      <c r="E54" s="94"/>
      <c r="F54" s="94"/>
      <c r="G54" s="94"/>
      <c r="H54" s="95">
        <v>0</v>
      </c>
    </row>
    <row r="55" spans="1:8" x14ac:dyDescent="0.25">
      <c r="A55" s="84"/>
      <c r="B55" s="89"/>
      <c r="C55" s="89"/>
      <c r="D55" s="88" t="s">
        <v>406</v>
      </c>
      <c r="E55" s="87"/>
      <c r="F55" s="89"/>
      <c r="G55" s="89"/>
      <c r="H55" s="89"/>
    </row>
    <row r="56" spans="1:8" ht="33.75" x14ac:dyDescent="0.25">
      <c r="A56" s="84"/>
      <c r="B56" s="90" t="s">
        <v>407</v>
      </c>
      <c r="C56" s="90" t="s">
        <v>408</v>
      </c>
      <c r="D56" s="91" t="s">
        <v>409</v>
      </c>
      <c r="E56" s="90" t="s">
        <v>14</v>
      </c>
      <c r="F56" s="92">
        <v>55.6</v>
      </c>
      <c r="G56" s="93">
        <v>0</v>
      </c>
      <c r="H56" s="93">
        <v>0</v>
      </c>
    </row>
    <row r="57" spans="1:8" ht="33.75" x14ac:dyDescent="0.25">
      <c r="A57" s="84"/>
      <c r="B57" s="90" t="s">
        <v>410</v>
      </c>
      <c r="C57" s="90" t="s">
        <v>411</v>
      </c>
      <c r="D57" s="91" t="s">
        <v>412</v>
      </c>
      <c r="E57" s="90" t="s">
        <v>13</v>
      </c>
      <c r="F57" s="92">
        <v>325</v>
      </c>
      <c r="G57" s="93">
        <v>0</v>
      </c>
      <c r="H57" s="93">
        <v>0</v>
      </c>
    </row>
    <row r="58" spans="1:8" ht="33.75" x14ac:dyDescent="0.25">
      <c r="A58" s="84"/>
      <c r="B58" s="90" t="s">
        <v>413</v>
      </c>
      <c r="C58" s="90" t="s">
        <v>317</v>
      </c>
      <c r="D58" s="91" t="s">
        <v>414</v>
      </c>
      <c r="E58" s="90" t="s">
        <v>14</v>
      </c>
      <c r="F58" s="92">
        <v>191.46</v>
      </c>
      <c r="G58" s="93">
        <v>0</v>
      </c>
      <c r="H58" s="93">
        <v>0</v>
      </c>
    </row>
    <row r="59" spans="1:8" ht="33.75" x14ac:dyDescent="0.25">
      <c r="A59" s="84"/>
      <c r="B59" s="90" t="s">
        <v>415</v>
      </c>
      <c r="C59" s="90" t="s">
        <v>416</v>
      </c>
      <c r="D59" s="91" t="s">
        <v>417</v>
      </c>
      <c r="E59" s="90" t="s">
        <v>14</v>
      </c>
      <c r="F59" s="92">
        <v>172.31</v>
      </c>
      <c r="G59" s="93">
        <v>0</v>
      </c>
      <c r="H59" s="93">
        <v>0</v>
      </c>
    </row>
    <row r="60" spans="1:8" ht="33.75" x14ac:dyDescent="0.25">
      <c r="A60" s="84"/>
      <c r="B60" s="90" t="s">
        <v>418</v>
      </c>
      <c r="C60" s="90" t="s">
        <v>419</v>
      </c>
      <c r="D60" s="91" t="s">
        <v>420</v>
      </c>
      <c r="E60" s="90" t="s">
        <v>14</v>
      </c>
      <c r="F60" s="92">
        <v>19.149999999999999</v>
      </c>
      <c r="G60" s="93">
        <v>0</v>
      </c>
      <c r="H60" s="93">
        <v>0</v>
      </c>
    </row>
    <row r="61" spans="1:8" ht="22.5" x14ac:dyDescent="0.25">
      <c r="A61" s="84"/>
      <c r="B61" s="90" t="s">
        <v>421</v>
      </c>
      <c r="C61" s="90" t="s">
        <v>422</v>
      </c>
      <c r="D61" s="91" t="s">
        <v>423</v>
      </c>
      <c r="E61" s="90" t="s">
        <v>14</v>
      </c>
      <c r="F61" s="92">
        <v>191.46</v>
      </c>
      <c r="G61" s="93">
        <v>0</v>
      </c>
      <c r="H61" s="93">
        <v>0</v>
      </c>
    </row>
    <row r="62" spans="1:8" ht="22.5" x14ac:dyDescent="0.25">
      <c r="A62" s="84"/>
      <c r="B62" s="90" t="s">
        <v>424</v>
      </c>
      <c r="C62" s="90" t="s">
        <v>290</v>
      </c>
      <c r="D62" s="91" t="s">
        <v>291</v>
      </c>
      <c r="E62" s="90" t="s">
        <v>292</v>
      </c>
      <c r="F62" s="92">
        <v>0.33</v>
      </c>
      <c r="G62" s="93">
        <v>0</v>
      </c>
      <c r="H62" s="93">
        <v>0</v>
      </c>
    </row>
    <row r="63" spans="1:8" ht="15.75" thickBot="1" x14ac:dyDescent="0.3">
      <c r="A63" s="84"/>
      <c r="B63" s="94"/>
      <c r="C63" s="94"/>
      <c r="D63" s="94" t="s">
        <v>425</v>
      </c>
      <c r="E63" s="94"/>
      <c r="F63" s="94"/>
      <c r="G63" s="94"/>
      <c r="H63" s="95">
        <v>0</v>
      </c>
    </row>
    <row r="64" spans="1:8" x14ac:dyDescent="0.25">
      <c r="A64" s="84"/>
      <c r="B64" s="96"/>
      <c r="C64" s="96"/>
      <c r="D64" s="96" t="s">
        <v>426</v>
      </c>
      <c r="E64" s="96"/>
      <c r="F64" s="96"/>
      <c r="G64" s="96"/>
      <c r="H64" s="97">
        <v>0</v>
      </c>
    </row>
    <row r="65" spans="1:8" x14ac:dyDescent="0.25">
      <c r="A65" s="84"/>
      <c r="B65" s="98"/>
      <c r="C65" s="98"/>
      <c r="D65" s="98" t="s">
        <v>427</v>
      </c>
      <c r="E65" s="98"/>
      <c r="F65" s="98"/>
      <c r="G65" s="98"/>
      <c r="H65" s="99">
        <v>0</v>
      </c>
    </row>
    <row r="66" spans="1:8" x14ac:dyDescent="0.25">
      <c r="A66" s="84"/>
      <c r="B66" s="100"/>
      <c r="C66" s="100"/>
      <c r="D66" s="100" t="s">
        <v>428</v>
      </c>
      <c r="E66" s="100"/>
      <c r="F66" s="100"/>
      <c r="G66" s="100"/>
      <c r="H66" s="101">
        <v>0</v>
      </c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4.28515625" style="81" customWidth="1"/>
    <col min="2" max="2" width="5" style="81" customWidth="1"/>
    <col min="3" max="3" width="8.5703125" style="81" customWidth="1"/>
    <col min="4" max="4" width="44.28515625" style="81" customWidth="1"/>
    <col min="5" max="5" width="5" style="81" customWidth="1"/>
    <col min="6" max="7" width="9.28515625" style="81" customWidth="1"/>
    <col min="8" max="8" width="11.42578125" style="81" customWidth="1"/>
    <col min="9" max="16384" width="11.42578125" style="81"/>
  </cols>
  <sheetData>
    <row r="1" spans="1:8" ht="12.75" customHeight="1" x14ac:dyDescent="0.25">
      <c r="G1" s="102"/>
    </row>
    <row r="2" spans="1:8" ht="12.75" customHeight="1" x14ac:dyDescent="0.25">
      <c r="A2" s="83"/>
      <c r="B2" s="194" t="s">
        <v>629</v>
      </c>
      <c r="C2" s="194"/>
      <c r="D2" s="194"/>
      <c r="E2" s="194"/>
      <c r="F2" s="194"/>
      <c r="G2" s="194"/>
      <c r="H2" s="194"/>
    </row>
    <row r="3" spans="1:8" ht="22.5" customHeight="1" x14ac:dyDescent="0.25">
      <c r="A3" s="83"/>
      <c r="B3" s="195" t="s">
        <v>276</v>
      </c>
      <c r="C3" s="195"/>
      <c r="D3" s="195"/>
      <c r="E3" s="195"/>
      <c r="F3" s="195"/>
      <c r="G3" s="195"/>
      <c r="H3" s="195"/>
    </row>
    <row r="4" spans="1:8" x14ac:dyDescent="0.25">
      <c r="A4" s="83"/>
      <c r="B4" s="196" t="s">
        <v>430</v>
      </c>
      <c r="C4" s="196"/>
      <c r="D4" s="196"/>
      <c r="E4" s="196"/>
      <c r="F4" s="196"/>
      <c r="G4" s="196"/>
      <c r="H4" s="196"/>
    </row>
    <row r="5" spans="1:8" ht="22.5" customHeight="1" x14ac:dyDescent="0.25">
      <c r="A5" s="84"/>
      <c r="B5" s="103" t="s">
        <v>8</v>
      </c>
      <c r="C5" s="103" t="s">
        <v>196</v>
      </c>
      <c r="D5" s="103" t="s">
        <v>278</v>
      </c>
      <c r="E5" s="103" t="s">
        <v>10</v>
      </c>
      <c r="F5" s="103" t="s">
        <v>279</v>
      </c>
      <c r="G5" s="103" t="s">
        <v>280</v>
      </c>
      <c r="H5" s="103" t="s">
        <v>281</v>
      </c>
    </row>
    <row r="6" spans="1:8" ht="12.75" customHeight="1" x14ac:dyDescent="0.25">
      <c r="A6" s="84"/>
      <c r="B6" s="104" t="s">
        <v>282</v>
      </c>
      <c r="C6" s="104" t="s">
        <v>283</v>
      </c>
      <c r="D6" s="104" t="s">
        <v>284</v>
      </c>
      <c r="E6" s="104" t="s">
        <v>285</v>
      </c>
      <c r="F6" s="104" t="s">
        <v>286</v>
      </c>
      <c r="G6" s="104" t="s">
        <v>287</v>
      </c>
      <c r="H6" s="104" t="s">
        <v>288</v>
      </c>
    </row>
    <row r="7" spans="1:8" x14ac:dyDescent="0.25">
      <c r="A7" s="84"/>
      <c r="B7" s="105"/>
      <c r="C7" s="105"/>
      <c r="D7" s="106" t="s">
        <v>289</v>
      </c>
      <c r="E7" s="105"/>
      <c r="F7" s="107"/>
      <c r="G7" s="107"/>
      <c r="H7" s="107"/>
    </row>
    <row r="8" spans="1:8" ht="22.5" x14ac:dyDescent="0.25">
      <c r="A8" s="84"/>
      <c r="B8" s="108" t="s">
        <v>282</v>
      </c>
      <c r="C8" s="108" t="s">
        <v>290</v>
      </c>
      <c r="D8" s="109" t="s">
        <v>291</v>
      </c>
      <c r="E8" s="108" t="s">
        <v>292</v>
      </c>
      <c r="F8" s="110">
        <v>1.29</v>
      </c>
      <c r="G8" s="111">
        <v>0</v>
      </c>
      <c r="H8" s="111">
        <v>0</v>
      </c>
    </row>
    <row r="9" spans="1:8" ht="22.5" x14ac:dyDescent="0.25">
      <c r="A9" s="84"/>
      <c r="B9" s="108" t="s">
        <v>283</v>
      </c>
      <c r="C9" s="108" t="s">
        <v>431</v>
      </c>
      <c r="D9" s="109" t="s">
        <v>432</v>
      </c>
      <c r="E9" s="108" t="s">
        <v>12</v>
      </c>
      <c r="F9" s="110">
        <v>25</v>
      </c>
      <c r="G9" s="111">
        <v>0</v>
      </c>
      <c r="H9" s="111">
        <v>0</v>
      </c>
    </row>
    <row r="10" spans="1:8" ht="33.75" x14ac:dyDescent="0.25">
      <c r="A10" s="84"/>
      <c r="B10" s="108" t="s">
        <v>284</v>
      </c>
      <c r="C10" s="108" t="s">
        <v>317</v>
      </c>
      <c r="D10" s="109" t="s">
        <v>433</v>
      </c>
      <c r="E10" s="108" t="s">
        <v>205</v>
      </c>
      <c r="F10" s="110">
        <v>1</v>
      </c>
      <c r="G10" s="111">
        <v>0</v>
      </c>
      <c r="H10" s="111">
        <v>0</v>
      </c>
    </row>
    <row r="11" spans="1:8" ht="33.75" x14ac:dyDescent="0.25">
      <c r="A11" s="84"/>
      <c r="B11" s="108" t="s">
        <v>285</v>
      </c>
      <c r="C11" s="108" t="s">
        <v>317</v>
      </c>
      <c r="D11" s="109" t="s">
        <v>434</v>
      </c>
      <c r="E11" s="108" t="s">
        <v>205</v>
      </c>
      <c r="F11" s="110">
        <v>1</v>
      </c>
      <c r="G11" s="111">
        <v>0</v>
      </c>
      <c r="H11" s="111">
        <v>0</v>
      </c>
    </row>
    <row r="12" spans="1:8" ht="33.75" x14ac:dyDescent="0.25">
      <c r="A12" s="84"/>
      <c r="B12" s="108" t="s">
        <v>286</v>
      </c>
      <c r="C12" s="108" t="s">
        <v>317</v>
      </c>
      <c r="D12" s="109" t="s">
        <v>435</v>
      </c>
      <c r="E12" s="108" t="s">
        <v>205</v>
      </c>
      <c r="F12" s="110">
        <v>1</v>
      </c>
      <c r="G12" s="111">
        <v>0</v>
      </c>
      <c r="H12" s="111">
        <v>0</v>
      </c>
    </row>
    <row r="13" spans="1:8" ht="33.75" x14ac:dyDescent="0.25">
      <c r="A13" s="84"/>
      <c r="B13" s="108" t="s">
        <v>287</v>
      </c>
      <c r="C13" s="108" t="s">
        <v>436</v>
      </c>
      <c r="D13" s="109" t="s">
        <v>437</v>
      </c>
      <c r="E13" s="108" t="s">
        <v>12</v>
      </c>
      <c r="F13" s="110">
        <v>-25</v>
      </c>
      <c r="G13" s="111">
        <v>0</v>
      </c>
      <c r="H13" s="111">
        <v>0</v>
      </c>
    </row>
    <row r="14" spans="1:8" ht="45" x14ac:dyDescent="0.25">
      <c r="A14" s="84"/>
      <c r="B14" s="108" t="s">
        <v>288</v>
      </c>
      <c r="C14" s="108" t="s">
        <v>293</v>
      </c>
      <c r="D14" s="109" t="s">
        <v>294</v>
      </c>
      <c r="E14" s="108" t="s">
        <v>14</v>
      </c>
      <c r="F14" s="110">
        <v>684.63</v>
      </c>
      <c r="G14" s="111">
        <v>0</v>
      </c>
      <c r="H14" s="111">
        <v>0</v>
      </c>
    </row>
    <row r="15" spans="1:8" ht="33.75" x14ac:dyDescent="0.25">
      <c r="A15" s="84"/>
      <c r="B15" s="108" t="s">
        <v>304</v>
      </c>
      <c r="C15" s="108" t="s">
        <v>295</v>
      </c>
      <c r="D15" s="109" t="s">
        <v>438</v>
      </c>
      <c r="E15" s="108" t="s">
        <v>14</v>
      </c>
      <c r="F15" s="110">
        <v>76.069999999999993</v>
      </c>
      <c r="G15" s="111">
        <v>0</v>
      </c>
      <c r="H15" s="111">
        <v>0</v>
      </c>
    </row>
    <row r="16" spans="1:8" ht="33.75" x14ac:dyDescent="0.25">
      <c r="A16" s="84"/>
      <c r="B16" s="108" t="s">
        <v>307</v>
      </c>
      <c r="C16" s="108" t="s">
        <v>295</v>
      </c>
      <c r="D16" s="109" t="s">
        <v>297</v>
      </c>
      <c r="E16" s="108" t="s">
        <v>14</v>
      </c>
      <c r="F16" s="110">
        <v>48.25</v>
      </c>
      <c r="G16" s="111">
        <v>0</v>
      </c>
      <c r="H16" s="111">
        <v>0</v>
      </c>
    </row>
    <row r="17" spans="1:8" ht="45" x14ac:dyDescent="0.25">
      <c r="A17" s="84"/>
      <c r="B17" s="108" t="s">
        <v>310</v>
      </c>
      <c r="C17" s="108" t="s">
        <v>298</v>
      </c>
      <c r="D17" s="109" t="s">
        <v>439</v>
      </c>
      <c r="E17" s="108" t="s">
        <v>14</v>
      </c>
      <c r="F17" s="110">
        <v>808.95</v>
      </c>
      <c r="G17" s="111">
        <v>0</v>
      </c>
      <c r="H17" s="111">
        <v>0</v>
      </c>
    </row>
    <row r="18" spans="1:8" ht="45" x14ac:dyDescent="0.25">
      <c r="A18" s="84"/>
      <c r="B18" s="108" t="s">
        <v>35</v>
      </c>
      <c r="C18" s="108" t="s">
        <v>300</v>
      </c>
      <c r="D18" s="109" t="s">
        <v>301</v>
      </c>
      <c r="E18" s="108" t="s">
        <v>12</v>
      </c>
      <c r="F18" s="110">
        <v>282.97000000000003</v>
      </c>
      <c r="G18" s="111">
        <v>0</v>
      </c>
      <c r="H18" s="111">
        <v>0</v>
      </c>
    </row>
    <row r="19" spans="1:8" ht="45" x14ac:dyDescent="0.25">
      <c r="A19" s="84"/>
      <c r="B19" s="108" t="s">
        <v>37</v>
      </c>
      <c r="C19" s="108" t="s">
        <v>302</v>
      </c>
      <c r="D19" s="109" t="s">
        <v>303</v>
      </c>
      <c r="E19" s="108" t="s">
        <v>12</v>
      </c>
      <c r="F19" s="110">
        <v>282.97000000000003</v>
      </c>
      <c r="G19" s="111">
        <v>0</v>
      </c>
      <c r="H19" s="111">
        <v>0</v>
      </c>
    </row>
    <row r="20" spans="1:8" ht="33.75" x14ac:dyDescent="0.25">
      <c r="A20" s="84"/>
      <c r="B20" s="108" t="s">
        <v>39</v>
      </c>
      <c r="C20" s="108" t="s">
        <v>305</v>
      </c>
      <c r="D20" s="109" t="s">
        <v>306</v>
      </c>
      <c r="E20" s="108" t="s">
        <v>205</v>
      </c>
      <c r="F20" s="110">
        <v>28</v>
      </c>
      <c r="G20" s="111">
        <v>0</v>
      </c>
      <c r="H20" s="111">
        <v>0</v>
      </c>
    </row>
    <row r="21" spans="1:8" ht="33.75" x14ac:dyDescent="0.25">
      <c r="A21" s="84"/>
      <c r="B21" s="108" t="s">
        <v>321</v>
      </c>
      <c r="C21" s="108" t="s">
        <v>440</v>
      </c>
      <c r="D21" s="109" t="s">
        <v>441</v>
      </c>
      <c r="E21" s="108" t="s">
        <v>205</v>
      </c>
      <c r="F21" s="110">
        <v>1</v>
      </c>
      <c r="G21" s="111">
        <v>0</v>
      </c>
      <c r="H21" s="111">
        <v>0</v>
      </c>
    </row>
    <row r="22" spans="1:8" ht="33.75" x14ac:dyDescent="0.25">
      <c r="A22" s="84"/>
      <c r="B22" s="108" t="s">
        <v>324</v>
      </c>
      <c r="C22" s="108" t="s">
        <v>442</v>
      </c>
      <c r="D22" s="109" t="s">
        <v>443</v>
      </c>
      <c r="E22" s="108" t="s">
        <v>205</v>
      </c>
      <c r="F22" s="110">
        <v>6</v>
      </c>
      <c r="G22" s="111">
        <v>0</v>
      </c>
      <c r="H22" s="111">
        <v>0</v>
      </c>
    </row>
    <row r="23" spans="1:8" ht="33.75" x14ac:dyDescent="0.25">
      <c r="A23" s="84"/>
      <c r="B23" s="108" t="s">
        <v>326</v>
      </c>
      <c r="C23" s="108" t="s">
        <v>308</v>
      </c>
      <c r="D23" s="109" t="s">
        <v>309</v>
      </c>
      <c r="E23" s="108" t="s">
        <v>13</v>
      </c>
      <c r="F23" s="110">
        <v>56</v>
      </c>
      <c r="G23" s="111">
        <v>0</v>
      </c>
      <c r="H23" s="111">
        <v>0</v>
      </c>
    </row>
    <row r="24" spans="1:8" ht="33.75" x14ac:dyDescent="0.25">
      <c r="A24" s="84"/>
      <c r="B24" s="108" t="s">
        <v>330</v>
      </c>
      <c r="C24" s="108" t="s">
        <v>444</v>
      </c>
      <c r="D24" s="109" t="s">
        <v>445</v>
      </c>
      <c r="E24" s="108" t="s">
        <v>13</v>
      </c>
      <c r="F24" s="110">
        <v>66.5</v>
      </c>
      <c r="G24" s="111">
        <v>0</v>
      </c>
      <c r="H24" s="111">
        <v>0</v>
      </c>
    </row>
    <row r="25" spans="1:8" ht="33.75" x14ac:dyDescent="0.25">
      <c r="A25" s="84"/>
      <c r="B25" s="108" t="s">
        <v>333</v>
      </c>
      <c r="C25" s="108" t="s">
        <v>311</v>
      </c>
      <c r="D25" s="109" t="s">
        <v>312</v>
      </c>
      <c r="E25" s="108" t="s">
        <v>205</v>
      </c>
      <c r="F25" s="110">
        <v>36</v>
      </c>
      <c r="G25" s="111">
        <v>0</v>
      </c>
      <c r="H25" s="111">
        <v>0</v>
      </c>
    </row>
    <row r="26" spans="1:8" ht="33.75" x14ac:dyDescent="0.25">
      <c r="A26" s="84"/>
      <c r="B26" s="108" t="s">
        <v>337</v>
      </c>
      <c r="C26" s="108" t="s">
        <v>446</v>
      </c>
      <c r="D26" s="109" t="s">
        <v>447</v>
      </c>
      <c r="E26" s="108" t="s">
        <v>205</v>
      </c>
      <c r="F26" s="110">
        <v>2</v>
      </c>
      <c r="G26" s="111">
        <v>0</v>
      </c>
      <c r="H26" s="111">
        <v>0</v>
      </c>
    </row>
    <row r="27" spans="1:8" ht="33.75" x14ac:dyDescent="0.25">
      <c r="A27" s="84"/>
      <c r="B27" s="108" t="s">
        <v>340</v>
      </c>
      <c r="C27" s="108" t="s">
        <v>448</v>
      </c>
      <c r="D27" s="109" t="s">
        <v>449</v>
      </c>
      <c r="E27" s="108" t="s">
        <v>205</v>
      </c>
      <c r="F27" s="110">
        <v>2</v>
      </c>
      <c r="G27" s="111">
        <v>0</v>
      </c>
      <c r="H27" s="111">
        <v>0</v>
      </c>
    </row>
    <row r="28" spans="1:8" ht="33.75" x14ac:dyDescent="0.25">
      <c r="A28" s="84"/>
      <c r="B28" s="108" t="s">
        <v>342</v>
      </c>
      <c r="C28" s="108" t="s">
        <v>313</v>
      </c>
      <c r="D28" s="109" t="s">
        <v>314</v>
      </c>
      <c r="E28" s="108" t="s">
        <v>14</v>
      </c>
      <c r="F28" s="110">
        <v>77.599999999999994</v>
      </c>
      <c r="G28" s="111">
        <v>0</v>
      </c>
      <c r="H28" s="111">
        <v>0</v>
      </c>
    </row>
    <row r="29" spans="1:8" x14ac:dyDescent="0.25">
      <c r="A29" s="84"/>
      <c r="B29" s="112"/>
      <c r="C29" s="112"/>
      <c r="D29" s="112" t="s">
        <v>315</v>
      </c>
      <c r="E29" s="112"/>
      <c r="F29" s="112"/>
      <c r="G29" s="112"/>
      <c r="H29" s="113">
        <v>0</v>
      </c>
    </row>
    <row r="30" spans="1:8" x14ac:dyDescent="0.25">
      <c r="A30" s="84"/>
      <c r="B30" s="107"/>
      <c r="C30" s="107"/>
      <c r="D30" s="106" t="s">
        <v>450</v>
      </c>
      <c r="E30" s="105"/>
      <c r="F30" s="107"/>
      <c r="G30" s="107"/>
      <c r="H30" s="107"/>
    </row>
    <row r="31" spans="1:8" ht="45" x14ac:dyDescent="0.25">
      <c r="A31" s="84"/>
      <c r="B31" s="108" t="s">
        <v>344</v>
      </c>
      <c r="C31" s="108" t="s">
        <v>293</v>
      </c>
      <c r="D31" s="109" t="s">
        <v>294</v>
      </c>
      <c r="E31" s="108" t="s">
        <v>14</v>
      </c>
      <c r="F31" s="110">
        <v>25.81</v>
      </c>
      <c r="G31" s="111">
        <v>0</v>
      </c>
      <c r="H31" s="111">
        <v>0</v>
      </c>
    </row>
    <row r="32" spans="1:8" ht="33.75" x14ac:dyDescent="0.25">
      <c r="A32" s="84"/>
      <c r="B32" s="108" t="s">
        <v>346</v>
      </c>
      <c r="C32" s="108" t="s">
        <v>295</v>
      </c>
      <c r="D32" s="109" t="s">
        <v>438</v>
      </c>
      <c r="E32" s="108" t="s">
        <v>14</v>
      </c>
      <c r="F32" s="110">
        <v>2.87</v>
      </c>
      <c r="G32" s="111">
        <v>0</v>
      </c>
      <c r="H32" s="111">
        <v>0</v>
      </c>
    </row>
    <row r="33" spans="1:8" ht="45" x14ac:dyDescent="0.25">
      <c r="A33" s="84"/>
      <c r="B33" s="108" t="s">
        <v>349</v>
      </c>
      <c r="C33" s="108" t="s">
        <v>298</v>
      </c>
      <c r="D33" s="109" t="s">
        <v>439</v>
      </c>
      <c r="E33" s="108" t="s">
        <v>14</v>
      </c>
      <c r="F33" s="110">
        <v>28.68</v>
      </c>
      <c r="G33" s="111">
        <v>0</v>
      </c>
      <c r="H33" s="111">
        <v>0</v>
      </c>
    </row>
    <row r="34" spans="1:8" ht="56.25" x14ac:dyDescent="0.25">
      <c r="A34" s="84"/>
      <c r="B34" s="108" t="s">
        <v>352</v>
      </c>
      <c r="C34" s="108" t="s">
        <v>451</v>
      </c>
      <c r="D34" s="109" t="s">
        <v>452</v>
      </c>
      <c r="E34" s="108" t="s">
        <v>13</v>
      </c>
      <c r="F34" s="110">
        <v>24</v>
      </c>
      <c r="G34" s="111">
        <v>0</v>
      </c>
      <c r="H34" s="111">
        <v>0</v>
      </c>
    </row>
    <row r="35" spans="1:8" ht="33.75" x14ac:dyDescent="0.25">
      <c r="A35" s="84"/>
      <c r="B35" s="108" t="s">
        <v>354</v>
      </c>
      <c r="C35" s="108" t="s">
        <v>453</v>
      </c>
      <c r="D35" s="109" t="s">
        <v>454</v>
      </c>
      <c r="E35" s="108" t="s">
        <v>13</v>
      </c>
      <c r="F35" s="110">
        <v>24</v>
      </c>
      <c r="G35" s="111">
        <v>0</v>
      </c>
      <c r="H35" s="111">
        <v>0</v>
      </c>
    </row>
    <row r="36" spans="1:8" ht="33.75" x14ac:dyDescent="0.25">
      <c r="A36" s="84"/>
      <c r="B36" s="108" t="s">
        <v>356</v>
      </c>
      <c r="C36" s="108" t="s">
        <v>317</v>
      </c>
      <c r="D36" s="109" t="s">
        <v>455</v>
      </c>
      <c r="E36" s="108" t="s">
        <v>116</v>
      </c>
      <c r="F36" s="110">
        <v>330</v>
      </c>
      <c r="G36" s="111">
        <v>0</v>
      </c>
      <c r="H36" s="111">
        <v>0</v>
      </c>
    </row>
    <row r="37" spans="1:8" ht="33.75" x14ac:dyDescent="0.25">
      <c r="A37" s="84"/>
      <c r="B37" s="108" t="s">
        <v>360</v>
      </c>
      <c r="C37" s="108" t="s">
        <v>456</v>
      </c>
      <c r="D37" s="109" t="s">
        <v>457</v>
      </c>
      <c r="E37" s="108" t="s">
        <v>116</v>
      </c>
      <c r="F37" s="110">
        <v>4</v>
      </c>
      <c r="G37" s="111">
        <v>0</v>
      </c>
      <c r="H37" s="111">
        <v>0</v>
      </c>
    </row>
    <row r="38" spans="1:8" ht="33.75" x14ac:dyDescent="0.25">
      <c r="A38" s="84"/>
      <c r="B38" s="108" t="s">
        <v>364</v>
      </c>
      <c r="C38" s="108" t="s">
        <v>317</v>
      </c>
      <c r="D38" s="109" t="s">
        <v>414</v>
      </c>
      <c r="E38" s="108" t="s">
        <v>14</v>
      </c>
      <c r="F38" s="110">
        <v>28.68</v>
      </c>
      <c r="G38" s="111">
        <v>0</v>
      </c>
      <c r="H38" s="111">
        <v>0</v>
      </c>
    </row>
    <row r="39" spans="1:8" ht="33.75" x14ac:dyDescent="0.25">
      <c r="A39" s="84"/>
      <c r="B39" s="108" t="s">
        <v>369</v>
      </c>
      <c r="C39" s="108" t="s">
        <v>416</v>
      </c>
      <c r="D39" s="109" t="s">
        <v>417</v>
      </c>
      <c r="E39" s="108" t="s">
        <v>14</v>
      </c>
      <c r="F39" s="110">
        <v>25.81</v>
      </c>
      <c r="G39" s="111">
        <v>0</v>
      </c>
      <c r="H39" s="111">
        <v>0</v>
      </c>
    </row>
    <row r="40" spans="1:8" ht="33.75" x14ac:dyDescent="0.25">
      <c r="A40" s="84"/>
      <c r="B40" s="108" t="s">
        <v>373</v>
      </c>
      <c r="C40" s="108" t="s">
        <v>419</v>
      </c>
      <c r="D40" s="109" t="s">
        <v>458</v>
      </c>
      <c r="E40" s="108" t="s">
        <v>14</v>
      </c>
      <c r="F40" s="110">
        <v>2.87</v>
      </c>
      <c r="G40" s="111">
        <v>0</v>
      </c>
      <c r="H40" s="111">
        <v>0</v>
      </c>
    </row>
    <row r="41" spans="1:8" ht="22.5" x14ac:dyDescent="0.25">
      <c r="A41" s="84"/>
      <c r="B41" s="108" t="s">
        <v>376</v>
      </c>
      <c r="C41" s="108" t="s">
        <v>422</v>
      </c>
      <c r="D41" s="109" t="s">
        <v>459</v>
      </c>
      <c r="E41" s="108" t="s">
        <v>14</v>
      </c>
      <c r="F41" s="110">
        <v>28.68</v>
      </c>
      <c r="G41" s="111">
        <v>0</v>
      </c>
      <c r="H41" s="111">
        <v>0</v>
      </c>
    </row>
    <row r="42" spans="1:8" x14ac:dyDescent="0.25">
      <c r="A42" s="84"/>
      <c r="B42" s="112"/>
      <c r="C42" s="112"/>
      <c r="D42" s="112" t="s">
        <v>460</v>
      </c>
      <c r="E42" s="112"/>
      <c r="F42" s="112"/>
      <c r="G42" s="112"/>
      <c r="H42" s="113">
        <v>0</v>
      </c>
    </row>
    <row r="43" spans="1:8" ht="22.5" x14ac:dyDescent="0.25">
      <c r="A43" s="84"/>
      <c r="B43" s="107"/>
      <c r="C43" s="107"/>
      <c r="D43" s="106" t="s">
        <v>461</v>
      </c>
      <c r="E43" s="105"/>
      <c r="F43" s="107"/>
      <c r="G43" s="107"/>
      <c r="H43" s="107"/>
    </row>
    <row r="44" spans="1:8" ht="33.75" x14ac:dyDescent="0.25">
      <c r="A44" s="84"/>
      <c r="B44" s="108" t="s">
        <v>379</v>
      </c>
      <c r="C44" s="108" t="s">
        <v>317</v>
      </c>
      <c r="D44" s="109" t="s">
        <v>462</v>
      </c>
      <c r="E44" s="108" t="s">
        <v>205</v>
      </c>
      <c r="F44" s="110">
        <v>2</v>
      </c>
      <c r="G44" s="111">
        <v>0</v>
      </c>
      <c r="H44" s="111">
        <v>0</v>
      </c>
    </row>
    <row r="45" spans="1:8" ht="33.75" x14ac:dyDescent="0.25">
      <c r="A45" s="84"/>
      <c r="B45" s="108" t="s">
        <v>382</v>
      </c>
      <c r="C45" s="108" t="s">
        <v>319</v>
      </c>
      <c r="D45" s="109" t="s">
        <v>463</v>
      </c>
      <c r="E45" s="108" t="s">
        <v>116</v>
      </c>
      <c r="F45" s="110">
        <v>2</v>
      </c>
      <c r="G45" s="111">
        <v>0</v>
      </c>
      <c r="H45" s="111">
        <v>0</v>
      </c>
    </row>
    <row r="46" spans="1:8" ht="56.25" x14ac:dyDescent="0.25">
      <c r="A46" s="84"/>
      <c r="B46" s="108" t="s">
        <v>385</v>
      </c>
      <c r="C46" s="108" t="s">
        <v>322</v>
      </c>
      <c r="D46" s="109" t="s">
        <v>323</v>
      </c>
      <c r="E46" s="108" t="s">
        <v>13</v>
      </c>
      <c r="F46" s="110">
        <v>790.1</v>
      </c>
      <c r="G46" s="111">
        <v>0</v>
      </c>
      <c r="H46" s="111">
        <v>0</v>
      </c>
    </row>
    <row r="47" spans="1:8" ht="67.5" x14ac:dyDescent="0.25">
      <c r="A47" s="84"/>
      <c r="B47" s="108" t="s">
        <v>388</v>
      </c>
      <c r="C47" s="108" t="s">
        <v>322</v>
      </c>
      <c r="D47" s="109" t="s">
        <v>464</v>
      </c>
      <c r="E47" s="108" t="s">
        <v>13</v>
      </c>
      <c r="F47" s="110">
        <v>192</v>
      </c>
      <c r="G47" s="111">
        <v>0</v>
      </c>
      <c r="H47" s="111">
        <v>0</v>
      </c>
    </row>
    <row r="48" spans="1:8" ht="67.5" x14ac:dyDescent="0.25">
      <c r="A48" s="84"/>
      <c r="B48" s="108" t="s">
        <v>391</v>
      </c>
      <c r="C48" s="108" t="s">
        <v>322</v>
      </c>
      <c r="D48" s="109" t="s">
        <v>465</v>
      </c>
      <c r="E48" s="108" t="s">
        <v>13</v>
      </c>
      <c r="F48" s="110">
        <v>144</v>
      </c>
      <c r="G48" s="111">
        <v>0</v>
      </c>
      <c r="H48" s="111">
        <v>0</v>
      </c>
    </row>
    <row r="49" spans="1:8" ht="56.25" x14ac:dyDescent="0.25">
      <c r="A49" s="84"/>
      <c r="B49" s="108" t="s">
        <v>394</v>
      </c>
      <c r="C49" s="108" t="s">
        <v>327</v>
      </c>
      <c r="D49" s="109" t="s">
        <v>328</v>
      </c>
      <c r="E49" s="108" t="s">
        <v>329</v>
      </c>
      <c r="F49" s="110">
        <v>169</v>
      </c>
      <c r="G49" s="111">
        <v>0</v>
      </c>
      <c r="H49" s="111">
        <v>0</v>
      </c>
    </row>
    <row r="50" spans="1:8" ht="33.75" x14ac:dyDescent="0.25">
      <c r="A50" s="84"/>
      <c r="B50" s="108" t="s">
        <v>395</v>
      </c>
      <c r="C50" s="108" t="s">
        <v>331</v>
      </c>
      <c r="D50" s="109" t="s">
        <v>332</v>
      </c>
      <c r="E50" s="108" t="s">
        <v>116</v>
      </c>
      <c r="F50" s="110">
        <v>169</v>
      </c>
      <c r="G50" s="111">
        <v>0</v>
      </c>
      <c r="H50" s="111">
        <v>0</v>
      </c>
    </row>
    <row r="51" spans="1:8" ht="56.25" x14ac:dyDescent="0.25">
      <c r="A51" s="84"/>
      <c r="B51" s="108" t="s">
        <v>398</v>
      </c>
      <c r="C51" s="108" t="s">
        <v>334</v>
      </c>
      <c r="D51" s="109" t="s">
        <v>466</v>
      </c>
      <c r="E51" s="108" t="s">
        <v>336</v>
      </c>
      <c r="F51" s="110">
        <v>169</v>
      </c>
      <c r="G51" s="111">
        <v>0</v>
      </c>
      <c r="H51" s="111">
        <v>0</v>
      </c>
    </row>
    <row r="52" spans="1:8" ht="45" x14ac:dyDescent="0.25">
      <c r="A52" s="84"/>
      <c r="B52" s="108" t="s">
        <v>400</v>
      </c>
      <c r="C52" s="108" t="s">
        <v>338</v>
      </c>
      <c r="D52" s="109" t="s">
        <v>467</v>
      </c>
      <c r="E52" s="108" t="s">
        <v>116</v>
      </c>
      <c r="F52" s="110">
        <v>26</v>
      </c>
      <c r="G52" s="111">
        <v>0</v>
      </c>
      <c r="H52" s="111">
        <v>0</v>
      </c>
    </row>
    <row r="53" spans="1:8" ht="45" x14ac:dyDescent="0.25">
      <c r="A53" s="84"/>
      <c r="B53" s="108" t="s">
        <v>403</v>
      </c>
      <c r="C53" s="108" t="s">
        <v>338</v>
      </c>
      <c r="D53" s="109" t="s">
        <v>468</v>
      </c>
      <c r="E53" s="108" t="s">
        <v>116</v>
      </c>
      <c r="F53" s="110">
        <v>2</v>
      </c>
      <c r="G53" s="111">
        <v>0</v>
      </c>
      <c r="H53" s="111">
        <v>0</v>
      </c>
    </row>
    <row r="54" spans="1:8" ht="45" x14ac:dyDescent="0.25">
      <c r="A54" s="84"/>
      <c r="B54" s="108" t="s">
        <v>407</v>
      </c>
      <c r="C54" s="108" t="s">
        <v>338</v>
      </c>
      <c r="D54" s="109" t="s">
        <v>469</v>
      </c>
      <c r="E54" s="108" t="s">
        <v>116</v>
      </c>
      <c r="F54" s="110">
        <v>2</v>
      </c>
      <c r="G54" s="111">
        <v>0</v>
      </c>
      <c r="H54" s="111">
        <v>0</v>
      </c>
    </row>
    <row r="55" spans="1:8" ht="45" x14ac:dyDescent="0.25">
      <c r="A55" s="84"/>
      <c r="B55" s="108" t="s">
        <v>410</v>
      </c>
      <c r="C55" s="108" t="s">
        <v>338</v>
      </c>
      <c r="D55" s="109" t="s">
        <v>470</v>
      </c>
      <c r="E55" s="108" t="s">
        <v>116</v>
      </c>
      <c r="F55" s="110">
        <v>2</v>
      </c>
      <c r="G55" s="111">
        <v>0</v>
      </c>
      <c r="H55" s="111">
        <v>0</v>
      </c>
    </row>
    <row r="56" spans="1:8" ht="45" x14ac:dyDescent="0.25">
      <c r="A56" s="84"/>
      <c r="B56" s="108" t="s">
        <v>413</v>
      </c>
      <c r="C56" s="108" t="s">
        <v>338</v>
      </c>
      <c r="D56" s="109" t="s">
        <v>471</v>
      </c>
      <c r="E56" s="108" t="s">
        <v>116</v>
      </c>
      <c r="F56" s="110">
        <v>6</v>
      </c>
      <c r="G56" s="111">
        <v>0</v>
      </c>
      <c r="H56" s="111">
        <v>0</v>
      </c>
    </row>
    <row r="57" spans="1:8" ht="45" x14ac:dyDescent="0.25">
      <c r="A57" s="84"/>
      <c r="B57" s="108" t="s">
        <v>415</v>
      </c>
      <c r="C57" s="108" t="s">
        <v>338</v>
      </c>
      <c r="D57" s="109" t="s">
        <v>472</v>
      </c>
      <c r="E57" s="108" t="s">
        <v>116</v>
      </c>
      <c r="F57" s="110">
        <v>4</v>
      </c>
      <c r="G57" s="111">
        <v>0</v>
      </c>
      <c r="H57" s="111">
        <v>0</v>
      </c>
    </row>
    <row r="58" spans="1:8" ht="56.25" x14ac:dyDescent="0.25">
      <c r="A58" s="84"/>
      <c r="B58" s="108" t="s">
        <v>418</v>
      </c>
      <c r="C58" s="108" t="s">
        <v>338</v>
      </c>
      <c r="D58" s="109" t="s">
        <v>473</v>
      </c>
      <c r="E58" s="108" t="s">
        <v>116</v>
      </c>
      <c r="F58" s="110">
        <v>2</v>
      </c>
      <c r="G58" s="111">
        <v>0</v>
      </c>
      <c r="H58" s="111">
        <v>0</v>
      </c>
    </row>
    <row r="59" spans="1:8" ht="45" x14ac:dyDescent="0.25">
      <c r="A59" s="84"/>
      <c r="B59" s="108" t="s">
        <v>421</v>
      </c>
      <c r="C59" s="108" t="s">
        <v>338</v>
      </c>
      <c r="D59" s="109" t="s">
        <v>474</v>
      </c>
      <c r="E59" s="108" t="s">
        <v>116</v>
      </c>
      <c r="F59" s="110">
        <v>2</v>
      </c>
      <c r="G59" s="111">
        <v>0</v>
      </c>
      <c r="H59" s="111">
        <v>0</v>
      </c>
    </row>
    <row r="60" spans="1:8" ht="45" x14ac:dyDescent="0.25">
      <c r="A60" s="84"/>
      <c r="B60" s="108" t="s">
        <v>424</v>
      </c>
      <c r="C60" s="108" t="s">
        <v>475</v>
      </c>
      <c r="D60" s="109" t="s">
        <v>476</v>
      </c>
      <c r="E60" s="108" t="s">
        <v>116</v>
      </c>
      <c r="F60" s="110">
        <v>2</v>
      </c>
      <c r="G60" s="111">
        <v>0</v>
      </c>
      <c r="H60" s="111">
        <v>0</v>
      </c>
    </row>
    <row r="61" spans="1:8" ht="33.75" x14ac:dyDescent="0.25">
      <c r="A61" s="84"/>
      <c r="B61" s="108" t="s">
        <v>477</v>
      </c>
      <c r="C61" s="108" t="s">
        <v>317</v>
      </c>
      <c r="D61" s="109" t="s">
        <v>478</v>
      </c>
      <c r="E61" s="108" t="s">
        <v>116</v>
      </c>
      <c r="F61" s="110">
        <v>2</v>
      </c>
      <c r="G61" s="111">
        <v>0</v>
      </c>
      <c r="H61" s="111">
        <v>0</v>
      </c>
    </row>
    <row r="62" spans="1:8" ht="33.75" x14ac:dyDescent="0.25">
      <c r="A62" s="84"/>
      <c r="B62" s="108" t="s">
        <v>479</v>
      </c>
      <c r="C62" s="108" t="s">
        <v>480</v>
      </c>
      <c r="D62" s="109" t="s">
        <v>481</v>
      </c>
      <c r="E62" s="108" t="s">
        <v>116</v>
      </c>
      <c r="F62" s="110">
        <v>2</v>
      </c>
      <c r="G62" s="111">
        <v>0</v>
      </c>
      <c r="H62" s="111">
        <v>0</v>
      </c>
    </row>
    <row r="63" spans="1:8" ht="33.75" x14ac:dyDescent="0.25">
      <c r="A63" s="84"/>
      <c r="B63" s="108" t="s">
        <v>482</v>
      </c>
      <c r="C63" s="108" t="s">
        <v>480</v>
      </c>
      <c r="D63" s="109" t="s">
        <v>483</v>
      </c>
      <c r="E63" s="108" t="s">
        <v>116</v>
      </c>
      <c r="F63" s="110">
        <v>2</v>
      </c>
      <c r="G63" s="111">
        <v>0</v>
      </c>
      <c r="H63" s="111">
        <v>0</v>
      </c>
    </row>
    <row r="64" spans="1:8" ht="33.75" x14ac:dyDescent="0.25">
      <c r="A64" s="84"/>
      <c r="B64" s="108" t="s">
        <v>484</v>
      </c>
      <c r="C64" s="108" t="s">
        <v>485</v>
      </c>
      <c r="D64" s="109" t="s">
        <v>486</v>
      </c>
      <c r="E64" s="108" t="s">
        <v>205</v>
      </c>
      <c r="F64" s="110">
        <v>2</v>
      </c>
      <c r="G64" s="111">
        <v>0</v>
      </c>
      <c r="H64" s="111">
        <v>0</v>
      </c>
    </row>
    <row r="65" spans="1:8" ht="33.75" x14ac:dyDescent="0.25">
      <c r="A65" s="84"/>
      <c r="B65" s="108" t="s">
        <v>487</v>
      </c>
      <c r="C65" s="108" t="s">
        <v>338</v>
      </c>
      <c r="D65" s="109" t="s">
        <v>488</v>
      </c>
      <c r="E65" s="108" t="s">
        <v>116</v>
      </c>
      <c r="F65" s="110">
        <v>2</v>
      </c>
      <c r="G65" s="111">
        <v>0</v>
      </c>
      <c r="H65" s="111">
        <v>0</v>
      </c>
    </row>
    <row r="66" spans="1:8" ht="56.25" x14ac:dyDescent="0.25">
      <c r="A66" s="84"/>
      <c r="B66" s="108" t="s">
        <v>489</v>
      </c>
      <c r="C66" s="108" t="s">
        <v>327</v>
      </c>
      <c r="D66" s="109" t="s">
        <v>328</v>
      </c>
      <c r="E66" s="108" t="s">
        <v>329</v>
      </c>
      <c r="F66" s="110">
        <v>2</v>
      </c>
      <c r="G66" s="111">
        <v>0</v>
      </c>
      <c r="H66" s="111">
        <v>0</v>
      </c>
    </row>
    <row r="67" spans="1:8" ht="33.75" x14ac:dyDescent="0.25">
      <c r="A67" s="84"/>
      <c r="B67" s="108" t="s">
        <v>490</v>
      </c>
      <c r="C67" s="108" t="s">
        <v>331</v>
      </c>
      <c r="D67" s="109" t="s">
        <v>332</v>
      </c>
      <c r="E67" s="108" t="s">
        <v>116</v>
      </c>
      <c r="F67" s="110">
        <v>2</v>
      </c>
      <c r="G67" s="111">
        <v>0</v>
      </c>
      <c r="H67" s="111">
        <v>0</v>
      </c>
    </row>
    <row r="68" spans="1:8" ht="33.75" x14ac:dyDescent="0.25">
      <c r="A68" s="84"/>
      <c r="B68" s="108" t="s">
        <v>491</v>
      </c>
      <c r="C68" s="108" t="s">
        <v>492</v>
      </c>
      <c r="D68" s="109" t="s">
        <v>493</v>
      </c>
      <c r="E68" s="108" t="s">
        <v>205</v>
      </c>
      <c r="F68" s="110">
        <v>2</v>
      </c>
      <c r="G68" s="111">
        <v>0</v>
      </c>
      <c r="H68" s="111">
        <v>0</v>
      </c>
    </row>
    <row r="69" spans="1:8" ht="22.5" x14ac:dyDescent="0.25">
      <c r="A69" s="84"/>
      <c r="B69" s="108" t="s">
        <v>494</v>
      </c>
      <c r="C69" s="108" t="s">
        <v>347</v>
      </c>
      <c r="D69" s="109" t="s">
        <v>495</v>
      </c>
      <c r="E69" s="108" t="s">
        <v>12</v>
      </c>
      <c r="F69" s="110">
        <v>192</v>
      </c>
      <c r="G69" s="111">
        <v>0</v>
      </c>
      <c r="H69" s="111">
        <v>0</v>
      </c>
    </row>
    <row r="70" spans="1:8" ht="33.75" x14ac:dyDescent="0.25">
      <c r="A70" s="84"/>
      <c r="B70" s="108" t="s">
        <v>496</v>
      </c>
      <c r="C70" s="108" t="s">
        <v>350</v>
      </c>
      <c r="D70" s="109" t="s">
        <v>351</v>
      </c>
      <c r="E70" s="108" t="s">
        <v>116</v>
      </c>
      <c r="F70" s="110">
        <v>338</v>
      </c>
      <c r="G70" s="111">
        <v>0</v>
      </c>
      <c r="H70" s="111">
        <v>0</v>
      </c>
    </row>
    <row r="71" spans="1:8" ht="33.75" x14ac:dyDescent="0.25">
      <c r="A71" s="84"/>
      <c r="B71" s="108" t="s">
        <v>497</v>
      </c>
      <c r="C71" s="108" t="s">
        <v>317</v>
      </c>
      <c r="D71" s="109" t="s">
        <v>353</v>
      </c>
      <c r="E71" s="108" t="s">
        <v>116</v>
      </c>
      <c r="F71" s="110">
        <v>2</v>
      </c>
      <c r="G71" s="111">
        <v>0</v>
      </c>
      <c r="H71" s="111">
        <v>0</v>
      </c>
    </row>
    <row r="72" spans="1:8" ht="33.75" x14ac:dyDescent="0.25">
      <c r="A72" s="84"/>
      <c r="B72" s="108" t="s">
        <v>498</v>
      </c>
      <c r="C72" s="108" t="s">
        <v>317</v>
      </c>
      <c r="D72" s="109" t="s">
        <v>355</v>
      </c>
      <c r="E72" s="108" t="s">
        <v>116</v>
      </c>
      <c r="F72" s="110">
        <v>338</v>
      </c>
      <c r="G72" s="111">
        <v>0</v>
      </c>
      <c r="H72" s="111">
        <v>0</v>
      </c>
    </row>
    <row r="73" spans="1:8" ht="33.75" x14ac:dyDescent="0.25">
      <c r="A73" s="84"/>
      <c r="B73" s="108" t="s">
        <v>499</v>
      </c>
      <c r="C73" s="108" t="s">
        <v>357</v>
      </c>
      <c r="D73" s="109" t="s">
        <v>358</v>
      </c>
      <c r="E73" s="108" t="s">
        <v>359</v>
      </c>
      <c r="F73" s="110">
        <v>169</v>
      </c>
      <c r="G73" s="111">
        <v>0</v>
      </c>
      <c r="H73" s="111">
        <v>0</v>
      </c>
    </row>
    <row r="74" spans="1:8" ht="33.75" x14ac:dyDescent="0.25">
      <c r="A74" s="84"/>
      <c r="B74" s="108" t="s">
        <v>500</v>
      </c>
      <c r="C74" s="108" t="s">
        <v>361</v>
      </c>
      <c r="D74" s="109" t="s">
        <v>362</v>
      </c>
      <c r="E74" s="108" t="s">
        <v>363</v>
      </c>
      <c r="F74" s="110">
        <v>1</v>
      </c>
      <c r="G74" s="111">
        <v>0</v>
      </c>
      <c r="H74" s="111">
        <v>0</v>
      </c>
    </row>
    <row r="75" spans="1:8" ht="33.75" x14ac:dyDescent="0.25">
      <c r="A75" s="84"/>
      <c r="B75" s="108" t="s">
        <v>501</v>
      </c>
      <c r="C75" s="108" t="s">
        <v>365</v>
      </c>
      <c r="D75" s="109" t="s">
        <v>366</v>
      </c>
      <c r="E75" s="108" t="s">
        <v>363</v>
      </c>
      <c r="F75" s="110">
        <v>168</v>
      </c>
      <c r="G75" s="111">
        <v>0</v>
      </c>
      <c r="H75" s="111">
        <v>0</v>
      </c>
    </row>
    <row r="76" spans="1:8" ht="56.25" x14ac:dyDescent="0.25">
      <c r="A76" s="84"/>
      <c r="B76" s="108" t="s">
        <v>502</v>
      </c>
      <c r="C76" s="108" t="s">
        <v>322</v>
      </c>
      <c r="D76" s="109" t="s">
        <v>323</v>
      </c>
      <c r="E76" s="108" t="s">
        <v>13</v>
      </c>
      <c r="F76" s="110">
        <v>34.4</v>
      </c>
      <c r="G76" s="111">
        <v>0</v>
      </c>
      <c r="H76" s="111">
        <v>0</v>
      </c>
    </row>
    <row r="77" spans="1:8" ht="56.25" x14ac:dyDescent="0.25">
      <c r="A77" s="84"/>
      <c r="B77" s="108" t="s">
        <v>503</v>
      </c>
      <c r="C77" s="108" t="s">
        <v>322</v>
      </c>
      <c r="D77" s="109" t="s">
        <v>504</v>
      </c>
      <c r="E77" s="108" t="s">
        <v>13</v>
      </c>
      <c r="F77" s="110">
        <v>6</v>
      </c>
      <c r="G77" s="111">
        <v>0</v>
      </c>
      <c r="H77" s="111">
        <v>0</v>
      </c>
    </row>
    <row r="78" spans="1:8" ht="56.25" x14ac:dyDescent="0.25">
      <c r="A78" s="84"/>
      <c r="B78" s="108" t="s">
        <v>505</v>
      </c>
      <c r="C78" s="108" t="s">
        <v>327</v>
      </c>
      <c r="D78" s="109" t="s">
        <v>328</v>
      </c>
      <c r="E78" s="108" t="s">
        <v>329</v>
      </c>
      <c r="F78" s="110">
        <v>20</v>
      </c>
      <c r="G78" s="111">
        <v>0</v>
      </c>
      <c r="H78" s="111">
        <v>0</v>
      </c>
    </row>
    <row r="79" spans="1:8" ht="33.75" x14ac:dyDescent="0.25">
      <c r="A79" s="84"/>
      <c r="B79" s="108" t="s">
        <v>506</v>
      </c>
      <c r="C79" s="108" t="s">
        <v>331</v>
      </c>
      <c r="D79" s="109" t="s">
        <v>332</v>
      </c>
      <c r="E79" s="108" t="s">
        <v>116</v>
      </c>
      <c r="F79" s="110">
        <v>20</v>
      </c>
      <c r="G79" s="111">
        <v>0</v>
      </c>
      <c r="H79" s="111">
        <v>0</v>
      </c>
    </row>
    <row r="80" spans="1:8" ht="56.25" x14ac:dyDescent="0.25">
      <c r="A80" s="84"/>
      <c r="B80" s="108" t="s">
        <v>507</v>
      </c>
      <c r="C80" s="108" t="s">
        <v>334</v>
      </c>
      <c r="D80" s="109" t="s">
        <v>466</v>
      </c>
      <c r="E80" s="108" t="s">
        <v>336</v>
      </c>
      <c r="F80" s="110">
        <v>20</v>
      </c>
      <c r="G80" s="111">
        <v>0</v>
      </c>
      <c r="H80" s="111">
        <v>0</v>
      </c>
    </row>
    <row r="81" spans="1:8" ht="45" x14ac:dyDescent="0.25">
      <c r="A81" s="84"/>
      <c r="B81" s="108" t="s">
        <v>508</v>
      </c>
      <c r="C81" s="108" t="s">
        <v>338</v>
      </c>
      <c r="D81" s="109" t="s">
        <v>467</v>
      </c>
      <c r="E81" s="108" t="s">
        <v>116</v>
      </c>
      <c r="F81" s="110">
        <v>2</v>
      </c>
      <c r="G81" s="111">
        <v>0</v>
      </c>
      <c r="H81" s="111">
        <v>0</v>
      </c>
    </row>
    <row r="82" spans="1:8" ht="45" x14ac:dyDescent="0.25">
      <c r="A82" s="84"/>
      <c r="B82" s="108" t="s">
        <v>509</v>
      </c>
      <c r="C82" s="108" t="s">
        <v>338</v>
      </c>
      <c r="D82" s="109" t="s">
        <v>471</v>
      </c>
      <c r="E82" s="108" t="s">
        <v>116</v>
      </c>
      <c r="F82" s="110">
        <v>4</v>
      </c>
      <c r="G82" s="111">
        <v>0</v>
      </c>
      <c r="H82" s="111">
        <v>0</v>
      </c>
    </row>
    <row r="83" spans="1:8" ht="45" x14ac:dyDescent="0.25">
      <c r="A83" s="84"/>
      <c r="B83" s="108" t="s">
        <v>510</v>
      </c>
      <c r="C83" s="108" t="s">
        <v>338</v>
      </c>
      <c r="D83" s="109" t="s">
        <v>511</v>
      </c>
      <c r="E83" s="108" t="s">
        <v>116</v>
      </c>
      <c r="F83" s="110">
        <v>2</v>
      </c>
      <c r="G83" s="111">
        <v>0</v>
      </c>
      <c r="H83" s="111">
        <v>0</v>
      </c>
    </row>
    <row r="84" spans="1:8" ht="45" x14ac:dyDescent="0.25">
      <c r="A84" s="84"/>
      <c r="B84" s="108" t="s">
        <v>512</v>
      </c>
      <c r="C84" s="108" t="s">
        <v>475</v>
      </c>
      <c r="D84" s="109" t="s">
        <v>513</v>
      </c>
      <c r="E84" s="108" t="s">
        <v>116</v>
      </c>
      <c r="F84" s="110">
        <v>2</v>
      </c>
      <c r="G84" s="111">
        <v>0</v>
      </c>
      <c r="H84" s="111">
        <v>0</v>
      </c>
    </row>
    <row r="85" spans="1:8" ht="33.75" x14ac:dyDescent="0.25">
      <c r="A85" s="84"/>
      <c r="B85" s="108" t="s">
        <v>514</v>
      </c>
      <c r="C85" s="108" t="s">
        <v>317</v>
      </c>
      <c r="D85" s="109" t="s">
        <v>478</v>
      </c>
      <c r="E85" s="108" t="s">
        <v>116</v>
      </c>
      <c r="F85" s="110">
        <v>2</v>
      </c>
      <c r="G85" s="111">
        <v>0</v>
      </c>
      <c r="H85" s="111">
        <v>0</v>
      </c>
    </row>
    <row r="86" spans="1:8" ht="33.75" x14ac:dyDescent="0.25">
      <c r="A86" s="84"/>
      <c r="B86" s="108" t="s">
        <v>515</v>
      </c>
      <c r="C86" s="108" t="s">
        <v>480</v>
      </c>
      <c r="D86" s="109" t="s">
        <v>481</v>
      </c>
      <c r="E86" s="108" t="s">
        <v>116</v>
      </c>
      <c r="F86" s="110">
        <v>2</v>
      </c>
      <c r="G86" s="111">
        <v>0</v>
      </c>
      <c r="H86" s="111">
        <v>0</v>
      </c>
    </row>
    <row r="87" spans="1:8" ht="33.75" x14ac:dyDescent="0.25">
      <c r="A87" s="84"/>
      <c r="B87" s="108" t="s">
        <v>516</v>
      </c>
      <c r="C87" s="108" t="s">
        <v>480</v>
      </c>
      <c r="D87" s="109" t="s">
        <v>483</v>
      </c>
      <c r="E87" s="108" t="s">
        <v>116</v>
      </c>
      <c r="F87" s="110">
        <v>2</v>
      </c>
      <c r="G87" s="111">
        <v>0</v>
      </c>
      <c r="H87" s="111">
        <v>0</v>
      </c>
    </row>
    <row r="88" spans="1:8" ht="33.75" x14ac:dyDescent="0.25">
      <c r="A88" s="84"/>
      <c r="B88" s="108" t="s">
        <v>517</v>
      </c>
      <c r="C88" s="108" t="s">
        <v>485</v>
      </c>
      <c r="D88" s="109" t="s">
        <v>486</v>
      </c>
      <c r="E88" s="108" t="s">
        <v>205</v>
      </c>
      <c r="F88" s="110">
        <v>2</v>
      </c>
      <c r="G88" s="111">
        <v>0</v>
      </c>
      <c r="H88" s="111">
        <v>0</v>
      </c>
    </row>
    <row r="89" spans="1:8" ht="33.75" x14ac:dyDescent="0.25">
      <c r="A89" s="84"/>
      <c r="B89" s="108" t="s">
        <v>518</v>
      </c>
      <c r="C89" s="108" t="s">
        <v>338</v>
      </c>
      <c r="D89" s="109" t="s">
        <v>488</v>
      </c>
      <c r="E89" s="108" t="s">
        <v>116</v>
      </c>
      <c r="F89" s="110">
        <v>2</v>
      </c>
      <c r="G89" s="111">
        <v>0</v>
      </c>
      <c r="H89" s="111">
        <v>0</v>
      </c>
    </row>
    <row r="90" spans="1:8" ht="56.25" x14ac:dyDescent="0.25">
      <c r="A90" s="84"/>
      <c r="B90" s="108" t="s">
        <v>519</v>
      </c>
      <c r="C90" s="108" t="s">
        <v>327</v>
      </c>
      <c r="D90" s="109" t="s">
        <v>328</v>
      </c>
      <c r="E90" s="108" t="s">
        <v>329</v>
      </c>
      <c r="F90" s="110">
        <v>2</v>
      </c>
      <c r="G90" s="111">
        <v>0</v>
      </c>
      <c r="H90" s="111">
        <v>0</v>
      </c>
    </row>
    <row r="91" spans="1:8" ht="33.75" x14ac:dyDescent="0.25">
      <c r="A91" s="84"/>
      <c r="B91" s="108" t="s">
        <v>520</v>
      </c>
      <c r="C91" s="108" t="s">
        <v>331</v>
      </c>
      <c r="D91" s="109" t="s">
        <v>332</v>
      </c>
      <c r="E91" s="108" t="s">
        <v>116</v>
      </c>
      <c r="F91" s="110">
        <v>2</v>
      </c>
      <c r="G91" s="111">
        <v>0</v>
      </c>
      <c r="H91" s="111">
        <v>0</v>
      </c>
    </row>
    <row r="92" spans="1:8" ht="33.75" x14ac:dyDescent="0.25">
      <c r="A92" s="84"/>
      <c r="B92" s="108" t="s">
        <v>521</v>
      </c>
      <c r="C92" s="108" t="s">
        <v>492</v>
      </c>
      <c r="D92" s="109" t="s">
        <v>493</v>
      </c>
      <c r="E92" s="108" t="s">
        <v>205</v>
      </c>
      <c r="F92" s="110">
        <v>2</v>
      </c>
      <c r="G92" s="111">
        <v>0</v>
      </c>
      <c r="H92" s="111">
        <v>0</v>
      </c>
    </row>
    <row r="93" spans="1:8" ht="22.5" x14ac:dyDescent="0.25">
      <c r="A93" s="84"/>
      <c r="B93" s="108" t="s">
        <v>522</v>
      </c>
      <c r="C93" s="108" t="s">
        <v>347</v>
      </c>
      <c r="D93" s="109" t="s">
        <v>523</v>
      </c>
      <c r="E93" s="108" t="s">
        <v>12</v>
      </c>
      <c r="F93" s="110">
        <v>33</v>
      </c>
      <c r="G93" s="111">
        <v>0</v>
      </c>
      <c r="H93" s="111">
        <v>0</v>
      </c>
    </row>
    <row r="94" spans="1:8" ht="33.75" x14ac:dyDescent="0.25">
      <c r="A94" s="84"/>
      <c r="B94" s="108" t="s">
        <v>524</v>
      </c>
      <c r="C94" s="108" t="s">
        <v>350</v>
      </c>
      <c r="D94" s="109" t="s">
        <v>351</v>
      </c>
      <c r="E94" s="108" t="s">
        <v>116</v>
      </c>
      <c r="F94" s="110">
        <v>40</v>
      </c>
      <c r="G94" s="111">
        <v>0</v>
      </c>
      <c r="H94" s="111">
        <v>0</v>
      </c>
    </row>
    <row r="95" spans="1:8" ht="33.75" x14ac:dyDescent="0.25">
      <c r="A95" s="84"/>
      <c r="B95" s="108" t="s">
        <v>525</v>
      </c>
      <c r="C95" s="108" t="s">
        <v>317</v>
      </c>
      <c r="D95" s="109" t="s">
        <v>353</v>
      </c>
      <c r="E95" s="108" t="s">
        <v>116</v>
      </c>
      <c r="F95" s="110">
        <v>1</v>
      </c>
      <c r="G95" s="111">
        <v>0</v>
      </c>
      <c r="H95" s="111">
        <v>0</v>
      </c>
    </row>
    <row r="96" spans="1:8" ht="33.75" x14ac:dyDescent="0.25">
      <c r="A96" s="84"/>
      <c r="B96" s="108" t="s">
        <v>526</v>
      </c>
      <c r="C96" s="108" t="s">
        <v>317</v>
      </c>
      <c r="D96" s="109" t="s">
        <v>355</v>
      </c>
      <c r="E96" s="108" t="s">
        <v>116</v>
      </c>
      <c r="F96" s="110">
        <v>40</v>
      </c>
      <c r="G96" s="111">
        <v>0</v>
      </c>
      <c r="H96" s="111">
        <v>0</v>
      </c>
    </row>
    <row r="97" spans="1:8" ht="33.75" x14ac:dyDescent="0.25">
      <c r="A97" s="84"/>
      <c r="B97" s="108" t="s">
        <v>527</v>
      </c>
      <c r="C97" s="108" t="s">
        <v>357</v>
      </c>
      <c r="D97" s="109" t="s">
        <v>358</v>
      </c>
      <c r="E97" s="108" t="s">
        <v>359</v>
      </c>
      <c r="F97" s="110">
        <v>20</v>
      </c>
      <c r="G97" s="111">
        <v>0</v>
      </c>
      <c r="H97" s="111">
        <v>0</v>
      </c>
    </row>
    <row r="98" spans="1:8" ht="33.75" x14ac:dyDescent="0.25">
      <c r="A98" s="84"/>
      <c r="B98" s="108" t="s">
        <v>528</v>
      </c>
      <c r="C98" s="108" t="s">
        <v>365</v>
      </c>
      <c r="D98" s="109" t="s">
        <v>366</v>
      </c>
      <c r="E98" s="108" t="s">
        <v>363</v>
      </c>
      <c r="F98" s="110">
        <v>20</v>
      </c>
      <c r="G98" s="111">
        <v>0</v>
      </c>
      <c r="H98" s="111">
        <v>0</v>
      </c>
    </row>
    <row r="99" spans="1:8" ht="45" x14ac:dyDescent="0.25">
      <c r="A99" s="84"/>
      <c r="B99" s="108" t="s">
        <v>529</v>
      </c>
      <c r="C99" s="108" t="s">
        <v>338</v>
      </c>
      <c r="D99" s="109" t="s">
        <v>467</v>
      </c>
      <c r="E99" s="108" t="s">
        <v>116</v>
      </c>
      <c r="F99" s="110">
        <v>2</v>
      </c>
      <c r="G99" s="111">
        <v>0</v>
      </c>
      <c r="H99" s="111">
        <v>0</v>
      </c>
    </row>
    <row r="100" spans="1:8" ht="56.25" x14ac:dyDescent="0.25">
      <c r="A100" s="84"/>
      <c r="B100" s="108" t="s">
        <v>530</v>
      </c>
      <c r="C100" s="108" t="s">
        <v>327</v>
      </c>
      <c r="D100" s="109" t="s">
        <v>328</v>
      </c>
      <c r="E100" s="108" t="s">
        <v>329</v>
      </c>
      <c r="F100" s="110">
        <v>4</v>
      </c>
      <c r="G100" s="111">
        <v>0</v>
      </c>
      <c r="H100" s="111">
        <v>0</v>
      </c>
    </row>
    <row r="101" spans="1:8" ht="33.75" x14ac:dyDescent="0.25">
      <c r="A101" s="84"/>
      <c r="B101" s="108" t="s">
        <v>531</v>
      </c>
      <c r="C101" s="108" t="s">
        <v>331</v>
      </c>
      <c r="D101" s="109" t="s">
        <v>332</v>
      </c>
      <c r="E101" s="108" t="s">
        <v>116</v>
      </c>
      <c r="F101" s="110">
        <v>4</v>
      </c>
      <c r="G101" s="111">
        <v>0</v>
      </c>
      <c r="H101" s="111">
        <v>0</v>
      </c>
    </row>
    <row r="102" spans="1:8" ht="56.25" x14ac:dyDescent="0.25">
      <c r="A102" s="84"/>
      <c r="B102" s="108" t="s">
        <v>532</v>
      </c>
      <c r="C102" s="108" t="s">
        <v>334</v>
      </c>
      <c r="D102" s="109" t="s">
        <v>466</v>
      </c>
      <c r="E102" s="108" t="s">
        <v>336</v>
      </c>
      <c r="F102" s="110">
        <v>4</v>
      </c>
      <c r="G102" s="111">
        <v>0</v>
      </c>
      <c r="H102" s="111">
        <v>0</v>
      </c>
    </row>
    <row r="103" spans="1:8" ht="45" x14ac:dyDescent="0.25">
      <c r="A103" s="84"/>
      <c r="B103" s="108" t="s">
        <v>533</v>
      </c>
      <c r="C103" s="108" t="s">
        <v>475</v>
      </c>
      <c r="D103" s="109" t="s">
        <v>534</v>
      </c>
      <c r="E103" s="108" t="s">
        <v>116</v>
      </c>
      <c r="F103" s="110">
        <v>2</v>
      </c>
      <c r="G103" s="111">
        <v>0</v>
      </c>
      <c r="H103" s="111">
        <v>0</v>
      </c>
    </row>
    <row r="104" spans="1:8" ht="33.75" x14ac:dyDescent="0.25">
      <c r="A104" s="84"/>
      <c r="B104" s="108" t="s">
        <v>535</v>
      </c>
      <c r="C104" s="108" t="s">
        <v>317</v>
      </c>
      <c r="D104" s="109" t="s">
        <v>478</v>
      </c>
      <c r="E104" s="108" t="s">
        <v>116</v>
      </c>
      <c r="F104" s="110">
        <v>2</v>
      </c>
      <c r="G104" s="111">
        <v>0</v>
      </c>
      <c r="H104" s="111">
        <v>0</v>
      </c>
    </row>
    <row r="105" spans="1:8" ht="33.75" x14ac:dyDescent="0.25">
      <c r="A105" s="84"/>
      <c r="B105" s="108" t="s">
        <v>536</v>
      </c>
      <c r="C105" s="108" t="s">
        <v>480</v>
      </c>
      <c r="D105" s="109" t="s">
        <v>481</v>
      </c>
      <c r="E105" s="108" t="s">
        <v>116</v>
      </c>
      <c r="F105" s="110">
        <v>2</v>
      </c>
      <c r="G105" s="111">
        <v>0</v>
      </c>
      <c r="H105" s="111">
        <v>0</v>
      </c>
    </row>
    <row r="106" spans="1:8" ht="33.75" x14ac:dyDescent="0.25">
      <c r="A106" s="84"/>
      <c r="B106" s="108" t="s">
        <v>537</v>
      </c>
      <c r="C106" s="108" t="s">
        <v>480</v>
      </c>
      <c r="D106" s="109" t="s">
        <v>483</v>
      </c>
      <c r="E106" s="108" t="s">
        <v>116</v>
      </c>
      <c r="F106" s="110">
        <v>2</v>
      </c>
      <c r="G106" s="111">
        <v>0</v>
      </c>
      <c r="H106" s="111">
        <v>0</v>
      </c>
    </row>
    <row r="107" spans="1:8" ht="33.75" x14ac:dyDescent="0.25">
      <c r="A107" s="84"/>
      <c r="B107" s="108" t="s">
        <v>538</v>
      </c>
      <c r="C107" s="108" t="s">
        <v>485</v>
      </c>
      <c r="D107" s="109" t="s">
        <v>486</v>
      </c>
      <c r="E107" s="108" t="s">
        <v>205</v>
      </c>
      <c r="F107" s="110">
        <v>2</v>
      </c>
      <c r="G107" s="111">
        <v>0</v>
      </c>
      <c r="H107" s="111">
        <v>0</v>
      </c>
    </row>
    <row r="108" spans="1:8" ht="33.75" x14ac:dyDescent="0.25">
      <c r="A108" s="84"/>
      <c r="B108" s="108" t="s">
        <v>539</v>
      </c>
      <c r="C108" s="108" t="s">
        <v>338</v>
      </c>
      <c r="D108" s="109" t="s">
        <v>488</v>
      </c>
      <c r="E108" s="108" t="s">
        <v>116</v>
      </c>
      <c r="F108" s="110">
        <v>2</v>
      </c>
      <c r="G108" s="111">
        <v>0</v>
      </c>
      <c r="H108" s="111">
        <v>0</v>
      </c>
    </row>
    <row r="109" spans="1:8" ht="56.25" x14ac:dyDescent="0.25">
      <c r="A109" s="84"/>
      <c r="B109" s="108" t="s">
        <v>540</v>
      </c>
      <c r="C109" s="108" t="s">
        <v>327</v>
      </c>
      <c r="D109" s="109" t="s">
        <v>328</v>
      </c>
      <c r="E109" s="108" t="s">
        <v>329</v>
      </c>
      <c r="F109" s="110">
        <v>2</v>
      </c>
      <c r="G109" s="111">
        <v>0</v>
      </c>
      <c r="H109" s="111">
        <v>0</v>
      </c>
    </row>
    <row r="110" spans="1:8" ht="33.75" x14ac:dyDescent="0.25">
      <c r="A110" s="84"/>
      <c r="B110" s="108" t="s">
        <v>541</v>
      </c>
      <c r="C110" s="108" t="s">
        <v>331</v>
      </c>
      <c r="D110" s="109" t="s">
        <v>332</v>
      </c>
      <c r="E110" s="108" t="s">
        <v>116</v>
      </c>
      <c r="F110" s="110">
        <v>2</v>
      </c>
      <c r="G110" s="111">
        <v>0</v>
      </c>
      <c r="H110" s="111">
        <v>0</v>
      </c>
    </row>
    <row r="111" spans="1:8" ht="33.75" x14ac:dyDescent="0.25">
      <c r="A111" s="84"/>
      <c r="B111" s="108" t="s">
        <v>542</v>
      </c>
      <c r="C111" s="108" t="s">
        <v>492</v>
      </c>
      <c r="D111" s="109" t="s">
        <v>493</v>
      </c>
      <c r="E111" s="108" t="s">
        <v>205</v>
      </c>
      <c r="F111" s="110">
        <v>2</v>
      </c>
      <c r="G111" s="111">
        <v>0</v>
      </c>
      <c r="H111" s="111">
        <v>0</v>
      </c>
    </row>
    <row r="112" spans="1:8" ht="22.5" x14ac:dyDescent="0.25">
      <c r="A112" s="84"/>
      <c r="B112" s="108" t="s">
        <v>543</v>
      </c>
      <c r="C112" s="108" t="s">
        <v>347</v>
      </c>
      <c r="D112" s="109" t="s">
        <v>544</v>
      </c>
      <c r="E112" s="108" t="s">
        <v>12</v>
      </c>
      <c r="F112" s="110">
        <v>4</v>
      </c>
      <c r="G112" s="111">
        <v>0</v>
      </c>
      <c r="H112" s="111">
        <v>0</v>
      </c>
    </row>
    <row r="113" spans="1:8" ht="33.75" x14ac:dyDescent="0.25">
      <c r="A113" s="84"/>
      <c r="B113" s="108" t="s">
        <v>545</v>
      </c>
      <c r="C113" s="108" t="s">
        <v>350</v>
      </c>
      <c r="D113" s="109" t="s">
        <v>351</v>
      </c>
      <c r="E113" s="108" t="s">
        <v>116</v>
      </c>
      <c r="F113" s="110">
        <v>8</v>
      </c>
      <c r="G113" s="111">
        <v>0</v>
      </c>
      <c r="H113" s="111">
        <v>0</v>
      </c>
    </row>
    <row r="114" spans="1:8" ht="33.75" x14ac:dyDescent="0.25">
      <c r="A114" s="84"/>
      <c r="B114" s="108" t="s">
        <v>546</v>
      </c>
      <c r="C114" s="108" t="s">
        <v>317</v>
      </c>
      <c r="D114" s="109" t="s">
        <v>353</v>
      </c>
      <c r="E114" s="108" t="s">
        <v>116</v>
      </c>
      <c r="F114" s="110">
        <v>1</v>
      </c>
      <c r="G114" s="111">
        <v>0</v>
      </c>
      <c r="H114" s="111">
        <v>0</v>
      </c>
    </row>
    <row r="115" spans="1:8" ht="33.75" x14ac:dyDescent="0.25">
      <c r="A115" s="84"/>
      <c r="B115" s="108" t="s">
        <v>547</v>
      </c>
      <c r="C115" s="108" t="s">
        <v>317</v>
      </c>
      <c r="D115" s="109" t="s">
        <v>355</v>
      </c>
      <c r="E115" s="108" t="s">
        <v>116</v>
      </c>
      <c r="F115" s="110">
        <v>8</v>
      </c>
      <c r="G115" s="111">
        <v>0</v>
      </c>
      <c r="H115" s="111">
        <v>0</v>
      </c>
    </row>
    <row r="116" spans="1:8" ht="33.75" x14ac:dyDescent="0.25">
      <c r="A116" s="84"/>
      <c r="B116" s="108" t="s">
        <v>548</v>
      </c>
      <c r="C116" s="108" t="s">
        <v>357</v>
      </c>
      <c r="D116" s="109" t="s">
        <v>358</v>
      </c>
      <c r="E116" s="108" t="s">
        <v>359</v>
      </c>
      <c r="F116" s="110">
        <v>4</v>
      </c>
      <c r="G116" s="111">
        <v>0</v>
      </c>
      <c r="H116" s="111">
        <v>0</v>
      </c>
    </row>
    <row r="117" spans="1:8" ht="33.75" x14ac:dyDescent="0.25">
      <c r="A117" s="84"/>
      <c r="B117" s="108" t="s">
        <v>549</v>
      </c>
      <c r="C117" s="108" t="s">
        <v>365</v>
      </c>
      <c r="D117" s="109" t="s">
        <v>366</v>
      </c>
      <c r="E117" s="108" t="s">
        <v>363</v>
      </c>
      <c r="F117" s="110">
        <v>3</v>
      </c>
      <c r="G117" s="111">
        <v>0</v>
      </c>
      <c r="H117" s="111">
        <v>0</v>
      </c>
    </row>
    <row r="118" spans="1:8" ht="22.5" x14ac:dyDescent="0.25">
      <c r="A118" s="84"/>
      <c r="B118" s="112"/>
      <c r="C118" s="112"/>
      <c r="D118" s="112" t="s">
        <v>550</v>
      </c>
      <c r="E118" s="112"/>
      <c r="F118" s="112"/>
      <c r="G118" s="112"/>
      <c r="H118" s="113">
        <v>0</v>
      </c>
    </row>
    <row r="119" spans="1:8" x14ac:dyDescent="0.25">
      <c r="A119" s="84"/>
      <c r="B119" s="107"/>
      <c r="C119" s="107"/>
      <c r="D119" s="106" t="s">
        <v>551</v>
      </c>
      <c r="E119" s="105"/>
      <c r="F119" s="107"/>
      <c r="G119" s="107"/>
      <c r="H119" s="107"/>
    </row>
    <row r="120" spans="1:8" ht="33.75" x14ac:dyDescent="0.25">
      <c r="A120" s="84"/>
      <c r="B120" s="108" t="s">
        <v>552</v>
      </c>
      <c r="C120" s="108" t="s">
        <v>553</v>
      </c>
      <c r="D120" s="109" t="s">
        <v>554</v>
      </c>
      <c r="E120" s="108" t="s">
        <v>329</v>
      </c>
      <c r="F120" s="110">
        <v>4</v>
      </c>
      <c r="G120" s="111">
        <v>0</v>
      </c>
      <c r="H120" s="111">
        <v>0</v>
      </c>
    </row>
    <row r="121" spans="1:8" ht="33.75" x14ac:dyDescent="0.25">
      <c r="A121" s="84"/>
      <c r="B121" s="108" t="s">
        <v>555</v>
      </c>
      <c r="C121" s="108" t="s">
        <v>556</v>
      </c>
      <c r="D121" s="109" t="s">
        <v>557</v>
      </c>
      <c r="E121" s="108" t="s">
        <v>329</v>
      </c>
      <c r="F121" s="110">
        <v>4</v>
      </c>
      <c r="G121" s="111">
        <v>0</v>
      </c>
      <c r="H121" s="111">
        <v>0</v>
      </c>
    </row>
    <row r="122" spans="1:8" ht="33.75" x14ac:dyDescent="0.25">
      <c r="A122" s="84"/>
      <c r="B122" s="108" t="s">
        <v>558</v>
      </c>
      <c r="C122" s="108" t="s">
        <v>559</v>
      </c>
      <c r="D122" s="109" t="s">
        <v>560</v>
      </c>
      <c r="E122" s="108" t="s">
        <v>116</v>
      </c>
      <c r="F122" s="110">
        <v>1</v>
      </c>
      <c r="G122" s="111">
        <v>0</v>
      </c>
      <c r="H122" s="111">
        <v>0</v>
      </c>
    </row>
    <row r="123" spans="1:8" ht="33.75" x14ac:dyDescent="0.25">
      <c r="A123" s="84"/>
      <c r="B123" s="108" t="s">
        <v>561</v>
      </c>
      <c r="C123" s="108" t="s">
        <v>317</v>
      </c>
      <c r="D123" s="109" t="s">
        <v>562</v>
      </c>
      <c r="E123" s="108" t="s">
        <v>116</v>
      </c>
      <c r="F123" s="110">
        <v>8</v>
      </c>
      <c r="G123" s="111">
        <v>0</v>
      </c>
      <c r="H123" s="111">
        <v>0</v>
      </c>
    </row>
    <row r="124" spans="1:8" ht="33.75" x14ac:dyDescent="0.25">
      <c r="A124" s="84"/>
      <c r="B124" s="108" t="s">
        <v>563</v>
      </c>
      <c r="C124" s="108" t="s">
        <v>317</v>
      </c>
      <c r="D124" s="109" t="s">
        <v>564</v>
      </c>
      <c r="E124" s="108" t="s">
        <v>116</v>
      </c>
      <c r="F124" s="110">
        <v>1</v>
      </c>
      <c r="G124" s="111">
        <v>0</v>
      </c>
      <c r="H124" s="111">
        <v>0</v>
      </c>
    </row>
    <row r="125" spans="1:8" ht="33.75" x14ac:dyDescent="0.25">
      <c r="A125" s="84"/>
      <c r="B125" s="108" t="s">
        <v>565</v>
      </c>
      <c r="C125" s="108" t="s">
        <v>566</v>
      </c>
      <c r="D125" s="109" t="s">
        <v>567</v>
      </c>
      <c r="E125" s="108" t="s">
        <v>205</v>
      </c>
      <c r="F125" s="110">
        <v>1</v>
      </c>
      <c r="G125" s="111">
        <v>0</v>
      </c>
      <c r="H125" s="111">
        <v>0</v>
      </c>
    </row>
    <row r="126" spans="1:8" ht="45" x14ac:dyDescent="0.25">
      <c r="A126" s="84"/>
      <c r="B126" s="108" t="s">
        <v>568</v>
      </c>
      <c r="C126" s="108" t="s">
        <v>569</v>
      </c>
      <c r="D126" s="109" t="s">
        <v>570</v>
      </c>
      <c r="E126" s="108" t="s">
        <v>116</v>
      </c>
      <c r="F126" s="110">
        <v>2</v>
      </c>
      <c r="G126" s="111">
        <v>0</v>
      </c>
      <c r="H126" s="111">
        <v>0</v>
      </c>
    </row>
    <row r="127" spans="1:8" ht="45" x14ac:dyDescent="0.25">
      <c r="A127" s="84"/>
      <c r="B127" s="108" t="s">
        <v>571</v>
      </c>
      <c r="C127" s="108" t="s">
        <v>569</v>
      </c>
      <c r="D127" s="109" t="s">
        <v>572</v>
      </c>
      <c r="E127" s="108" t="s">
        <v>116</v>
      </c>
      <c r="F127" s="110">
        <v>2</v>
      </c>
      <c r="G127" s="111">
        <v>0</v>
      </c>
      <c r="H127" s="111">
        <v>0</v>
      </c>
    </row>
    <row r="128" spans="1:8" ht="33.75" x14ac:dyDescent="0.25">
      <c r="A128" s="84"/>
      <c r="B128" s="108" t="s">
        <v>573</v>
      </c>
      <c r="C128" s="108" t="s">
        <v>574</v>
      </c>
      <c r="D128" s="109" t="s">
        <v>575</v>
      </c>
      <c r="E128" s="108" t="s">
        <v>13</v>
      </c>
      <c r="F128" s="110">
        <v>16</v>
      </c>
      <c r="G128" s="111">
        <v>0</v>
      </c>
      <c r="H128" s="111">
        <v>0</v>
      </c>
    </row>
    <row r="129" spans="1:8" ht="33.75" x14ac:dyDescent="0.25">
      <c r="A129" s="84"/>
      <c r="B129" s="108" t="s">
        <v>576</v>
      </c>
      <c r="C129" s="108" t="s">
        <v>577</v>
      </c>
      <c r="D129" s="109" t="s">
        <v>578</v>
      </c>
      <c r="E129" s="108" t="s">
        <v>116</v>
      </c>
      <c r="F129" s="110">
        <v>4</v>
      </c>
      <c r="G129" s="111">
        <v>0</v>
      </c>
      <c r="H129" s="111">
        <v>0</v>
      </c>
    </row>
    <row r="130" spans="1:8" ht="33.75" x14ac:dyDescent="0.25">
      <c r="A130" s="84"/>
      <c r="B130" s="108" t="s">
        <v>579</v>
      </c>
      <c r="C130" s="108" t="s">
        <v>317</v>
      </c>
      <c r="D130" s="109" t="s">
        <v>562</v>
      </c>
      <c r="E130" s="108" t="s">
        <v>116</v>
      </c>
      <c r="F130" s="110">
        <v>8</v>
      </c>
      <c r="G130" s="111">
        <v>0</v>
      </c>
      <c r="H130" s="111">
        <v>0</v>
      </c>
    </row>
    <row r="131" spans="1:8" ht="45" x14ac:dyDescent="0.25">
      <c r="A131" s="84"/>
      <c r="B131" s="108" t="s">
        <v>580</v>
      </c>
      <c r="C131" s="108" t="s">
        <v>553</v>
      </c>
      <c r="D131" s="109" t="s">
        <v>581</v>
      </c>
      <c r="E131" s="108" t="s">
        <v>329</v>
      </c>
      <c r="F131" s="110">
        <v>4</v>
      </c>
      <c r="G131" s="111">
        <v>0</v>
      </c>
      <c r="H131" s="111">
        <v>0</v>
      </c>
    </row>
    <row r="132" spans="1:8" ht="33.75" x14ac:dyDescent="0.25">
      <c r="A132" s="84"/>
      <c r="B132" s="108" t="s">
        <v>582</v>
      </c>
      <c r="C132" s="108" t="s">
        <v>317</v>
      </c>
      <c r="D132" s="109" t="s">
        <v>583</v>
      </c>
      <c r="E132" s="108" t="s">
        <v>205</v>
      </c>
      <c r="F132" s="110">
        <v>1</v>
      </c>
      <c r="G132" s="111">
        <v>0</v>
      </c>
      <c r="H132" s="111">
        <v>0</v>
      </c>
    </row>
    <row r="133" spans="1:8" x14ac:dyDescent="0.25">
      <c r="A133" s="84"/>
      <c r="B133" s="112"/>
      <c r="C133" s="112"/>
      <c r="D133" s="112" t="s">
        <v>584</v>
      </c>
      <c r="E133" s="112"/>
      <c r="F133" s="112"/>
      <c r="G133" s="112"/>
      <c r="H133" s="113">
        <v>0</v>
      </c>
    </row>
    <row r="134" spans="1:8" x14ac:dyDescent="0.25">
      <c r="A134" s="84"/>
      <c r="B134" s="107"/>
      <c r="C134" s="107"/>
      <c r="D134" s="106" t="s">
        <v>585</v>
      </c>
      <c r="E134" s="105"/>
      <c r="F134" s="107"/>
      <c r="G134" s="107"/>
      <c r="H134" s="107"/>
    </row>
    <row r="135" spans="1:8" ht="33.75" x14ac:dyDescent="0.25">
      <c r="A135" s="84"/>
      <c r="B135" s="108" t="s">
        <v>586</v>
      </c>
      <c r="C135" s="108" t="s">
        <v>370</v>
      </c>
      <c r="D135" s="109" t="s">
        <v>371</v>
      </c>
      <c r="E135" s="108" t="s">
        <v>372</v>
      </c>
      <c r="F135" s="110">
        <v>2</v>
      </c>
      <c r="G135" s="111">
        <v>0</v>
      </c>
      <c r="H135" s="111">
        <v>0</v>
      </c>
    </row>
    <row r="136" spans="1:8" ht="33.75" x14ac:dyDescent="0.25">
      <c r="A136" s="84"/>
      <c r="B136" s="108" t="s">
        <v>587</v>
      </c>
      <c r="C136" s="108" t="s">
        <v>374</v>
      </c>
      <c r="D136" s="109" t="s">
        <v>375</v>
      </c>
      <c r="E136" s="108" t="s">
        <v>372</v>
      </c>
      <c r="F136" s="110">
        <v>90</v>
      </c>
      <c r="G136" s="111">
        <v>0</v>
      </c>
      <c r="H136" s="111">
        <v>0</v>
      </c>
    </row>
    <row r="137" spans="1:8" ht="22.5" x14ac:dyDescent="0.25">
      <c r="A137" s="84"/>
      <c r="B137" s="108" t="s">
        <v>588</v>
      </c>
      <c r="C137" s="108" t="s">
        <v>377</v>
      </c>
      <c r="D137" s="109" t="s">
        <v>378</v>
      </c>
      <c r="E137" s="108" t="s">
        <v>13</v>
      </c>
      <c r="F137" s="110">
        <v>1293.4000000000001</v>
      </c>
      <c r="G137" s="111">
        <v>0</v>
      </c>
      <c r="H137" s="111">
        <v>0</v>
      </c>
    </row>
    <row r="138" spans="1:8" ht="22.5" x14ac:dyDescent="0.25">
      <c r="A138" s="84"/>
      <c r="B138" s="108" t="s">
        <v>589</v>
      </c>
      <c r="C138" s="108" t="s">
        <v>380</v>
      </c>
      <c r="D138" s="109" t="s">
        <v>381</v>
      </c>
      <c r="E138" s="108" t="s">
        <v>13</v>
      </c>
      <c r="F138" s="110">
        <v>100</v>
      </c>
      <c r="G138" s="111">
        <v>0</v>
      </c>
      <c r="H138" s="111">
        <v>0</v>
      </c>
    </row>
    <row r="139" spans="1:8" ht="22.5" x14ac:dyDescent="0.25">
      <c r="A139" s="84"/>
      <c r="B139" s="108" t="s">
        <v>590</v>
      </c>
      <c r="C139" s="108" t="s">
        <v>383</v>
      </c>
      <c r="D139" s="109" t="s">
        <v>384</v>
      </c>
      <c r="E139" s="108" t="s">
        <v>13</v>
      </c>
      <c r="F139" s="110">
        <v>55</v>
      </c>
      <c r="G139" s="111">
        <v>0</v>
      </c>
      <c r="H139" s="111">
        <v>0</v>
      </c>
    </row>
    <row r="140" spans="1:8" ht="56.25" x14ac:dyDescent="0.25">
      <c r="A140" s="84"/>
      <c r="B140" s="108" t="s">
        <v>591</v>
      </c>
      <c r="C140" s="108" t="s">
        <v>386</v>
      </c>
      <c r="D140" s="109" t="s">
        <v>387</v>
      </c>
      <c r="E140" s="108" t="s">
        <v>329</v>
      </c>
      <c r="F140" s="110">
        <v>2</v>
      </c>
      <c r="G140" s="111">
        <v>0</v>
      </c>
      <c r="H140" s="111">
        <v>0</v>
      </c>
    </row>
    <row r="141" spans="1:8" ht="33.75" x14ac:dyDescent="0.25">
      <c r="A141" s="84"/>
      <c r="B141" s="108" t="s">
        <v>592</v>
      </c>
      <c r="C141" s="108" t="s">
        <v>389</v>
      </c>
      <c r="D141" s="109" t="s">
        <v>390</v>
      </c>
      <c r="E141" s="108" t="s">
        <v>13</v>
      </c>
      <c r="F141" s="110">
        <v>30</v>
      </c>
      <c r="G141" s="111">
        <v>0</v>
      </c>
      <c r="H141" s="111">
        <v>0</v>
      </c>
    </row>
    <row r="142" spans="1:8" ht="33.75" x14ac:dyDescent="0.25">
      <c r="A142" s="84"/>
      <c r="B142" s="108" t="s">
        <v>593</v>
      </c>
      <c r="C142" s="108" t="s">
        <v>392</v>
      </c>
      <c r="D142" s="109" t="s">
        <v>393</v>
      </c>
      <c r="E142" s="108" t="s">
        <v>116</v>
      </c>
      <c r="F142" s="110">
        <v>2</v>
      </c>
      <c r="G142" s="111">
        <v>0</v>
      </c>
      <c r="H142" s="111">
        <v>0</v>
      </c>
    </row>
    <row r="143" spans="1:8" ht="56.25" x14ac:dyDescent="0.25">
      <c r="A143" s="84"/>
      <c r="B143" s="108" t="s">
        <v>594</v>
      </c>
      <c r="C143" s="108" t="s">
        <v>386</v>
      </c>
      <c r="D143" s="109" t="s">
        <v>387</v>
      </c>
      <c r="E143" s="108" t="s">
        <v>329</v>
      </c>
      <c r="F143" s="110">
        <v>2</v>
      </c>
      <c r="G143" s="111">
        <v>0</v>
      </c>
      <c r="H143" s="111">
        <v>0</v>
      </c>
    </row>
    <row r="144" spans="1:8" ht="22.5" x14ac:dyDescent="0.25">
      <c r="A144" s="84"/>
      <c r="B144" s="108" t="s">
        <v>595</v>
      </c>
      <c r="C144" s="108" t="s">
        <v>396</v>
      </c>
      <c r="D144" s="109" t="s">
        <v>397</v>
      </c>
      <c r="E144" s="108" t="s">
        <v>13</v>
      </c>
      <c r="F144" s="110">
        <v>30</v>
      </c>
      <c r="G144" s="111">
        <v>0</v>
      </c>
      <c r="H144" s="111">
        <v>0</v>
      </c>
    </row>
    <row r="145" spans="1:8" ht="33.75" x14ac:dyDescent="0.25">
      <c r="A145" s="84"/>
      <c r="B145" s="108" t="s">
        <v>596</v>
      </c>
      <c r="C145" s="108" t="s">
        <v>317</v>
      </c>
      <c r="D145" s="109" t="s">
        <v>399</v>
      </c>
      <c r="E145" s="108" t="s">
        <v>13</v>
      </c>
      <c r="F145" s="110">
        <v>-30</v>
      </c>
      <c r="G145" s="111">
        <v>0</v>
      </c>
      <c r="H145" s="111">
        <v>0</v>
      </c>
    </row>
    <row r="146" spans="1:8" ht="33.75" x14ac:dyDescent="0.25">
      <c r="A146" s="84"/>
      <c r="B146" s="108" t="s">
        <v>597</v>
      </c>
      <c r="C146" s="108" t="s">
        <v>401</v>
      </c>
      <c r="D146" s="109" t="s">
        <v>402</v>
      </c>
      <c r="E146" s="108" t="s">
        <v>116</v>
      </c>
      <c r="F146" s="110">
        <v>2</v>
      </c>
      <c r="G146" s="111">
        <v>0</v>
      </c>
      <c r="H146" s="111">
        <v>0</v>
      </c>
    </row>
    <row r="147" spans="1:8" ht="33.75" x14ac:dyDescent="0.25">
      <c r="A147" s="84"/>
      <c r="B147" s="108" t="s">
        <v>598</v>
      </c>
      <c r="C147" s="108" t="s">
        <v>404</v>
      </c>
      <c r="D147" s="109" t="s">
        <v>399</v>
      </c>
      <c r="E147" s="108" t="s">
        <v>116</v>
      </c>
      <c r="F147" s="110">
        <v>-2</v>
      </c>
      <c r="G147" s="111">
        <v>0</v>
      </c>
      <c r="H147" s="111">
        <v>0</v>
      </c>
    </row>
    <row r="148" spans="1:8" x14ac:dyDescent="0.25">
      <c r="A148" s="84"/>
      <c r="B148" s="112"/>
      <c r="C148" s="112"/>
      <c r="D148" s="112" t="s">
        <v>405</v>
      </c>
      <c r="E148" s="112"/>
      <c r="F148" s="112"/>
      <c r="G148" s="111">
        <v>0</v>
      </c>
      <c r="H148" s="111">
        <v>0</v>
      </c>
    </row>
    <row r="149" spans="1:8" x14ac:dyDescent="0.25">
      <c r="A149" s="84"/>
      <c r="B149" s="107"/>
      <c r="C149" s="107"/>
      <c r="D149" s="106" t="s">
        <v>599</v>
      </c>
      <c r="E149" s="105"/>
      <c r="F149" s="107"/>
      <c r="G149" s="111">
        <v>0</v>
      </c>
      <c r="H149" s="111">
        <v>0</v>
      </c>
    </row>
    <row r="150" spans="1:8" ht="33.75" x14ac:dyDescent="0.25">
      <c r="A150" s="84"/>
      <c r="B150" s="108" t="s">
        <v>600</v>
      </c>
      <c r="C150" s="108" t="s">
        <v>408</v>
      </c>
      <c r="D150" s="109" t="s">
        <v>409</v>
      </c>
      <c r="E150" s="108" t="s">
        <v>14</v>
      </c>
      <c r="F150" s="110">
        <v>221.25</v>
      </c>
      <c r="G150" s="111">
        <v>0</v>
      </c>
      <c r="H150" s="111">
        <v>0</v>
      </c>
    </row>
    <row r="151" spans="1:8" ht="33.75" x14ac:dyDescent="0.25">
      <c r="A151" s="84"/>
      <c r="B151" s="108" t="s">
        <v>601</v>
      </c>
      <c r="C151" s="108" t="s">
        <v>411</v>
      </c>
      <c r="D151" s="109" t="s">
        <v>412</v>
      </c>
      <c r="E151" s="108" t="s">
        <v>13</v>
      </c>
      <c r="F151" s="110">
        <v>1293.4000000000001</v>
      </c>
      <c r="G151" s="111">
        <v>0</v>
      </c>
      <c r="H151" s="111">
        <v>0</v>
      </c>
    </row>
    <row r="152" spans="1:8" ht="33.75" x14ac:dyDescent="0.25">
      <c r="A152" s="84"/>
      <c r="B152" s="108" t="s">
        <v>602</v>
      </c>
      <c r="C152" s="108" t="s">
        <v>317</v>
      </c>
      <c r="D152" s="109" t="s">
        <v>414</v>
      </c>
      <c r="E152" s="108" t="s">
        <v>14</v>
      </c>
      <c r="F152" s="110">
        <v>409.3</v>
      </c>
      <c r="G152" s="111">
        <v>0</v>
      </c>
      <c r="H152" s="111">
        <v>0</v>
      </c>
    </row>
    <row r="153" spans="1:8" ht="33.75" x14ac:dyDescent="0.25">
      <c r="A153" s="84"/>
      <c r="B153" s="108" t="s">
        <v>603</v>
      </c>
      <c r="C153" s="108" t="s">
        <v>416</v>
      </c>
      <c r="D153" s="109" t="s">
        <v>604</v>
      </c>
      <c r="E153" s="108" t="s">
        <v>14</v>
      </c>
      <c r="F153" s="110">
        <v>368.37</v>
      </c>
      <c r="G153" s="111">
        <v>0</v>
      </c>
      <c r="H153" s="111">
        <v>0</v>
      </c>
    </row>
    <row r="154" spans="1:8" ht="33.75" x14ac:dyDescent="0.25">
      <c r="A154" s="84"/>
      <c r="B154" s="108" t="s">
        <v>605</v>
      </c>
      <c r="C154" s="108" t="s">
        <v>419</v>
      </c>
      <c r="D154" s="109" t="s">
        <v>458</v>
      </c>
      <c r="E154" s="108" t="s">
        <v>14</v>
      </c>
      <c r="F154" s="110">
        <v>40.93</v>
      </c>
      <c r="G154" s="111">
        <v>0</v>
      </c>
      <c r="H154" s="111">
        <v>0</v>
      </c>
    </row>
    <row r="155" spans="1:8" ht="22.5" x14ac:dyDescent="0.25">
      <c r="A155" s="84"/>
      <c r="B155" s="108" t="s">
        <v>606</v>
      </c>
      <c r="C155" s="108" t="s">
        <v>422</v>
      </c>
      <c r="D155" s="109" t="s">
        <v>423</v>
      </c>
      <c r="E155" s="108" t="s">
        <v>14</v>
      </c>
      <c r="F155" s="110">
        <v>409.3</v>
      </c>
      <c r="G155" s="111">
        <v>0</v>
      </c>
      <c r="H155" s="111">
        <v>0</v>
      </c>
    </row>
    <row r="156" spans="1:8" ht="22.5" x14ac:dyDescent="0.25">
      <c r="A156" s="84"/>
      <c r="B156" s="108" t="s">
        <v>607</v>
      </c>
      <c r="C156" s="108" t="s">
        <v>290</v>
      </c>
      <c r="D156" s="109" t="s">
        <v>291</v>
      </c>
      <c r="E156" s="108" t="s">
        <v>292</v>
      </c>
      <c r="F156" s="110">
        <v>1.29</v>
      </c>
      <c r="G156" s="111">
        <v>0</v>
      </c>
      <c r="H156" s="111">
        <v>0</v>
      </c>
    </row>
    <row r="157" spans="1:8" ht="22.5" x14ac:dyDescent="0.25">
      <c r="A157" s="84"/>
      <c r="B157" s="108" t="s">
        <v>608</v>
      </c>
      <c r="C157" s="108" t="s">
        <v>609</v>
      </c>
      <c r="D157" s="109" t="s">
        <v>610</v>
      </c>
      <c r="E157" s="108" t="s">
        <v>12</v>
      </c>
      <c r="F157" s="110">
        <v>25</v>
      </c>
      <c r="G157" s="111">
        <v>0</v>
      </c>
      <c r="H157" s="111">
        <v>0</v>
      </c>
    </row>
    <row r="158" spans="1:8" ht="22.5" x14ac:dyDescent="0.25">
      <c r="A158" s="84"/>
      <c r="B158" s="108" t="s">
        <v>611</v>
      </c>
      <c r="C158" s="108" t="s">
        <v>612</v>
      </c>
      <c r="D158" s="109" t="s">
        <v>613</v>
      </c>
      <c r="E158" s="108" t="s">
        <v>12</v>
      </c>
      <c r="F158" s="110">
        <v>25</v>
      </c>
      <c r="G158" s="111">
        <v>0</v>
      </c>
      <c r="H158" s="111">
        <v>0</v>
      </c>
    </row>
    <row r="159" spans="1:8" ht="33.75" x14ac:dyDescent="0.25">
      <c r="A159" s="84"/>
      <c r="B159" s="108" t="s">
        <v>614</v>
      </c>
      <c r="C159" s="108" t="s">
        <v>615</v>
      </c>
      <c r="D159" s="109" t="s">
        <v>616</v>
      </c>
      <c r="E159" s="108" t="s">
        <v>12</v>
      </c>
      <c r="F159" s="110">
        <v>25</v>
      </c>
      <c r="G159" s="111">
        <v>0</v>
      </c>
      <c r="H159" s="111">
        <v>0</v>
      </c>
    </row>
    <row r="160" spans="1:8" ht="22.5" x14ac:dyDescent="0.25">
      <c r="A160" s="84"/>
      <c r="B160" s="108" t="s">
        <v>617</v>
      </c>
      <c r="C160" s="108" t="s">
        <v>618</v>
      </c>
      <c r="D160" s="109" t="s">
        <v>619</v>
      </c>
      <c r="E160" s="108" t="s">
        <v>12</v>
      </c>
      <c r="F160" s="110">
        <v>25</v>
      </c>
      <c r="G160" s="111">
        <v>0</v>
      </c>
      <c r="H160" s="111">
        <v>0</v>
      </c>
    </row>
    <row r="161" spans="1:8" ht="22.5" x14ac:dyDescent="0.25">
      <c r="A161" s="84"/>
      <c r="B161" s="108" t="s">
        <v>620</v>
      </c>
      <c r="C161" s="108" t="s">
        <v>621</v>
      </c>
      <c r="D161" s="109" t="s">
        <v>622</v>
      </c>
      <c r="E161" s="108" t="s">
        <v>12</v>
      </c>
      <c r="F161" s="110">
        <v>25</v>
      </c>
      <c r="G161" s="111">
        <v>0</v>
      </c>
      <c r="H161" s="111">
        <v>0</v>
      </c>
    </row>
    <row r="162" spans="1:8" ht="22.5" x14ac:dyDescent="0.25">
      <c r="A162" s="84"/>
      <c r="B162" s="108" t="s">
        <v>623</v>
      </c>
      <c r="C162" s="108" t="s">
        <v>624</v>
      </c>
      <c r="D162" s="109" t="s">
        <v>625</v>
      </c>
      <c r="E162" s="108" t="s">
        <v>12</v>
      </c>
      <c r="F162" s="110">
        <v>25</v>
      </c>
      <c r="G162" s="111">
        <v>0</v>
      </c>
      <c r="H162" s="111">
        <v>0</v>
      </c>
    </row>
    <row r="163" spans="1:8" ht="33.75" x14ac:dyDescent="0.25">
      <c r="A163" s="84"/>
      <c r="B163" s="108" t="s">
        <v>626</v>
      </c>
      <c r="C163" s="108" t="s">
        <v>627</v>
      </c>
      <c r="D163" s="109" t="s">
        <v>628</v>
      </c>
      <c r="E163" s="108" t="s">
        <v>12</v>
      </c>
      <c r="F163" s="110">
        <v>25</v>
      </c>
      <c r="G163" s="111">
        <v>0</v>
      </c>
      <c r="H163" s="111">
        <v>0</v>
      </c>
    </row>
    <row r="164" spans="1:8" ht="15.75" thickBot="1" x14ac:dyDescent="0.3">
      <c r="A164" s="84"/>
      <c r="B164" s="112"/>
      <c r="C164" s="112"/>
      <c r="D164" s="112" t="s">
        <v>425</v>
      </c>
      <c r="E164" s="112"/>
      <c r="F164" s="112"/>
      <c r="G164" s="112"/>
      <c r="H164" s="113">
        <v>0</v>
      </c>
    </row>
    <row r="165" spans="1:8" x14ac:dyDescent="0.25">
      <c r="A165" s="84"/>
      <c r="B165" s="114"/>
      <c r="C165" s="114"/>
      <c r="D165" s="114" t="s">
        <v>426</v>
      </c>
      <c r="E165" s="114"/>
      <c r="F165" s="114"/>
      <c r="G165" s="114"/>
      <c r="H165" s="115">
        <v>0</v>
      </c>
    </row>
    <row r="166" spans="1:8" x14ac:dyDescent="0.25">
      <c r="A166" s="84"/>
      <c r="B166" s="116"/>
      <c r="C166" s="116"/>
      <c r="D166" s="116" t="s">
        <v>427</v>
      </c>
      <c r="E166" s="116"/>
      <c r="F166" s="116"/>
      <c r="G166" s="116"/>
      <c r="H166" s="117">
        <v>0</v>
      </c>
    </row>
    <row r="167" spans="1:8" x14ac:dyDescent="0.25">
      <c r="A167" s="84"/>
      <c r="B167" s="118"/>
      <c r="C167" s="118"/>
      <c r="D167" s="118" t="s">
        <v>428</v>
      </c>
      <c r="E167" s="118"/>
      <c r="F167" s="118"/>
      <c r="G167" s="118"/>
      <c r="H167" s="119">
        <v>0</v>
      </c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ZAKRES GMINY</vt:lpstr>
      <vt:lpstr>ZAKRES ZWIK</vt:lpstr>
      <vt:lpstr>ZAKRES PEC - 1</vt:lpstr>
      <vt:lpstr>ZAKRES PEC - 2</vt:lpstr>
      <vt:lpstr>'ZAKRES GMINY'!Obszar_wydruku</vt:lpstr>
      <vt:lpstr>'ZAKRES PEC - 1'!Obszar_wydruku</vt:lpstr>
      <vt:lpstr>'ZAKRES PEC - 2'!Obszar_wydruku</vt:lpstr>
      <vt:lpstr>'ZAKRES ZWIK'!Obszar_wydruku</vt:lpstr>
    </vt:vector>
  </TitlesOfParts>
  <Company>Urząd Miasta Świnoujście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Dubaniewicz Agata</cp:lastModifiedBy>
  <cp:lastPrinted>2024-04-10T11:35:59Z</cp:lastPrinted>
  <dcterms:created xsi:type="dcterms:W3CDTF">2024-03-20T12:04:36Z</dcterms:created>
  <dcterms:modified xsi:type="dcterms:W3CDTF">2024-07-16T12:10:17Z</dcterms:modified>
</cp:coreProperties>
</file>